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9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3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7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29.xml" ContentType="application/vnd.openxmlformats-officedocument.drawingml.chartshape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1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33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4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35.xml" ContentType="application/vnd.openxmlformats-officedocument.drawingml.chartshape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37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3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39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40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41.xml" ContentType="application/vnd.openxmlformats-officedocument.drawingml.chartshapes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2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3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4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45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7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4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49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0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51.xml" ContentType="application/vnd.openxmlformats-officedocument.drawingml.chartshapes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2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54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5.xml" ContentType="application/vnd.openxmlformats-officedocument.drawingml.chartshapes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57.xml" ContentType="application/vnd.openxmlformats-officedocument.drawingml.chartshapes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5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59.xml" ContentType="application/vnd.openxmlformats-officedocument.drawingml.chartshapes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60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61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62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drawings/drawing63.xml" ContentType="application/vnd.openxmlformats-officedocument.drawingml.chartshapes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4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65.xml" ContentType="application/vnd.openxmlformats-officedocument.drawingml.chartshapes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66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67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8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drawings/drawing69.xml" ContentType="application/vnd.openxmlformats-officedocument.drawingml.chartshapes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70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71.xml" ContentType="application/vnd.openxmlformats-officedocument.drawingml.chartshapes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72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73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4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75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76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77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78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79.xml" ContentType="application/vnd.openxmlformats-officedocument.drawingml.chartshapes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80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81.xml" ContentType="application/vnd.openxmlformats-officedocument.drawingml.chartshapes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82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83.xml" ContentType="application/vnd.openxmlformats-officedocument.drawingml.chartshapes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84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drawings/drawing85.xml" ContentType="application/vnd.openxmlformats-officedocument.drawingml.chartshapes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86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drawings/drawing87.xml" ContentType="application/vnd.openxmlformats-officedocument.drawingml.chartshapes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drawings/drawing89.xml" ContentType="application/vnd.openxmlformats-officedocument.drawingml.chartshapes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90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drawings/drawing91.xml" ContentType="application/vnd.openxmlformats-officedocument.drawingml.chartshapes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92.xml" ContentType="application/vnd.openxmlformats-officedocument.drawing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drawings/drawing93.xml" ContentType="application/vnd.openxmlformats-officedocument.drawingml.chartshapes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94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drawings/drawing95.xml" ContentType="application/vnd.openxmlformats-officedocument.drawingml.chartshapes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96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drawings/drawing97.xml" ContentType="application/vnd.openxmlformats-officedocument.drawingml.chartshapes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98.xml" ContentType="application/vnd.openxmlformats-officedocument.drawing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drawings/drawing99.xml" ContentType="application/vnd.openxmlformats-officedocument.drawingml.chartshapes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100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drawings/drawing101.xml" ContentType="application/vnd.openxmlformats-officedocument.drawingml.chartshapes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102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drawings/drawing103.xml" ContentType="application/vnd.openxmlformats-officedocument.drawingml.chartshapes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104.xml" ContentType="application/vnd.openxmlformats-officedocument.drawing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drawings/drawing105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106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drawings/drawing107.xml" ContentType="application/vnd.openxmlformats-officedocument.drawingml.chartshapes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drawings/drawing108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drawings/drawing109.xml" ContentType="application/vnd.openxmlformats-officedocument.drawingml.chartshapes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110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111.xml" ContentType="application/vnd.openxmlformats-officedocument.drawingml.chartshapes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112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drawings/drawing113.xml" ContentType="application/vnd.openxmlformats-officedocument.drawingml.chartshapes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drawings/drawing114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115.xml" ContentType="application/vnd.openxmlformats-officedocument.drawingml.chartshapes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116.xml" ContentType="application/vnd.openxmlformats-officedocument.drawing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drawings/drawing117.xml" ContentType="application/vnd.openxmlformats-officedocument.drawingml.chartshapes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11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drawings/drawing119.xml" ContentType="application/vnd.openxmlformats-officedocument.drawingml.chartshapes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drawings/drawing120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drawings/drawing121.xml" ContentType="application/vnd.openxmlformats-officedocument.drawingml.chartshapes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122.xml" ContentType="application/vnd.openxmlformats-officedocument.drawing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drawings/drawing123.xml" ContentType="application/vnd.openxmlformats-officedocument.drawingml.chartshapes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drawings/drawing124.xml" ContentType="application/vnd.openxmlformats-officedocument.drawing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drawings/drawing125.xml" ContentType="application/vnd.openxmlformats-officedocument.drawingml.chartshapes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drawings/drawing126.xml" ContentType="application/vnd.openxmlformats-officedocument.drawing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drawings/drawing127.xml" ContentType="application/vnd.openxmlformats-officedocument.drawingml.chartshapes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drawings/drawing128.xml" ContentType="application/vnd.openxmlformats-officedocument.drawing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drawings/drawing129.xml" ContentType="application/vnd.openxmlformats-officedocument.drawingml.chartshapes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drawings/drawing130.xml" ContentType="application/vnd.openxmlformats-officedocument.drawing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drawings/drawing131.xml" ContentType="application/vnd.openxmlformats-officedocument.drawingml.chartshapes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drawings/drawing132.xml" ContentType="application/vnd.openxmlformats-officedocument.drawing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drawings/drawing133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34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drawings/drawing135.xml" ContentType="application/vnd.openxmlformats-officedocument.drawingml.chartshapes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drawings/drawing136.xml" ContentType="application/vnd.openxmlformats-officedocument.drawing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drawings/drawing137.xml" ContentType="application/vnd.openxmlformats-officedocument.drawingml.chartshapes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drawings/drawing138.xml" ContentType="application/vnd.openxmlformats-officedocument.drawing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139.xml" ContentType="application/vnd.openxmlformats-officedocument.drawingml.chartshapes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drawings/drawing140.xml" ContentType="application/vnd.openxmlformats-officedocument.drawing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drawings/drawing141.xml" ContentType="application/vnd.openxmlformats-officedocument.drawingml.chartshapes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drawings/drawing142.xml" ContentType="application/vnd.openxmlformats-officedocument.drawing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drawings/drawing143.xml" ContentType="application/vnd.openxmlformats-officedocument.drawingml.chartshapes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drawings/drawing144.xml" ContentType="application/vnd.openxmlformats-officedocument.drawing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drawings/drawing145.xml" ContentType="application/vnd.openxmlformats-officedocument.drawingml.chartshapes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drawings/drawing146.xml" ContentType="application/vnd.openxmlformats-officedocument.drawing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drawings/drawing147.xml" ContentType="application/vnd.openxmlformats-officedocument.drawingml.chartshapes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drawings/drawing148.xml" ContentType="application/vnd.openxmlformats-officedocument.drawing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drawings/drawing149.xml" ContentType="application/vnd.openxmlformats-officedocument.drawingml.chartshapes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drawings/drawing150.xml" ContentType="application/vnd.openxmlformats-officedocument.drawing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drawings/drawing151.xml" ContentType="application/vnd.openxmlformats-officedocument.drawingml.chartshapes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drawings/drawing152.xml" ContentType="application/vnd.openxmlformats-officedocument.drawing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drawings/drawing153.xml" ContentType="application/vnd.openxmlformats-officedocument.drawingml.chartshapes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drawings/drawing154.xml" ContentType="application/vnd.openxmlformats-officedocument.drawing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drawings/drawing155.xml" ContentType="application/vnd.openxmlformats-officedocument.drawingml.chartshapes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drawings/drawing156.xml" ContentType="application/vnd.openxmlformats-officedocument.drawing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drawings/drawing157.xml" ContentType="application/vnd.openxmlformats-officedocument.drawingml.chartshapes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S:\LEED\2018 LEED Project\Output\2023 JIA Publication\Output tables\Draft\"/>
    </mc:Choice>
  </mc:AlternateContent>
  <xr:revisionPtr revIDLastSave="0" documentId="13_ncr:1_{53661EDF-6FBF-4582-9C32-DFE28CF741EB}" xr6:coauthVersionLast="47" xr6:coauthVersionMax="47" xr10:uidLastSave="{00000000-0000-0000-0000-000000000000}"/>
  <bookViews>
    <workbookView xWindow="-120" yWindow="-120" windowWidth="29040" windowHeight="15840" tabRatio="841" xr2:uid="{00000000-000D-0000-FFFF-FFFF00000000}"/>
  </bookViews>
  <sheets>
    <sheet name="Contents" sheetId="172" r:id="rId1"/>
    <sheet name="Table 9.1" sheetId="180" r:id="rId2"/>
    <sheet name="Table 9.2" sheetId="181" r:id="rId3"/>
    <sheet name="Table 9.3" sheetId="182" r:id="rId4"/>
    <sheet name="Table 9.4" sheetId="183" r:id="rId5"/>
    <sheet name="Table 9.5" sheetId="184" r:id="rId6"/>
    <sheet name="Table 9.6" sheetId="185" r:id="rId7"/>
    <sheet name="Table 9.7" sheetId="186" r:id="rId8"/>
    <sheet name="Table 9.8" sheetId="187" r:id="rId9"/>
    <sheet name="Table 9.9" sheetId="188" r:id="rId10"/>
    <sheet name="Table 9.10" sheetId="189" r:id="rId11"/>
    <sheet name="Table 9.11" sheetId="190" r:id="rId12"/>
    <sheet name="Table 9.12" sheetId="191" r:id="rId13"/>
    <sheet name="Table 9.13" sheetId="192" r:id="rId14"/>
    <sheet name="Table 9.14" sheetId="193" r:id="rId15"/>
    <sheet name="Table 9.15" sheetId="194" r:id="rId16"/>
    <sheet name="Table 9.16" sheetId="195" r:id="rId17"/>
    <sheet name="Table 9.17" sheetId="196" r:id="rId18"/>
    <sheet name="Table 9.18" sheetId="197" r:id="rId19"/>
    <sheet name="Table 9.19" sheetId="198" r:id="rId20"/>
    <sheet name="Table 9.20" sheetId="199" r:id="rId21"/>
    <sheet name="Table 9.21" sheetId="200" r:id="rId22"/>
    <sheet name="Table 9.22" sheetId="201" r:id="rId23"/>
    <sheet name="Table 9.23" sheetId="202" r:id="rId24"/>
    <sheet name="Table 9.24" sheetId="203" r:id="rId25"/>
    <sheet name="Table 9.25" sheetId="204" r:id="rId26"/>
    <sheet name="Table 9.26" sheetId="205" r:id="rId27"/>
    <sheet name="Table 9.27" sheetId="206" r:id="rId28"/>
    <sheet name="Table 9.28" sheetId="207" r:id="rId29"/>
    <sheet name="Table 9.29" sheetId="208" r:id="rId30"/>
    <sheet name="Table 9.30" sheetId="209" r:id="rId31"/>
    <sheet name="Table 9.31" sheetId="210" r:id="rId32"/>
    <sheet name="Table 9.32" sheetId="211" r:id="rId33"/>
    <sheet name="Table 9.33" sheetId="212" r:id="rId34"/>
    <sheet name="Table 9.34" sheetId="213" r:id="rId35"/>
    <sheet name="Table 9.35" sheetId="214" r:id="rId36"/>
    <sheet name="Table 9.36" sheetId="215" r:id="rId37"/>
    <sheet name="Table 9.37" sheetId="216" r:id="rId38"/>
    <sheet name="Table 9.38" sheetId="217" r:id="rId39"/>
    <sheet name="Table 9.39" sheetId="218" r:id="rId40"/>
    <sheet name="Table 9.40" sheetId="219" r:id="rId41"/>
    <sheet name="Table 9.41" sheetId="220" r:id="rId42"/>
    <sheet name="Table 9.42" sheetId="221" r:id="rId43"/>
    <sheet name="Table 9.43" sheetId="222" r:id="rId44"/>
    <sheet name="Table 9.44" sheetId="223" r:id="rId45"/>
    <sheet name="Table 9.45" sheetId="224" r:id="rId46"/>
    <sheet name="Table 9.46" sheetId="225" r:id="rId47"/>
    <sheet name="Table 9.47" sheetId="226" r:id="rId48"/>
    <sheet name="Table 9.48" sheetId="227" r:id="rId49"/>
    <sheet name="Table 9.49" sheetId="228" r:id="rId50"/>
    <sheet name="Table 9.50" sheetId="229" r:id="rId51"/>
    <sheet name="Table 9.51" sheetId="230" r:id="rId52"/>
    <sheet name="Table 9.52" sheetId="231" r:id="rId53"/>
    <sheet name="Table 9.53" sheetId="232" r:id="rId54"/>
    <sheet name="Table 9.54" sheetId="233" r:id="rId55"/>
    <sheet name="Table 9.55" sheetId="234" r:id="rId56"/>
    <sheet name="Table 9.56" sheetId="235" r:id="rId57"/>
    <sheet name="Table 9.57" sheetId="236" r:id="rId58"/>
    <sheet name="Table 9.58" sheetId="237" r:id="rId59"/>
    <sheet name="Table 9.59" sheetId="238" r:id="rId60"/>
    <sheet name="Table 9.60" sheetId="239" r:id="rId61"/>
    <sheet name="Table 9.61" sheetId="240" r:id="rId62"/>
    <sheet name="Table 9.62" sheetId="241" r:id="rId63"/>
    <sheet name="Table 9.63" sheetId="242" r:id="rId64"/>
    <sheet name="Table 9.64" sheetId="243" r:id="rId65"/>
    <sheet name="Table 9.65" sheetId="244" r:id="rId66"/>
    <sheet name="Table 9.66" sheetId="245" r:id="rId67"/>
    <sheet name="Table 9.67" sheetId="246" r:id="rId68"/>
    <sheet name="Table 9.68" sheetId="247" r:id="rId69"/>
    <sheet name="Table 9.69" sheetId="248" r:id="rId70"/>
    <sheet name="Table 9.70" sheetId="249" r:id="rId71"/>
    <sheet name="Table 9.71" sheetId="250" r:id="rId72"/>
    <sheet name="Table 9.72" sheetId="251" r:id="rId73"/>
    <sheet name="Table 9.73" sheetId="252" r:id="rId74"/>
    <sheet name="Table 9.74" sheetId="253" r:id="rId75"/>
    <sheet name="Table 9.75" sheetId="254" r:id="rId76"/>
    <sheet name="Table 9.76" sheetId="255" r:id="rId77"/>
    <sheet name="Table 9.77" sheetId="256" r:id="rId78"/>
    <sheet name="Table 9.78" sheetId="257" r:id="rId79"/>
    <sheet name="State data for spotlight" sheetId="179" state="hidden" r:id="rId80"/>
  </sheets>
  <definedNames>
    <definedName name="_AMO_UniqueIdentifier" hidden="1">"'2995e12c-7f92-4103-a2d1-a1d598d57c6f'"</definedName>
    <definedName name="_xlnm.Print_Area" localSheetId="1">'Table 9.1'!$A$1:$P$99</definedName>
    <definedName name="_xlnm.Print_Area" localSheetId="10">'Table 9.10'!$A$1:$P$99</definedName>
    <definedName name="_xlnm.Print_Area" localSheetId="11">'Table 9.11'!$A$1:$P$99</definedName>
    <definedName name="_xlnm.Print_Area" localSheetId="12">'Table 9.12'!$A$1:$P$99</definedName>
    <definedName name="_xlnm.Print_Area" localSheetId="13">'Table 9.13'!$A$1:$P$99</definedName>
    <definedName name="_xlnm.Print_Area" localSheetId="14">'Table 9.14'!$A$1:$P$99</definedName>
    <definedName name="_xlnm.Print_Area" localSheetId="15">'Table 9.15'!$A$1:$P$99</definedName>
    <definedName name="_xlnm.Print_Area" localSheetId="16">'Table 9.16'!$A$1:$P$99</definedName>
    <definedName name="_xlnm.Print_Area" localSheetId="17">'Table 9.17'!$A$1:$P$99</definedName>
    <definedName name="_xlnm.Print_Area" localSheetId="18">'Table 9.18'!$A$1:$P$99</definedName>
    <definedName name="_xlnm.Print_Area" localSheetId="19">'Table 9.19'!$A$1:$P$99</definedName>
    <definedName name="_xlnm.Print_Area" localSheetId="2">'Table 9.2'!$A$1:$P$99</definedName>
    <definedName name="_xlnm.Print_Area" localSheetId="20">'Table 9.20'!$A$1:$P$99</definedName>
    <definedName name="_xlnm.Print_Area" localSheetId="21">'Table 9.21'!$A$1:$P$99</definedName>
    <definedName name="_xlnm.Print_Area" localSheetId="22">'Table 9.22'!$A$1:$P$99</definedName>
    <definedName name="_xlnm.Print_Area" localSheetId="23">'Table 9.23'!$A$1:$P$99</definedName>
    <definedName name="_xlnm.Print_Area" localSheetId="24">'Table 9.24'!$A$1:$P$99</definedName>
    <definedName name="_xlnm.Print_Area" localSheetId="25">'Table 9.25'!$A$1:$P$99</definedName>
    <definedName name="_xlnm.Print_Area" localSheetId="26">'Table 9.26'!$A$1:$P$99</definedName>
    <definedName name="_xlnm.Print_Area" localSheetId="27">'Table 9.27'!$A$1:$P$99</definedName>
    <definedName name="_xlnm.Print_Area" localSheetId="28">'Table 9.28'!$A$1:$P$99</definedName>
    <definedName name="_xlnm.Print_Area" localSheetId="29">'Table 9.29'!$A$1:$P$99</definedName>
    <definedName name="_xlnm.Print_Area" localSheetId="3">'Table 9.3'!$A$1:$P$99</definedName>
    <definedName name="_xlnm.Print_Area" localSheetId="30">'Table 9.30'!$A$1:$P$99</definedName>
    <definedName name="_xlnm.Print_Area" localSheetId="31">'Table 9.31'!$A$1:$P$99</definedName>
    <definedName name="_xlnm.Print_Area" localSheetId="32">'Table 9.32'!$A$1:$P$99</definedName>
    <definedName name="_xlnm.Print_Area" localSheetId="33">'Table 9.33'!$A$1:$P$99</definedName>
    <definedName name="_xlnm.Print_Area" localSheetId="34">'Table 9.34'!$A$1:$P$99</definedName>
    <definedName name="_xlnm.Print_Area" localSheetId="35">'Table 9.35'!$A$1:$P$99</definedName>
    <definedName name="_xlnm.Print_Area" localSheetId="36">'Table 9.36'!$A$1:$P$99</definedName>
    <definedName name="_xlnm.Print_Area" localSheetId="37">'Table 9.37'!$A$1:$P$99</definedName>
    <definedName name="_xlnm.Print_Area" localSheetId="38">'Table 9.38'!$A$1:$P$99</definedName>
    <definedName name="_xlnm.Print_Area" localSheetId="39">'Table 9.39'!$A$1:$P$99</definedName>
    <definedName name="_xlnm.Print_Area" localSheetId="4">'Table 9.4'!$A$1:$P$99</definedName>
    <definedName name="_xlnm.Print_Area" localSheetId="40">'Table 9.40'!$A$1:$P$99</definedName>
    <definedName name="_xlnm.Print_Area" localSheetId="41">'Table 9.41'!$A$1:$P$99</definedName>
    <definedName name="_xlnm.Print_Area" localSheetId="42">'Table 9.42'!$A$1:$P$99</definedName>
    <definedName name="_xlnm.Print_Area" localSheetId="43">'Table 9.43'!$A$1:$P$99</definedName>
    <definedName name="_xlnm.Print_Area" localSheetId="44">'Table 9.44'!$A$1:$P$99</definedName>
    <definedName name="_xlnm.Print_Area" localSheetId="45">'Table 9.45'!$A$1:$P$99</definedName>
    <definedName name="_xlnm.Print_Area" localSheetId="46">'Table 9.46'!$A$1:$P$99</definedName>
    <definedName name="_xlnm.Print_Area" localSheetId="47">'Table 9.47'!$A$1:$P$99</definedName>
    <definedName name="_xlnm.Print_Area" localSheetId="48">'Table 9.48'!$A$1:$P$99</definedName>
    <definedName name="_xlnm.Print_Area" localSheetId="49">'Table 9.49'!$A$1:$P$99</definedName>
    <definedName name="_xlnm.Print_Area" localSheetId="5">'Table 9.5'!$A$1:$P$99</definedName>
    <definedName name="_xlnm.Print_Area" localSheetId="50">'Table 9.50'!$A$1:$P$99</definedName>
    <definedName name="_xlnm.Print_Area" localSheetId="51">'Table 9.51'!$A$1:$P$99</definedName>
    <definedName name="_xlnm.Print_Area" localSheetId="52">'Table 9.52'!$A$1:$P$99</definedName>
    <definedName name="_xlnm.Print_Area" localSheetId="53">'Table 9.53'!$A$1:$P$99</definedName>
    <definedName name="_xlnm.Print_Area" localSheetId="54">'Table 9.54'!$A$1:$P$99</definedName>
    <definedName name="_xlnm.Print_Area" localSheetId="55">'Table 9.55'!$A$1:$P$99</definedName>
    <definedName name="_xlnm.Print_Area" localSheetId="56">'Table 9.56'!$A$1:$P$99</definedName>
    <definedName name="_xlnm.Print_Area" localSheetId="57">'Table 9.57'!$A$1:$P$99</definedName>
    <definedName name="_xlnm.Print_Area" localSheetId="58">'Table 9.58'!$A$1:$P$99</definedName>
    <definedName name="_xlnm.Print_Area" localSheetId="59">'Table 9.59'!$A$1:$P$99</definedName>
    <definedName name="_xlnm.Print_Area" localSheetId="6">'Table 9.6'!$A$1:$P$99</definedName>
    <definedName name="_xlnm.Print_Area" localSheetId="60">'Table 9.60'!$A$1:$P$99</definedName>
    <definedName name="_xlnm.Print_Area" localSheetId="61">'Table 9.61'!$A$1:$P$99</definedName>
    <definedName name="_xlnm.Print_Area" localSheetId="62">'Table 9.62'!$A$1:$P$99</definedName>
    <definedName name="_xlnm.Print_Area" localSheetId="63">'Table 9.63'!$A$1:$P$99</definedName>
    <definedName name="_xlnm.Print_Area" localSheetId="64">'Table 9.64'!$A$1:$P$99</definedName>
    <definedName name="_xlnm.Print_Area" localSheetId="65">'Table 9.65'!$A$1:$P$99</definedName>
    <definedName name="_xlnm.Print_Area" localSheetId="66">'Table 9.66'!$A$1:$P$99</definedName>
    <definedName name="_xlnm.Print_Area" localSheetId="67">'Table 9.67'!$A$1:$P$99</definedName>
    <definedName name="_xlnm.Print_Area" localSheetId="68">'Table 9.68'!$A$1:$P$99</definedName>
    <definedName name="_xlnm.Print_Area" localSheetId="69">'Table 9.69'!$A$1:$P$99</definedName>
    <definedName name="_xlnm.Print_Area" localSheetId="7">'Table 9.7'!$A$1:$P$99</definedName>
    <definedName name="_xlnm.Print_Area" localSheetId="70">'Table 9.70'!$A$1:$P$99</definedName>
    <definedName name="_xlnm.Print_Area" localSheetId="71">'Table 9.71'!$A$1:$P$99</definedName>
    <definedName name="_xlnm.Print_Area" localSheetId="72">'Table 9.72'!$A$1:$P$99</definedName>
    <definedName name="_xlnm.Print_Area" localSheetId="73">'Table 9.73'!$A$1:$P$99</definedName>
    <definedName name="_xlnm.Print_Area" localSheetId="74">'Table 9.74'!$A$1:$P$99</definedName>
    <definedName name="_xlnm.Print_Area" localSheetId="75">'Table 9.75'!$A$1:$P$99</definedName>
    <definedName name="_xlnm.Print_Area" localSheetId="76">'Table 9.76'!$A$1:$P$99</definedName>
    <definedName name="_xlnm.Print_Area" localSheetId="77">'Table 9.77'!$A$1:$P$99</definedName>
    <definedName name="_xlnm.Print_Area" localSheetId="78">'Table 9.78'!$A$1:$P$99</definedName>
    <definedName name="_xlnm.Print_Area" localSheetId="8">'Table 9.8'!$A$1:$P$99</definedName>
    <definedName name="_xlnm.Print_Area" localSheetId="9">'Table 9.9'!$A$1:$P$99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9" i="223" l="1"/>
  <c r="AF8" i="223"/>
  <c r="AF7" i="223"/>
  <c r="AF6" i="223"/>
  <c r="AF5" i="223"/>
  <c r="AF4" i="223"/>
  <c r="A32" i="181"/>
  <c r="A32" i="182"/>
  <c r="A32" i="183"/>
  <c r="A32" i="184"/>
  <c r="A32" i="185"/>
  <c r="A32" i="186"/>
  <c r="A32" i="187"/>
  <c r="A32" i="188"/>
  <c r="A32" i="189"/>
  <c r="A32" i="190"/>
  <c r="A32" i="191"/>
  <c r="A32" i="192"/>
  <c r="A32" i="193"/>
  <c r="A32" i="194"/>
  <c r="A32" i="195"/>
  <c r="A32" i="196"/>
  <c r="A32" i="197"/>
  <c r="A32" i="198"/>
  <c r="A32" i="199"/>
  <c r="A32" i="200"/>
  <c r="A32" i="201"/>
  <c r="A32" i="202"/>
  <c r="A32" i="203"/>
  <c r="A32" i="204"/>
  <c r="A32" i="205"/>
  <c r="A32" i="206"/>
  <c r="A32" i="207"/>
  <c r="A32" i="208"/>
  <c r="A32" i="209"/>
  <c r="A32" i="210"/>
  <c r="A32" i="211"/>
  <c r="A32" i="212"/>
  <c r="A32" i="213"/>
  <c r="A32" i="214"/>
  <c r="A32" i="215"/>
  <c r="A32" i="216"/>
  <c r="A32" i="217"/>
  <c r="A32" i="218"/>
  <c r="A32" i="219"/>
  <c r="A32" i="220"/>
  <c r="A32" i="221"/>
  <c r="A32" i="222"/>
  <c r="A32" i="223"/>
  <c r="A32" i="224"/>
  <c r="A32" i="225"/>
  <c r="A32" i="226"/>
  <c r="A32" i="227"/>
  <c r="A32" i="228"/>
  <c r="A32" i="229"/>
  <c r="A32" i="230"/>
  <c r="A32" i="231"/>
  <c r="A32" i="232"/>
  <c r="A32" i="233"/>
  <c r="A32" i="234"/>
  <c r="A32" i="235"/>
  <c r="A32" i="236"/>
  <c r="A32" i="237"/>
  <c r="A32" i="238"/>
  <c r="A32" i="239"/>
  <c r="A32" i="240"/>
  <c r="A32" i="241"/>
  <c r="A32" i="242"/>
  <c r="A32" i="243"/>
  <c r="A32" i="244"/>
  <c r="A32" i="245"/>
  <c r="A32" i="246"/>
  <c r="A32" i="247"/>
  <c r="A32" i="248"/>
  <c r="A32" i="249"/>
  <c r="A32" i="250"/>
  <c r="A32" i="251"/>
  <c r="A32" i="252"/>
  <c r="A32" i="253"/>
  <c r="A32" i="254"/>
  <c r="A32" i="255"/>
  <c r="A32" i="256"/>
  <c r="A32" i="257"/>
  <c r="A32" i="179"/>
  <c r="A32" i="180"/>
  <c r="O13" i="257"/>
  <c r="O12" i="257"/>
  <c r="O11" i="257"/>
  <c r="O13" i="256"/>
  <c r="O12" i="256"/>
  <c r="O11" i="256"/>
  <c r="O13" i="255"/>
  <c r="O12" i="255"/>
  <c r="O11" i="255"/>
  <c r="O13" i="254"/>
  <c r="O12" i="254"/>
  <c r="O11" i="254"/>
  <c r="O13" i="253"/>
  <c r="O12" i="253"/>
  <c r="O11" i="253"/>
  <c r="O13" i="252"/>
  <c r="O12" i="252"/>
  <c r="O11" i="252"/>
  <c r="O13" i="251"/>
  <c r="O12" i="251"/>
  <c r="O11" i="251"/>
  <c r="O13" i="250"/>
  <c r="O12" i="250"/>
  <c r="O11" i="250"/>
  <c r="O13" i="249"/>
  <c r="O12" i="249"/>
  <c r="O11" i="249"/>
  <c r="O13" i="248"/>
  <c r="O12" i="248"/>
  <c r="O11" i="248"/>
  <c r="O13" i="247"/>
  <c r="O12" i="247"/>
  <c r="O11" i="247"/>
  <c r="O13" i="246"/>
  <c r="O12" i="246"/>
  <c r="O11" i="246"/>
  <c r="O13" i="245"/>
  <c r="O12" i="245"/>
  <c r="O11" i="245"/>
  <c r="O13" i="244"/>
  <c r="O12" i="244"/>
  <c r="O11" i="244"/>
  <c r="O13" i="243"/>
  <c r="O12" i="243"/>
  <c r="O11" i="243"/>
  <c r="O13" i="242"/>
  <c r="O12" i="242"/>
  <c r="O11" i="242"/>
  <c r="O13" i="241"/>
  <c r="O12" i="241"/>
  <c r="O11" i="241"/>
  <c r="O13" i="240"/>
  <c r="O12" i="240"/>
  <c r="O11" i="240"/>
  <c r="O13" i="239"/>
  <c r="O12" i="239"/>
  <c r="O11" i="239"/>
  <c r="O13" i="238"/>
  <c r="O12" i="238"/>
  <c r="O11" i="238"/>
  <c r="O13" i="237"/>
  <c r="O12" i="237"/>
  <c r="O11" i="237"/>
  <c r="O13" i="236"/>
  <c r="O12" i="236"/>
  <c r="O11" i="236"/>
  <c r="O13" i="235"/>
  <c r="O12" i="235"/>
  <c r="O11" i="235"/>
  <c r="O13" i="234"/>
  <c r="O12" i="234"/>
  <c r="O11" i="234"/>
  <c r="O13" i="233"/>
  <c r="O12" i="233"/>
  <c r="O11" i="233"/>
  <c r="O13" i="232"/>
  <c r="O12" i="232"/>
  <c r="O11" i="232"/>
  <c r="O13" i="231"/>
  <c r="O12" i="231"/>
  <c r="O11" i="231"/>
  <c r="O13" i="230"/>
  <c r="O12" i="230"/>
  <c r="O11" i="230"/>
  <c r="O13" i="229"/>
  <c r="O12" i="229"/>
  <c r="O11" i="229"/>
  <c r="O13" i="228"/>
  <c r="O12" i="228"/>
  <c r="O11" i="228"/>
  <c r="O13" i="227"/>
  <c r="O12" i="227"/>
  <c r="O11" i="227"/>
  <c r="O13" i="226"/>
  <c r="O12" i="226"/>
  <c r="O11" i="226"/>
  <c r="O13" i="225"/>
  <c r="O12" i="225"/>
  <c r="O11" i="225"/>
  <c r="O13" i="224"/>
  <c r="O12" i="224"/>
  <c r="O11" i="224"/>
  <c r="O13" i="223"/>
  <c r="O12" i="223"/>
  <c r="O11" i="223"/>
  <c r="O13" i="222"/>
  <c r="O12" i="222"/>
  <c r="O11" i="222"/>
  <c r="O13" i="221"/>
  <c r="O12" i="221"/>
  <c r="O11" i="221"/>
  <c r="O13" i="220"/>
  <c r="O12" i="220"/>
  <c r="O11" i="220"/>
  <c r="O13" i="219"/>
  <c r="O12" i="219"/>
  <c r="O11" i="219"/>
  <c r="O13" i="218"/>
  <c r="O12" i="218"/>
  <c r="O11" i="218"/>
  <c r="O13" i="217"/>
  <c r="O12" i="217"/>
  <c r="O11" i="217"/>
  <c r="O13" i="216"/>
  <c r="O12" i="216"/>
  <c r="O11" i="216"/>
  <c r="O13" i="215"/>
  <c r="O12" i="215"/>
  <c r="O11" i="215"/>
  <c r="O13" i="214"/>
  <c r="O12" i="214"/>
  <c r="O11" i="214"/>
  <c r="O13" i="213"/>
  <c r="O12" i="213"/>
  <c r="O11" i="213"/>
  <c r="O13" i="212"/>
  <c r="O12" i="212"/>
  <c r="O11" i="212"/>
  <c r="O13" i="211"/>
  <c r="O12" i="211"/>
  <c r="O11" i="211"/>
  <c r="O13" i="210"/>
  <c r="O12" i="210"/>
  <c r="O11" i="210"/>
  <c r="O13" i="209"/>
  <c r="O12" i="209"/>
  <c r="O11" i="209"/>
  <c r="O13" i="208"/>
  <c r="O12" i="208"/>
  <c r="O11" i="208"/>
  <c r="O13" i="207"/>
  <c r="O12" i="207"/>
  <c r="O11" i="207"/>
  <c r="O13" i="206"/>
  <c r="O12" i="206"/>
  <c r="O11" i="206"/>
  <c r="O13" i="205"/>
  <c r="O12" i="205"/>
  <c r="O11" i="205"/>
  <c r="O13" i="204"/>
  <c r="O12" i="204"/>
  <c r="O11" i="204"/>
  <c r="O13" i="203"/>
  <c r="O12" i="203"/>
  <c r="O11" i="203"/>
  <c r="O13" i="202"/>
  <c r="O12" i="202"/>
  <c r="O11" i="202"/>
  <c r="O13" i="201"/>
  <c r="O12" i="201"/>
  <c r="O11" i="201"/>
  <c r="O13" i="200"/>
  <c r="O12" i="200"/>
  <c r="O11" i="200"/>
  <c r="O13" i="199"/>
  <c r="O12" i="199"/>
  <c r="O11" i="199"/>
  <c r="O13" i="198"/>
  <c r="O12" i="198"/>
  <c r="O11" i="198"/>
  <c r="O13" i="197"/>
  <c r="O12" i="197"/>
  <c r="O11" i="197"/>
  <c r="O13" i="196"/>
  <c r="O12" i="196"/>
  <c r="O11" i="196"/>
  <c r="O13" i="195"/>
  <c r="O12" i="195"/>
  <c r="O11" i="195"/>
  <c r="O13" i="194"/>
  <c r="O12" i="194"/>
  <c r="O11" i="194"/>
  <c r="O13" i="193"/>
  <c r="O12" i="193"/>
  <c r="O11" i="193"/>
  <c r="O13" i="192"/>
  <c r="O12" i="192"/>
  <c r="O11" i="192"/>
  <c r="O13" i="191"/>
  <c r="O12" i="191"/>
  <c r="O11" i="191"/>
  <c r="O13" i="190"/>
  <c r="O12" i="190"/>
  <c r="O11" i="190"/>
  <c r="O13" i="189"/>
  <c r="O12" i="189"/>
  <c r="O11" i="189"/>
  <c r="O13" i="188"/>
  <c r="O12" i="188"/>
  <c r="O11" i="188"/>
  <c r="O13" i="187"/>
  <c r="O12" i="187"/>
  <c r="O11" i="187"/>
  <c r="O13" i="186"/>
  <c r="O12" i="186"/>
  <c r="O11" i="186"/>
  <c r="O13" i="185"/>
  <c r="O12" i="185"/>
  <c r="O11" i="185"/>
  <c r="O13" i="184"/>
  <c r="O12" i="184"/>
  <c r="O11" i="184"/>
  <c r="O13" i="183"/>
  <c r="O12" i="183"/>
  <c r="O11" i="183"/>
  <c r="O13" i="182"/>
  <c r="O12" i="182"/>
  <c r="O11" i="182"/>
  <c r="O13" i="181"/>
  <c r="O12" i="181"/>
  <c r="O11" i="181"/>
  <c r="O13" i="180"/>
  <c r="O12" i="180"/>
  <c r="O11" i="180"/>
  <c r="AB37" i="181"/>
  <c r="O16" i="181" s="1"/>
  <c r="AB38" i="181"/>
  <c r="O15" i="181" s="1"/>
  <c r="AB37" i="182"/>
  <c r="O16" i="182" s="1"/>
  <c r="AB38" i="182"/>
  <c r="O15" i="182" s="1"/>
  <c r="AB37" i="183"/>
  <c r="O16" i="183" s="1"/>
  <c r="AB38" i="183"/>
  <c r="O15" i="183" s="1"/>
  <c r="AB37" i="184"/>
  <c r="O16" i="184" s="1"/>
  <c r="AB38" i="184"/>
  <c r="O15" i="184" s="1"/>
  <c r="AB37" i="185"/>
  <c r="O16" i="185"/>
  <c r="AB38" i="185"/>
  <c r="O15" i="185"/>
  <c r="AB37" i="186"/>
  <c r="O16" i="186" s="1"/>
  <c r="AB38" i="186"/>
  <c r="O15" i="186" s="1"/>
  <c r="AB37" i="187"/>
  <c r="O16" i="187" s="1"/>
  <c r="AB38" i="187"/>
  <c r="O15" i="187" s="1"/>
  <c r="AB37" i="188"/>
  <c r="O16" i="188"/>
  <c r="AB38" i="188"/>
  <c r="O15" i="188" s="1"/>
  <c r="AB37" i="189"/>
  <c r="O16" i="189" s="1"/>
  <c r="AB38" i="189"/>
  <c r="O15" i="189" s="1"/>
  <c r="AB37" i="190"/>
  <c r="O16" i="190" s="1"/>
  <c r="AB38" i="190"/>
  <c r="O15" i="190" s="1"/>
  <c r="AB37" i="191"/>
  <c r="O16" i="191" s="1"/>
  <c r="AB38" i="191"/>
  <c r="O15" i="191" s="1"/>
  <c r="AB37" i="192"/>
  <c r="O16" i="192" s="1"/>
  <c r="AB38" i="192"/>
  <c r="O15" i="192" s="1"/>
  <c r="AB37" i="193"/>
  <c r="O16" i="193" s="1"/>
  <c r="AB38" i="193"/>
  <c r="O15" i="193" s="1"/>
  <c r="AB37" i="194"/>
  <c r="O16" i="194" s="1"/>
  <c r="AB38" i="194"/>
  <c r="O15" i="194" s="1"/>
  <c r="AB37" i="195"/>
  <c r="O16" i="195" s="1"/>
  <c r="AB38" i="195"/>
  <c r="O15" i="195" s="1"/>
  <c r="AB37" i="196"/>
  <c r="O16" i="196"/>
  <c r="AB38" i="196"/>
  <c r="O15" i="196" s="1"/>
  <c r="AB37" i="197"/>
  <c r="O16" i="197" s="1"/>
  <c r="AB38" i="197"/>
  <c r="O15" i="197"/>
  <c r="AB37" i="198"/>
  <c r="O16" i="198" s="1"/>
  <c r="AB38" i="198"/>
  <c r="O15" i="198"/>
  <c r="AB37" i="199"/>
  <c r="O16" i="199" s="1"/>
  <c r="AB38" i="199"/>
  <c r="O15" i="199" s="1"/>
  <c r="AB37" i="200"/>
  <c r="O16" i="200" s="1"/>
  <c r="AB38" i="200"/>
  <c r="O15" i="200" s="1"/>
  <c r="AB37" i="201"/>
  <c r="O16" i="201" s="1"/>
  <c r="AB38" i="201"/>
  <c r="O15" i="201" s="1"/>
  <c r="AB37" i="202"/>
  <c r="O16" i="202"/>
  <c r="AB38" i="202"/>
  <c r="O15" i="202" s="1"/>
  <c r="AB37" i="203"/>
  <c r="O16" i="203" s="1"/>
  <c r="AB38" i="203"/>
  <c r="O15" i="203" s="1"/>
  <c r="AB37" i="204"/>
  <c r="O16" i="204" s="1"/>
  <c r="AB38" i="204"/>
  <c r="O15" i="204" s="1"/>
  <c r="AB37" i="205"/>
  <c r="O16" i="205" s="1"/>
  <c r="AB38" i="205"/>
  <c r="O15" i="205"/>
  <c r="AB37" i="206"/>
  <c r="O16" i="206" s="1"/>
  <c r="AB38" i="206"/>
  <c r="O15" i="206"/>
  <c r="AB37" i="207"/>
  <c r="O16" i="207" s="1"/>
  <c r="AB38" i="207"/>
  <c r="O15" i="207"/>
  <c r="AB37" i="208"/>
  <c r="O16" i="208"/>
  <c r="AB38" i="208"/>
  <c r="O15" i="208" s="1"/>
  <c r="AB37" i="209"/>
  <c r="O16" i="209" s="1"/>
  <c r="AB38" i="209"/>
  <c r="O15" i="209"/>
  <c r="AB37" i="210"/>
  <c r="O16" i="210" s="1"/>
  <c r="AB38" i="210"/>
  <c r="O15" i="210" s="1"/>
  <c r="AB37" i="211"/>
  <c r="O16" i="211" s="1"/>
  <c r="AB38" i="211"/>
  <c r="O15" i="211"/>
  <c r="AB37" i="212"/>
  <c r="O16" i="212" s="1"/>
  <c r="AB38" i="212"/>
  <c r="O15" i="212" s="1"/>
  <c r="AB37" i="213"/>
  <c r="O16" i="213" s="1"/>
  <c r="AB38" i="213"/>
  <c r="O15" i="213" s="1"/>
  <c r="AB37" i="214"/>
  <c r="O16" i="214" s="1"/>
  <c r="AB38" i="214"/>
  <c r="O15" i="214" s="1"/>
  <c r="AB37" i="215"/>
  <c r="O16" i="215" s="1"/>
  <c r="AB38" i="215"/>
  <c r="O15" i="215" s="1"/>
  <c r="AB37" i="216"/>
  <c r="O16" i="216" s="1"/>
  <c r="AB38" i="216"/>
  <c r="O15" i="216" s="1"/>
  <c r="AB37" i="217"/>
  <c r="O16" i="217" s="1"/>
  <c r="AB38" i="217"/>
  <c r="O15" i="217" s="1"/>
  <c r="AB37" i="218"/>
  <c r="O16" i="218" s="1"/>
  <c r="AB38" i="218"/>
  <c r="O15" i="218" s="1"/>
  <c r="AB37" i="219"/>
  <c r="O16" i="219" s="1"/>
  <c r="AB38" i="219"/>
  <c r="O15" i="219"/>
  <c r="AB37" i="220"/>
  <c r="O16" i="220" s="1"/>
  <c r="AB38" i="220"/>
  <c r="O15" i="220" s="1"/>
  <c r="AB37" i="221"/>
  <c r="O16" i="221" s="1"/>
  <c r="AB38" i="221"/>
  <c r="O15" i="221" s="1"/>
  <c r="AB37" i="222"/>
  <c r="O16" i="222" s="1"/>
  <c r="AB38" i="222"/>
  <c r="O15" i="222" s="1"/>
  <c r="AB37" i="223"/>
  <c r="O16" i="223"/>
  <c r="AB38" i="223"/>
  <c r="O15" i="223"/>
  <c r="AB37" i="224"/>
  <c r="O16" i="224" s="1"/>
  <c r="AB38" i="224"/>
  <c r="O15" i="224" s="1"/>
  <c r="AB37" i="225"/>
  <c r="O16" i="225" s="1"/>
  <c r="AB38" i="225"/>
  <c r="O15" i="225" s="1"/>
  <c r="AB37" i="226"/>
  <c r="O16" i="226" s="1"/>
  <c r="AB38" i="226"/>
  <c r="O15" i="226" s="1"/>
  <c r="AB37" i="227"/>
  <c r="O16" i="227" s="1"/>
  <c r="AB38" i="227"/>
  <c r="O15" i="227"/>
  <c r="AB37" i="228"/>
  <c r="O16" i="228" s="1"/>
  <c r="AB38" i="228"/>
  <c r="O15" i="228" s="1"/>
  <c r="AB37" i="229"/>
  <c r="O16" i="229" s="1"/>
  <c r="AB38" i="229"/>
  <c r="O15" i="229" s="1"/>
  <c r="AB37" i="230"/>
  <c r="O16" i="230" s="1"/>
  <c r="AB38" i="230"/>
  <c r="O15" i="230" s="1"/>
  <c r="AB37" i="231"/>
  <c r="O16" i="231" s="1"/>
  <c r="AB38" i="231"/>
  <c r="O15" i="231" s="1"/>
  <c r="AB37" i="232"/>
  <c r="O16" i="232" s="1"/>
  <c r="AB38" i="232"/>
  <c r="O15" i="232" s="1"/>
  <c r="AB37" i="233"/>
  <c r="O16" i="233" s="1"/>
  <c r="AB38" i="233"/>
  <c r="O15" i="233" s="1"/>
  <c r="AB37" i="234"/>
  <c r="O16" i="234" s="1"/>
  <c r="AB38" i="234"/>
  <c r="O15" i="234" s="1"/>
  <c r="AB37" i="235"/>
  <c r="O16" i="235"/>
  <c r="AB38" i="235"/>
  <c r="O15" i="235" s="1"/>
  <c r="AB37" i="236"/>
  <c r="O16" i="236" s="1"/>
  <c r="AB38" i="236"/>
  <c r="O15" i="236" s="1"/>
  <c r="AB37" i="237"/>
  <c r="O16" i="237" s="1"/>
  <c r="AB38" i="237"/>
  <c r="O15" i="237" s="1"/>
  <c r="AB37" i="238"/>
  <c r="O16" i="238"/>
  <c r="AB38" i="238"/>
  <c r="O15" i="238" s="1"/>
  <c r="AB37" i="239"/>
  <c r="O16" i="239" s="1"/>
  <c r="AB38" i="239"/>
  <c r="O15" i="239" s="1"/>
  <c r="AB37" i="240"/>
  <c r="O16" i="240" s="1"/>
  <c r="AB38" i="240"/>
  <c r="O15" i="240" s="1"/>
  <c r="AB37" i="241"/>
  <c r="O16" i="241" s="1"/>
  <c r="AB38" i="241"/>
  <c r="O15" i="241" s="1"/>
  <c r="AB37" i="242"/>
  <c r="O16" i="242"/>
  <c r="AB38" i="242"/>
  <c r="O15" i="242" s="1"/>
  <c r="AB37" i="243"/>
  <c r="O16" i="243" s="1"/>
  <c r="AB38" i="243"/>
  <c r="O15" i="243"/>
  <c r="AB37" i="244"/>
  <c r="O16" i="244"/>
  <c r="AB38" i="244"/>
  <c r="O15" i="244" s="1"/>
  <c r="AB37" i="245"/>
  <c r="O16" i="245" s="1"/>
  <c r="AB38" i="245"/>
  <c r="O15" i="245" s="1"/>
  <c r="AB37" i="246"/>
  <c r="O16" i="246" s="1"/>
  <c r="AB38" i="246"/>
  <c r="O15" i="246"/>
  <c r="AB37" i="247"/>
  <c r="O16" i="247" s="1"/>
  <c r="AB38" i="247"/>
  <c r="O15" i="247" s="1"/>
  <c r="AB37" i="248"/>
  <c r="O16" i="248" s="1"/>
  <c r="AB38" i="248"/>
  <c r="O15" i="248" s="1"/>
  <c r="AB37" i="249"/>
  <c r="O16" i="249" s="1"/>
  <c r="AB38" i="249"/>
  <c r="O15" i="249" s="1"/>
  <c r="AB37" i="250"/>
  <c r="O16" i="250" s="1"/>
  <c r="AB38" i="250"/>
  <c r="O15" i="250"/>
  <c r="AB37" i="251"/>
  <c r="O16" i="251" s="1"/>
  <c r="AB38" i="251"/>
  <c r="O15" i="251" s="1"/>
  <c r="AB37" i="252"/>
  <c r="O16" i="252" s="1"/>
  <c r="AB38" i="252"/>
  <c r="O15" i="252"/>
  <c r="AB37" i="253"/>
  <c r="O16" i="253" s="1"/>
  <c r="AB38" i="253"/>
  <c r="O15" i="253" s="1"/>
  <c r="AB37" i="254"/>
  <c r="O16" i="254" s="1"/>
  <c r="AB38" i="254"/>
  <c r="O15" i="254" s="1"/>
  <c r="AB37" i="255"/>
  <c r="O16" i="255" s="1"/>
  <c r="AB38" i="255"/>
  <c r="O15" i="255"/>
  <c r="AB37" i="256"/>
  <c r="O16" i="256" s="1"/>
  <c r="AB38" i="256"/>
  <c r="O15" i="256" s="1"/>
  <c r="AB37" i="257"/>
  <c r="O16" i="257" s="1"/>
  <c r="AB38" i="257"/>
  <c r="O15" i="257" s="1"/>
  <c r="AB37" i="180"/>
  <c r="O16" i="180" s="1"/>
  <c r="AB38" i="180"/>
  <c r="O15" i="180"/>
  <c r="AD128" i="257"/>
  <c r="AB128" i="257"/>
  <c r="AD127" i="257"/>
  <c r="AB127" i="257"/>
  <c r="AD125" i="257"/>
  <c r="AB125" i="257"/>
  <c r="AD124" i="257"/>
  <c r="AB124" i="257"/>
  <c r="AB122" i="257"/>
  <c r="AB121" i="257"/>
  <c r="AB120" i="257"/>
  <c r="AB118" i="257"/>
  <c r="O14" i="257" s="1"/>
  <c r="AD111" i="257"/>
  <c r="AB111" i="257"/>
  <c r="AD110" i="257"/>
  <c r="AB110" i="257"/>
  <c r="AD109" i="257"/>
  <c r="AB109" i="257"/>
  <c r="AD108" i="257"/>
  <c r="D13" i="257" s="1"/>
  <c r="AB108" i="257"/>
  <c r="AD105" i="257"/>
  <c r="AB105" i="257"/>
  <c r="AD104" i="257"/>
  <c r="D9" i="257" s="1"/>
  <c r="AB104" i="257"/>
  <c r="N9" i="179"/>
  <c r="N91" i="257" s="1"/>
  <c r="L9" i="179"/>
  <c r="M91" i="257" s="1"/>
  <c r="J9" i="179"/>
  <c r="AF9" i="257"/>
  <c r="F91" i="257" s="1"/>
  <c r="AD9" i="257"/>
  <c r="E91" i="257" s="1"/>
  <c r="AB9" i="257"/>
  <c r="C91" i="257" s="1"/>
  <c r="N8" i="179"/>
  <c r="O90" i="257" s="1"/>
  <c r="L8" i="179"/>
  <c r="L90" i="257" s="1"/>
  <c r="J8" i="179"/>
  <c r="AF8" i="257"/>
  <c r="G90" i="257"/>
  <c r="F90" i="257"/>
  <c r="AD8" i="257"/>
  <c r="E90" i="257" s="1"/>
  <c r="AB8" i="257"/>
  <c r="C90" i="257" s="1"/>
  <c r="N7" i="179"/>
  <c r="N89" i="247" s="1"/>
  <c r="L7" i="179"/>
  <c r="M89" i="257" s="1"/>
  <c r="J7" i="179"/>
  <c r="AF7" i="257"/>
  <c r="G89" i="257" s="1"/>
  <c r="AD7" i="257"/>
  <c r="E89" i="257" s="1"/>
  <c r="AB7" i="257"/>
  <c r="C89" i="257" s="1"/>
  <c r="N6" i="179"/>
  <c r="O88" i="257" s="1"/>
  <c r="L6" i="179"/>
  <c r="L88" i="257" s="1"/>
  <c r="J6" i="179"/>
  <c r="AF6" i="257"/>
  <c r="G88" i="257" s="1"/>
  <c r="AD6" i="257"/>
  <c r="E88" i="257"/>
  <c r="AB6" i="257"/>
  <c r="C88" i="257" s="1"/>
  <c r="N5" i="179"/>
  <c r="L5" i="179"/>
  <c r="M87" i="257" s="1"/>
  <c r="J5" i="179"/>
  <c r="AF5" i="257"/>
  <c r="G87" i="257" s="1"/>
  <c r="AD5" i="257"/>
  <c r="E87" i="257" s="1"/>
  <c r="AB5" i="257"/>
  <c r="C87" i="257" s="1"/>
  <c r="N4" i="179"/>
  <c r="N86" i="255" s="1"/>
  <c r="L4" i="179"/>
  <c r="L86" i="257" s="1"/>
  <c r="M86" i="257"/>
  <c r="J4" i="179"/>
  <c r="J86" i="255" s="1"/>
  <c r="AF4" i="257"/>
  <c r="G86" i="257" s="1"/>
  <c r="AD4" i="257"/>
  <c r="E86" i="257" s="1"/>
  <c r="AB4" i="257"/>
  <c r="D8" i="257" s="1"/>
  <c r="N85" i="257"/>
  <c r="F85" i="257"/>
  <c r="A1" i="179"/>
  <c r="J83" i="247" s="1"/>
  <c r="C83" i="257"/>
  <c r="A65" i="257"/>
  <c r="A50" i="257"/>
  <c r="AB34" i="257"/>
  <c r="AB33" i="257"/>
  <c r="AB32" i="257"/>
  <c r="AB31" i="257"/>
  <c r="AB30" i="257"/>
  <c r="AB29" i="257"/>
  <c r="AB28" i="257"/>
  <c r="AB27" i="257"/>
  <c r="AB26" i="257"/>
  <c r="AB25" i="257"/>
  <c r="AB24" i="257"/>
  <c r="AB23" i="257"/>
  <c r="AB22" i="257"/>
  <c r="AB21" i="257"/>
  <c r="AB20" i="257"/>
  <c r="AB19" i="257"/>
  <c r="AB18" i="257"/>
  <c r="G19" i="257"/>
  <c r="A19" i="257"/>
  <c r="AB17" i="257"/>
  <c r="AB16" i="257"/>
  <c r="AB15" i="257"/>
  <c r="D16" i="257"/>
  <c r="D15" i="257"/>
  <c r="D14" i="257"/>
  <c r="O10" i="257"/>
  <c r="D10" i="257"/>
  <c r="O9" i="257"/>
  <c r="O8" i="257"/>
  <c r="A7" i="257"/>
  <c r="A4" i="257"/>
  <c r="AB2" i="257"/>
  <c r="A2" i="257"/>
  <c r="AD128" i="256"/>
  <c r="O10" i="256" s="1"/>
  <c r="AB128" i="256"/>
  <c r="AD127" i="256"/>
  <c r="AB127" i="256"/>
  <c r="AD125" i="256"/>
  <c r="AB125" i="256"/>
  <c r="AD124" i="256"/>
  <c r="AB124" i="256"/>
  <c r="AB122" i="256"/>
  <c r="AB121" i="256"/>
  <c r="AB120" i="256"/>
  <c r="AB118" i="256"/>
  <c r="O14" i="256" s="1"/>
  <c r="AD111" i="256"/>
  <c r="D16" i="256" s="1"/>
  <c r="AB111" i="256"/>
  <c r="AD110" i="256"/>
  <c r="AB110" i="256"/>
  <c r="AD109" i="256"/>
  <c r="D14" i="256" s="1"/>
  <c r="AB109" i="256"/>
  <c r="AD108" i="256"/>
  <c r="D13" i="256" s="1"/>
  <c r="AB108" i="256"/>
  <c r="AD105" i="256"/>
  <c r="D10" i="256" s="1"/>
  <c r="AB105" i="256"/>
  <c r="AD104" i="256"/>
  <c r="AB104" i="256"/>
  <c r="O91" i="256"/>
  <c r="N91" i="256"/>
  <c r="M91" i="256"/>
  <c r="L91" i="256"/>
  <c r="AF9" i="256"/>
  <c r="G91" i="256" s="1"/>
  <c r="AD9" i="256"/>
  <c r="E91" i="256" s="1"/>
  <c r="AB9" i="256"/>
  <c r="C91" i="256" s="1"/>
  <c r="O90" i="256"/>
  <c r="N90" i="256"/>
  <c r="M90" i="256"/>
  <c r="AF8" i="256"/>
  <c r="G90" i="256" s="1"/>
  <c r="AD8" i="256"/>
  <c r="E90" i="256" s="1"/>
  <c r="D90" i="256"/>
  <c r="AB8" i="256"/>
  <c r="C90" i="256" s="1"/>
  <c r="M89" i="256"/>
  <c r="L89" i="256"/>
  <c r="AF7" i="256"/>
  <c r="G89" i="256" s="1"/>
  <c r="AD7" i="256"/>
  <c r="E89" i="256" s="1"/>
  <c r="AB7" i="256"/>
  <c r="C89" i="256" s="1"/>
  <c r="O88" i="256"/>
  <c r="N88" i="256"/>
  <c r="AF6" i="256"/>
  <c r="G88" i="256" s="1"/>
  <c r="AD6" i="256"/>
  <c r="E88" i="256" s="1"/>
  <c r="AB6" i="256"/>
  <c r="C88" i="256" s="1"/>
  <c r="L87" i="256"/>
  <c r="AF5" i="256"/>
  <c r="G87" i="256" s="1"/>
  <c r="AD5" i="256"/>
  <c r="E87" i="256" s="1"/>
  <c r="AB5" i="256"/>
  <c r="C87" i="256" s="1"/>
  <c r="O86" i="256"/>
  <c r="N86" i="256"/>
  <c r="L86" i="256"/>
  <c r="AF4" i="256"/>
  <c r="G86" i="256"/>
  <c r="F86" i="256"/>
  <c r="AD4" i="256"/>
  <c r="E86" i="256" s="1"/>
  <c r="AB4" i="256"/>
  <c r="C86" i="256" s="1"/>
  <c r="N85" i="256"/>
  <c r="F85" i="256"/>
  <c r="C83" i="256"/>
  <c r="A65" i="256"/>
  <c r="AB34" i="256"/>
  <c r="AB33" i="256"/>
  <c r="AB32" i="256"/>
  <c r="AB31" i="256"/>
  <c r="AB30" i="256"/>
  <c r="AB29" i="256"/>
  <c r="AB28" i="256"/>
  <c r="AB27" i="256"/>
  <c r="AB26" i="256"/>
  <c r="AB25" i="256"/>
  <c r="AB24" i="256"/>
  <c r="AB23" i="256"/>
  <c r="AB22" i="256"/>
  <c r="AB21" i="256"/>
  <c r="AB20" i="256"/>
  <c r="AB19" i="256"/>
  <c r="AB18" i="256"/>
  <c r="G19" i="256"/>
  <c r="AB17" i="256"/>
  <c r="AB16" i="256"/>
  <c r="AB15" i="256"/>
  <c r="D15" i="256"/>
  <c r="O9" i="256"/>
  <c r="D9" i="256"/>
  <c r="A7" i="256"/>
  <c r="A4" i="256"/>
  <c r="AB2" i="256"/>
  <c r="A2" i="256"/>
  <c r="AD128" i="255"/>
  <c r="AB128" i="255"/>
  <c r="AD127" i="255"/>
  <c r="AB127" i="255"/>
  <c r="AD125" i="255"/>
  <c r="AB125" i="255"/>
  <c r="AD124" i="255"/>
  <c r="AB124" i="255"/>
  <c r="AB122" i="255"/>
  <c r="AB121" i="255"/>
  <c r="AB120" i="255"/>
  <c r="AB118" i="255"/>
  <c r="O14" i="255" s="1"/>
  <c r="AD111" i="255"/>
  <c r="D16" i="255" s="1"/>
  <c r="AB111" i="255"/>
  <c r="AD110" i="255"/>
  <c r="AB110" i="255"/>
  <c r="AD109" i="255"/>
  <c r="D14" i="255" s="1"/>
  <c r="AB109" i="255"/>
  <c r="AD108" i="255"/>
  <c r="AB108" i="255"/>
  <c r="AD105" i="255"/>
  <c r="D10" i="255" s="1"/>
  <c r="AB105" i="255"/>
  <c r="AD104" i="255"/>
  <c r="AB104" i="255"/>
  <c r="O91" i="255"/>
  <c r="N91" i="255"/>
  <c r="L91" i="255"/>
  <c r="AF9" i="255"/>
  <c r="G91" i="255" s="1"/>
  <c r="AD9" i="255"/>
  <c r="D91" i="255" s="1"/>
  <c r="AB9" i="255"/>
  <c r="C91" i="255" s="1"/>
  <c r="O90" i="255"/>
  <c r="N90" i="255"/>
  <c r="M90" i="255"/>
  <c r="L90" i="255"/>
  <c r="AF8" i="255"/>
  <c r="G90" i="255" s="1"/>
  <c r="F90" i="255"/>
  <c r="AD8" i="255"/>
  <c r="E90" i="255" s="1"/>
  <c r="AB8" i="255"/>
  <c r="C90" i="255" s="1"/>
  <c r="M89" i="255"/>
  <c r="AF7" i="255"/>
  <c r="G89" i="255" s="1"/>
  <c r="AD7" i="255"/>
  <c r="E89" i="255" s="1"/>
  <c r="AB7" i="255"/>
  <c r="C89" i="255"/>
  <c r="O88" i="255"/>
  <c r="N88" i="255"/>
  <c r="L88" i="255"/>
  <c r="AF6" i="255"/>
  <c r="G88" i="255" s="1"/>
  <c r="AD6" i="255"/>
  <c r="E88" i="255" s="1"/>
  <c r="AB6" i="255"/>
  <c r="C88" i="255" s="1"/>
  <c r="O87" i="255"/>
  <c r="M87" i="255"/>
  <c r="AF5" i="255"/>
  <c r="G87" i="255" s="1"/>
  <c r="AD5" i="255"/>
  <c r="D87" i="255" s="1"/>
  <c r="AB5" i="255"/>
  <c r="C87" i="255" s="1"/>
  <c r="O86" i="255"/>
  <c r="M86" i="255"/>
  <c r="L86" i="255"/>
  <c r="AF4" i="255"/>
  <c r="G86" i="255" s="1"/>
  <c r="AD4" i="255"/>
  <c r="E86" i="255" s="1"/>
  <c r="AB4" i="255"/>
  <c r="D8" i="255" s="1"/>
  <c r="C86" i="255"/>
  <c r="N85" i="255"/>
  <c r="F85" i="255"/>
  <c r="C83" i="255"/>
  <c r="A65" i="255"/>
  <c r="A50" i="255"/>
  <c r="AB34" i="255"/>
  <c r="AB33" i="255"/>
  <c r="AB32" i="255"/>
  <c r="AB31" i="255"/>
  <c r="AB30" i="255"/>
  <c r="AB29" i="255"/>
  <c r="AB28" i="255"/>
  <c r="AB27" i="255"/>
  <c r="AB26" i="255"/>
  <c r="AB25" i="255"/>
  <c r="AB24" i="255"/>
  <c r="AB23" i="255"/>
  <c r="AB22" i="255"/>
  <c r="AB21" i="255"/>
  <c r="AB20" i="255"/>
  <c r="AB19" i="255"/>
  <c r="AB18" i="255"/>
  <c r="G19" i="255"/>
  <c r="A19" i="255"/>
  <c r="AB17" i="255"/>
  <c r="AB16" i="255"/>
  <c r="AB15" i="255"/>
  <c r="D15" i="255"/>
  <c r="D13" i="255"/>
  <c r="O10" i="255"/>
  <c r="O9" i="255"/>
  <c r="D9" i="255"/>
  <c r="O8" i="255"/>
  <c r="A7" i="255"/>
  <c r="A4" i="255"/>
  <c r="AB2" i="255"/>
  <c r="A2" i="255"/>
  <c r="AD128" i="254"/>
  <c r="AB128" i="254"/>
  <c r="AD127" i="254"/>
  <c r="AB127" i="254"/>
  <c r="AD125" i="254"/>
  <c r="AB125" i="254"/>
  <c r="AD124" i="254"/>
  <c r="AB124" i="254"/>
  <c r="AB122" i="254"/>
  <c r="AB121" i="254"/>
  <c r="AB120" i="254"/>
  <c r="AB118" i="254"/>
  <c r="O14" i="254" s="1"/>
  <c r="AD111" i="254"/>
  <c r="AB111" i="254"/>
  <c r="AD110" i="254"/>
  <c r="AB110" i="254"/>
  <c r="AD109" i="254"/>
  <c r="AB109" i="254"/>
  <c r="AD108" i="254"/>
  <c r="AB108" i="254"/>
  <c r="AD105" i="254"/>
  <c r="AB105" i="254"/>
  <c r="AD104" i="254"/>
  <c r="AB104" i="254"/>
  <c r="O91" i="254"/>
  <c r="N91" i="254"/>
  <c r="M91" i="254"/>
  <c r="L91" i="254"/>
  <c r="AF9" i="254"/>
  <c r="G91" i="254" s="1"/>
  <c r="F91" i="254"/>
  <c r="AD9" i="254"/>
  <c r="D91" i="254" s="1"/>
  <c r="E91" i="254"/>
  <c r="AB9" i="254"/>
  <c r="C91" i="254" s="1"/>
  <c r="O90" i="254"/>
  <c r="N90" i="254"/>
  <c r="K90" i="254"/>
  <c r="AF8" i="254"/>
  <c r="G90" i="254" s="1"/>
  <c r="AD8" i="254"/>
  <c r="E90" i="254" s="1"/>
  <c r="AB8" i="254"/>
  <c r="C90" i="254" s="1"/>
  <c r="M89" i="254"/>
  <c r="L89" i="254"/>
  <c r="J89" i="254"/>
  <c r="AF7" i="254"/>
  <c r="G89" i="254" s="1"/>
  <c r="AD7" i="254"/>
  <c r="E89" i="254" s="1"/>
  <c r="AB7" i="254"/>
  <c r="C89" i="254" s="1"/>
  <c r="O88" i="254"/>
  <c r="N88" i="254"/>
  <c r="M88" i="254"/>
  <c r="L88" i="254"/>
  <c r="AF6" i="254"/>
  <c r="F88" i="254" s="1"/>
  <c r="AD6" i="254"/>
  <c r="E88" i="254"/>
  <c r="AB6" i="254"/>
  <c r="C88" i="254"/>
  <c r="O87" i="254"/>
  <c r="M87" i="254"/>
  <c r="L87" i="254"/>
  <c r="J87" i="254"/>
  <c r="AF5" i="254"/>
  <c r="G87" i="254" s="1"/>
  <c r="AD5" i="254"/>
  <c r="D87" i="254" s="1"/>
  <c r="E87" i="254"/>
  <c r="AB5" i="254"/>
  <c r="C87" i="254" s="1"/>
  <c r="O86" i="254"/>
  <c r="N86" i="254"/>
  <c r="M86" i="254"/>
  <c r="L86" i="254"/>
  <c r="AF4" i="254"/>
  <c r="F86" i="254" s="1"/>
  <c r="AD4" i="254"/>
  <c r="E86" i="254" s="1"/>
  <c r="AB4" i="254"/>
  <c r="C86" i="254" s="1"/>
  <c r="N85" i="254"/>
  <c r="F85" i="254"/>
  <c r="C83" i="254"/>
  <c r="A65" i="254"/>
  <c r="AB34" i="254"/>
  <c r="AB33" i="254"/>
  <c r="AB32" i="254"/>
  <c r="AB31" i="254"/>
  <c r="AB30" i="254"/>
  <c r="AB29" i="254"/>
  <c r="AB28" i="254"/>
  <c r="AB27" i="254"/>
  <c r="AB26" i="254"/>
  <c r="AB25" i="254"/>
  <c r="AB24" i="254"/>
  <c r="AB23" i="254"/>
  <c r="AB22" i="254"/>
  <c r="AB21" i="254"/>
  <c r="AB20" i="254"/>
  <c r="AB19" i="254"/>
  <c r="AB18" i="254"/>
  <c r="G19" i="254"/>
  <c r="AB17" i="254"/>
  <c r="AB16" i="254"/>
  <c r="AB15" i="254"/>
  <c r="D16" i="254"/>
  <c r="D15" i="254"/>
  <c r="D14" i="254"/>
  <c r="D13" i="254"/>
  <c r="O10" i="254"/>
  <c r="D10" i="254"/>
  <c r="O9" i="254"/>
  <c r="D9" i="254"/>
  <c r="O8" i="254"/>
  <c r="D8" i="254"/>
  <c r="A7" i="254"/>
  <c r="A4" i="254"/>
  <c r="AB2" i="254"/>
  <c r="A2" i="254"/>
  <c r="AD128" i="253"/>
  <c r="O10" i="253" s="1"/>
  <c r="AB128" i="253"/>
  <c r="AD127" i="253"/>
  <c r="O9" i="253"/>
  <c r="AB127" i="253"/>
  <c r="AD125" i="253"/>
  <c r="AB125" i="253"/>
  <c r="AD124" i="253"/>
  <c r="AB124" i="253"/>
  <c r="AB122" i="253"/>
  <c r="AB121" i="253"/>
  <c r="AB120" i="253"/>
  <c r="AB118" i="253"/>
  <c r="AD111" i="253"/>
  <c r="AB111" i="253"/>
  <c r="AD110" i="253"/>
  <c r="D15" i="253"/>
  <c r="AB110" i="253"/>
  <c r="AD109" i="253"/>
  <c r="D14" i="253" s="1"/>
  <c r="AB109" i="253"/>
  <c r="AD108" i="253"/>
  <c r="D13" i="253" s="1"/>
  <c r="AB108" i="253"/>
  <c r="AD105" i="253"/>
  <c r="AB105" i="253"/>
  <c r="AD104" i="253"/>
  <c r="AB104" i="253"/>
  <c r="O91" i="253"/>
  <c r="N91" i="253"/>
  <c r="M91" i="253"/>
  <c r="AF9" i="253"/>
  <c r="G91" i="253" s="1"/>
  <c r="AD9" i="253"/>
  <c r="E91" i="253"/>
  <c r="AB9" i="253"/>
  <c r="C91" i="253" s="1"/>
  <c r="O90" i="253"/>
  <c r="N90" i="253"/>
  <c r="L90" i="253"/>
  <c r="AF8" i="253"/>
  <c r="G90" i="253" s="1"/>
  <c r="AD8" i="253"/>
  <c r="E90" i="253"/>
  <c r="D90" i="253"/>
  <c r="AB8" i="253"/>
  <c r="C90" i="253" s="1"/>
  <c r="M89" i="253"/>
  <c r="L89" i="253"/>
  <c r="J89" i="253"/>
  <c r="AF7" i="253"/>
  <c r="F89" i="253" s="1"/>
  <c r="AD7" i="253"/>
  <c r="E89" i="253" s="1"/>
  <c r="AB7" i="253"/>
  <c r="C89" i="253" s="1"/>
  <c r="O88" i="253"/>
  <c r="N88" i="253"/>
  <c r="M88" i="253"/>
  <c r="AF6" i="253"/>
  <c r="G88" i="253"/>
  <c r="AD6" i="253"/>
  <c r="D88" i="253"/>
  <c r="AB6" i="253"/>
  <c r="C88" i="253"/>
  <c r="M87" i="253"/>
  <c r="L87" i="253"/>
  <c r="AF5" i="253"/>
  <c r="F87" i="253" s="1"/>
  <c r="G87" i="253"/>
  <c r="AD5" i="253"/>
  <c r="E87" i="253"/>
  <c r="AB5" i="253"/>
  <c r="C87" i="253" s="1"/>
  <c r="O86" i="253"/>
  <c r="N86" i="253"/>
  <c r="M86" i="253"/>
  <c r="L86" i="253"/>
  <c r="AF4" i="253"/>
  <c r="G86" i="253"/>
  <c r="F86" i="253"/>
  <c r="AD4" i="253"/>
  <c r="E86" i="253"/>
  <c r="D86" i="253"/>
  <c r="AB4" i="253"/>
  <c r="C86" i="253" s="1"/>
  <c r="N85" i="253"/>
  <c r="F85" i="253"/>
  <c r="J83" i="253"/>
  <c r="C83" i="253"/>
  <c r="A65" i="253"/>
  <c r="A50" i="253"/>
  <c r="AB34" i="253"/>
  <c r="AB33" i="253"/>
  <c r="AB32" i="253"/>
  <c r="AB31" i="253"/>
  <c r="AB30" i="253"/>
  <c r="AB29" i="253"/>
  <c r="AB28" i="253"/>
  <c r="AB27" i="253"/>
  <c r="AB26" i="253"/>
  <c r="AB25" i="253"/>
  <c r="AB24" i="253"/>
  <c r="AB23" i="253"/>
  <c r="AB22" i="253"/>
  <c r="AB21" i="253"/>
  <c r="AB20" i="253"/>
  <c r="AB19" i="253"/>
  <c r="AB18" i="253"/>
  <c r="G19" i="253"/>
  <c r="A19" i="253"/>
  <c r="AB17" i="253"/>
  <c r="AB16" i="253"/>
  <c r="AB15" i="253"/>
  <c r="D16" i="253"/>
  <c r="O14" i="253"/>
  <c r="D10" i="253"/>
  <c r="D9" i="253"/>
  <c r="O8" i="253"/>
  <c r="A7" i="253"/>
  <c r="A4" i="253"/>
  <c r="AB2" i="253"/>
  <c r="A2" i="253"/>
  <c r="AD128" i="252"/>
  <c r="AB128" i="252"/>
  <c r="AD127" i="252"/>
  <c r="AB127" i="252"/>
  <c r="AD125" i="252"/>
  <c r="AB125" i="252"/>
  <c r="AD124" i="252"/>
  <c r="AB124" i="252"/>
  <c r="AB122" i="252"/>
  <c r="AB121" i="252"/>
  <c r="AB120" i="252"/>
  <c r="AB118" i="252"/>
  <c r="AD111" i="252"/>
  <c r="AB111" i="252"/>
  <c r="AD110" i="252"/>
  <c r="AB110" i="252"/>
  <c r="AD109" i="252"/>
  <c r="AB109" i="252"/>
  <c r="AD108" i="252"/>
  <c r="AB108" i="252"/>
  <c r="AD105" i="252"/>
  <c r="AB105" i="252"/>
  <c r="AD104" i="252"/>
  <c r="AB104" i="252"/>
  <c r="O91" i="252"/>
  <c r="N91" i="252"/>
  <c r="M91" i="252"/>
  <c r="AF9" i="252"/>
  <c r="G91" i="252" s="1"/>
  <c r="AD9" i="252"/>
  <c r="E91" i="252" s="1"/>
  <c r="AB9" i="252"/>
  <c r="C91" i="252" s="1"/>
  <c r="O90" i="252"/>
  <c r="N90" i="252"/>
  <c r="M90" i="252"/>
  <c r="AF8" i="252"/>
  <c r="F90" i="252" s="1"/>
  <c r="AD8" i="252"/>
  <c r="E90" i="252"/>
  <c r="AB8" i="252"/>
  <c r="C90" i="252" s="1"/>
  <c r="M89" i="252"/>
  <c r="L89" i="252"/>
  <c r="AF7" i="252"/>
  <c r="G89" i="252" s="1"/>
  <c r="AD7" i="252"/>
  <c r="E89" i="252"/>
  <c r="D89" i="252"/>
  <c r="AB7" i="252"/>
  <c r="C89" i="252" s="1"/>
  <c r="O88" i="252"/>
  <c r="N88" i="252"/>
  <c r="M88" i="252"/>
  <c r="L88" i="252"/>
  <c r="AF6" i="252"/>
  <c r="G88" i="252" s="1"/>
  <c r="AD6" i="252"/>
  <c r="E88" i="252" s="1"/>
  <c r="AB6" i="252"/>
  <c r="C88" i="252"/>
  <c r="M87" i="252"/>
  <c r="L87" i="252"/>
  <c r="AF5" i="252"/>
  <c r="G87" i="252" s="1"/>
  <c r="AD5" i="252"/>
  <c r="D87" i="252" s="1"/>
  <c r="AB5" i="252"/>
  <c r="C87" i="252" s="1"/>
  <c r="O86" i="252"/>
  <c r="N86" i="252"/>
  <c r="M86" i="252"/>
  <c r="L86" i="252"/>
  <c r="AF4" i="252"/>
  <c r="G86" i="252" s="1"/>
  <c r="AD4" i="252"/>
  <c r="E86" i="252" s="1"/>
  <c r="AB4" i="252"/>
  <c r="C86" i="252" s="1"/>
  <c r="N85" i="252"/>
  <c r="F85" i="252"/>
  <c r="J83" i="252"/>
  <c r="C83" i="252"/>
  <c r="A65" i="252"/>
  <c r="AB34" i="252"/>
  <c r="AB33" i="252"/>
  <c r="AB32" i="252"/>
  <c r="AB31" i="252"/>
  <c r="AB30" i="252"/>
  <c r="AB29" i="252"/>
  <c r="AB28" i="252"/>
  <c r="AB27" i="252"/>
  <c r="AB26" i="252"/>
  <c r="AB25" i="252"/>
  <c r="AB24" i="252"/>
  <c r="AB23" i="252"/>
  <c r="AB22" i="252"/>
  <c r="AB21" i="252"/>
  <c r="AB20" i="252"/>
  <c r="AB19" i="252"/>
  <c r="AB18" i="252"/>
  <c r="G19" i="252"/>
  <c r="AB17" i="252"/>
  <c r="AB16" i="252"/>
  <c r="AB15" i="252"/>
  <c r="D16" i="252"/>
  <c r="D15" i="252"/>
  <c r="O14" i="252"/>
  <c r="D14" i="252"/>
  <c r="D13" i="252"/>
  <c r="O10" i="252"/>
  <c r="D10" i="252"/>
  <c r="O9" i="252"/>
  <c r="D9" i="252"/>
  <c r="D8" i="252"/>
  <c r="A7" i="252"/>
  <c r="A4" i="252"/>
  <c r="AB2" i="252"/>
  <c r="A2" i="252"/>
  <c r="AD128" i="251"/>
  <c r="O10" i="251" s="1"/>
  <c r="AB128" i="251"/>
  <c r="AD127" i="251"/>
  <c r="AB127" i="251"/>
  <c r="AD125" i="251"/>
  <c r="AB125" i="251"/>
  <c r="AD124" i="251"/>
  <c r="AB124" i="251"/>
  <c r="AB122" i="251"/>
  <c r="AB121" i="251"/>
  <c r="AB120" i="251"/>
  <c r="AB118" i="251"/>
  <c r="AD111" i="251"/>
  <c r="D16" i="251" s="1"/>
  <c r="AB111" i="251"/>
  <c r="AD110" i="251"/>
  <c r="AB110" i="251"/>
  <c r="AD109" i="251"/>
  <c r="AB109" i="251"/>
  <c r="AD108" i="251"/>
  <c r="AB108" i="251"/>
  <c r="AD105" i="251"/>
  <c r="D10" i="251" s="1"/>
  <c r="AB105" i="251"/>
  <c r="AD104" i="251"/>
  <c r="AB104" i="251"/>
  <c r="O91" i="251"/>
  <c r="N91" i="251"/>
  <c r="M91" i="251"/>
  <c r="AF9" i="251"/>
  <c r="G91" i="251" s="1"/>
  <c r="AD9" i="251"/>
  <c r="D91" i="251" s="1"/>
  <c r="E91" i="251"/>
  <c r="AB9" i="251"/>
  <c r="C91" i="251" s="1"/>
  <c r="O90" i="251"/>
  <c r="N90" i="251"/>
  <c r="M90" i="251"/>
  <c r="L90" i="251"/>
  <c r="AF8" i="251"/>
  <c r="F90" i="251" s="1"/>
  <c r="AD8" i="251"/>
  <c r="E90" i="251" s="1"/>
  <c r="AB8" i="251"/>
  <c r="C90" i="251" s="1"/>
  <c r="M89" i="251"/>
  <c r="L89" i="251"/>
  <c r="AF7" i="251"/>
  <c r="G89" i="251" s="1"/>
  <c r="AD7" i="251"/>
  <c r="E89" i="251" s="1"/>
  <c r="AB7" i="251"/>
  <c r="C89" i="251"/>
  <c r="O88" i="251"/>
  <c r="N88" i="251"/>
  <c r="L88" i="251"/>
  <c r="AF6" i="251"/>
  <c r="G88" i="251" s="1"/>
  <c r="AD6" i="251"/>
  <c r="E88" i="251" s="1"/>
  <c r="AB6" i="251"/>
  <c r="C88" i="251" s="1"/>
  <c r="O87" i="251"/>
  <c r="M87" i="251"/>
  <c r="L87" i="251"/>
  <c r="J87" i="251"/>
  <c r="AF5" i="251"/>
  <c r="G87" i="251" s="1"/>
  <c r="F87" i="251"/>
  <c r="AD5" i="251"/>
  <c r="D87" i="251" s="1"/>
  <c r="E87" i="251"/>
  <c r="AB5" i="251"/>
  <c r="C87" i="251" s="1"/>
  <c r="O86" i="251"/>
  <c r="N86" i="251"/>
  <c r="M86" i="251"/>
  <c r="L86" i="251"/>
  <c r="AF4" i="251"/>
  <c r="F86" i="251" s="1"/>
  <c r="AD4" i="251"/>
  <c r="E86" i="251" s="1"/>
  <c r="D86" i="251"/>
  <c r="AB4" i="251"/>
  <c r="C86" i="251" s="1"/>
  <c r="N85" i="251"/>
  <c r="F85" i="251"/>
  <c r="J83" i="251"/>
  <c r="C83" i="251"/>
  <c r="A65" i="251"/>
  <c r="AB34" i="251"/>
  <c r="AB33" i="251"/>
  <c r="AB32" i="251"/>
  <c r="AB31" i="251"/>
  <c r="AB30" i="251"/>
  <c r="AB29" i="251"/>
  <c r="AB28" i="251"/>
  <c r="AB27" i="251"/>
  <c r="AB26" i="251"/>
  <c r="AB25" i="251"/>
  <c r="AB24" i="251"/>
  <c r="AB23" i="251"/>
  <c r="AB22" i="251"/>
  <c r="AB21" i="251"/>
  <c r="AB20" i="251"/>
  <c r="AB19" i="251"/>
  <c r="AB18" i="251"/>
  <c r="G19" i="251"/>
  <c r="AB17" i="251"/>
  <c r="AB16" i="251"/>
  <c r="AB15" i="251"/>
  <c r="D15" i="251"/>
  <c r="O14" i="251"/>
  <c r="D14" i="251"/>
  <c r="D13" i="251"/>
  <c r="O9" i="251"/>
  <c r="D9" i="251"/>
  <c r="A7" i="251"/>
  <c r="A4" i="251"/>
  <c r="AB2" i="251"/>
  <c r="A2" i="251"/>
  <c r="AD128" i="250"/>
  <c r="AB128" i="250"/>
  <c r="AD127" i="250"/>
  <c r="AB127" i="250"/>
  <c r="AD125" i="250"/>
  <c r="AB125" i="250"/>
  <c r="AD124" i="250"/>
  <c r="AB124" i="250"/>
  <c r="AB122" i="250"/>
  <c r="AB121" i="250"/>
  <c r="AB120" i="250"/>
  <c r="AB118" i="250"/>
  <c r="O14" i="250" s="1"/>
  <c r="AD111" i="250"/>
  <c r="AB111" i="250"/>
  <c r="AD110" i="250"/>
  <c r="AB110" i="250"/>
  <c r="AD109" i="250"/>
  <c r="AB109" i="250"/>
  <c r="AD108" i="250"/>
  <c r="AB108" i="250"/>
  <c r="AD105" i="250"/>
  <c r="AB105" i="250"/>
  <c r="AD104" i="250"/>
  <c r="AB104" i="250"/>
  <c r="O91" i="250"/>
  <c r="N91" i="250"/>
  <c r="M91" i="250"/>
  <c r="L91" i="250"/>
  <c r="AF9" i="250"/>
  <c r="G91" i="250" s="1"/>
  <c r="AD9" i="250"/>
  <c r="E91" i="250"/>
  <c r="D91" i="250"/>
  <c r="AB9" i="250"/>
  <c r="C91" i="250" s="1"/>
  <c r="O90" i="250"/>
  <c r="N90" i="250"/>
  <c r="L90" i="250"/>
  <c r="AF8" i="250"/>
  <c r="G90" i="250" s="1"/>
  <c r="AD8" i="250"/>
  <c r="E90" i="250" s="1"/>
  <c r="AB8" i="250"/>
  <c r="C90" i="250" s="1"/>
  <c r="M89" i="250"/>
  <c r="L89" i="250"/>
  <c r="AF7" i="250"/>
  <c r="F89" i="250" s="1"/>
  <c r="AD7" i="250"/>
  <c r="E89" i="250" s="1"/>
  <c r="AB7" i="250"/>
  <c r="C89" i="250" s="1"/>
  <c r="O88" i="250"/>
  <c r="N88" i="250"/>
  <c r="L88" i="250"/>
  <c r="AF6" i="250"/>
  <c r="F88" i="250" s="1"/>
  <c r="AD6" i="250"/>
  <c r="D88" i="250" s="1"/>
  <c r="AB6" i="250"/>
  <c r="C88" i="250" s="1"/>
  <c r="M87" i="250"/>
  <c r="L87" i="250"/>
  <c r="AF5" i="250"/>
  <c r="G87" i="250"/>
  <c r="AD5" i="250"/>
  <c r="E87" i="250" s="1"/>
  <c r="D87" i="250"/>
  <c r="AB5" i="250"/>
  <c r="C87" i="250" s="1"/>
  <c r="O86" i="250"/>
  <c r="N86" i="250"/>
  <c r="M86" i="250"/>
  <c r="L86" i="250"/>
  <c r="J86" i="250"/>
  <c r="AF4" i="250"/>
  <c r="F86" i="250" s="1"/>
  <c r="G86" i="250"/>
  <c r="AD4" i="250"/>
  <c r="E86" i="250" s="1"/>
  <c r="AB4" i="250"/>
  <c r="C86" i="250" s="1"/>
  <c r="N85" i="250"/>
  <c r="F85" i="250"/>
  <c r="J83" i="250"/>
  <c r="C83" i="250"/>
  <c r="A65" i="250"/>
  <c r="AB34" i="250"/>
  <c r="AB33" i="250"/>
  <c r="AB32" i="250"/>
  <c r="AB31" i="250"/>
  <c r="AB30" i="250"/>
  <c r="AB29" i="250"/>
  <c r="AB28" i="250"/>
  <c r="AB27" i="250"/>
  <c r="AB26" i="250"/>
  <c r="AB25" i="250"/>
  <c r="AB24" i="250"/>
  <c r="AB23" i="250"/>
  <c r="AB22" i="250"/>
  <c r="AB21" i="250"/>
  <c r="AB20" i="250"/>
  <c r="AB19" i="250"/>
  <c r="AB18" i="250"/>
  <c r="G19" i="250"/>
  <c r="AB17" i="250"/>
  <c r="AB16" i="250"/>
  <c r="AB15" i="250"/>
  <c r="D16" i="250"/>
  <c r="D15" i="250"/>
  <c r="D14" i="250"/>
  <c r="D13" i="250"/>
  <c r="O10" i="250"/>
  <c r="D10" i="250"/>
  <c r="O9" i="250"/>
  <c r="D9" i="250"/>
  <c r="A7" i="250"/>
  <c r="A4" i="250"/>
  <c r="AB2" i="250"/>
  <c r="A2" i="250"/>
  <c r="AD128" i="249"/>
  <c r="AB128" i="249"/>
  <c r="AD127" i="249"/>
  <c r="O9" i="249" s="1"/>
  <c r="AB127" i="249"/>
  <c r="AD125" i="249"/>
  <c r="AB125" i="249"/>
  <c r="AD124" i="249"/>
  <c r="AB124" i="249"/>
  <c r="AB122" i="249"/>
  <c r="AB121" i="249"/>
  <c r="AB120" i="249"/>
  <c r="AB118" i="249"/>
  <c r="AD111" i="249"/>
  <c r="AB111" i="249"/>
  <c r="AD110" i="249"/>
  <c r="D15" i="249" s="1"/>
  <c r="AB110" i="249"/>
  <c r="AD109" i="249"/>
  <c r="AB109" i="249"/>
  <c r="AD108" i="249"/>
  <c r="AB108" i="249"/>
  <c r="AD105" i="249"/>
  <c r="AB105" i="249"/>
  <c r="AD104" i="249"/>
  <c r="AB104" i="249"/>
  <c r="O91" i="249"/>
  <c r="N91" i="249"/>
  <c r="M91" i="249"/>
  <c r="L91" i="249"/>
  <c r="AF9" i="249"/>
  <c r="F91" i="249" s="1"/>
  <c r="G91" i="249"/>
  <c r="AD9" i="249"/>
  <c r="D91" i="249" s="1"/>
  <c r="E91" i="249"/>
  <c r="AB9" i="249"/>
  <c r="C91" i="249" s="1"/>
  <c r="O90" i="249"/>
  <c r="N90" i="249"/>
  <c r="K90" i="249"/>
  <c r="AF8" i="249"/>
  <c r="F90" i="249" s="1"/>
  <c r="AD8" i="249"/>
  <c r="D90" i="249" s="1"/>
  <c r="E90" i="249"/>
  <c r="AB8" i="249"/>
  <c r="C90" i="249" s="1"/>
  <c r="M89" i="249"/>
  <c r="L89" i="249"/>
  <c r="AF7" i="249"/>
  <c r="F89" i="249" s="1"/>
  <c r="AD7" i="249"/>
  <c r="D89" i="249" s="1"/>
  <c r="AB7" i="249"/>
  <c r="O8" i="249" s="1"/>
  <c r="O88" i="249"/>
  <c r="N88" i="249"/>
  <c r="M88" i="249"/>
  <c r="AF6" i="249"/>
  <c r="F88" i="249" s="1"/>
  <c r="AD6" i="249"/>
  <c r="D88" i="249" s="1"/>
  <c r="AB6" i="249"/>
  <c r="C88" i="249" s="1"/>
  <c r="M87" i="249"/>
  <c r="L87" i="249"/>
  <c r="AF5" i="249"/>
  <c r="F87" i="249" s="1"/>
  <c r="G87" i="249"/>
  <c r="AD5" i="249"/>
  <c r="D87" i="249" s="1"/>
  <c r="AB5" i="249"/>
  <c r="C87" i="249"/>
  <c r="O86" i="249"/>
  <c r="N86" i="249"/>
  <c r="M86" i="249"/>
  <c r="L86" i="249"/>
  <c r="J86" i="249"/>
  <c r="AF4" i="249"/>
  <c r="G86" i="249" s="1"/>
  <c r="F86" i="249"/>
  <c r="AD4" i="249"/>
  <c r="E86" i="249" s="1"/>
  <c r="AB4" i="249"/>
  <c r="C86" i="249" s="1"/>
  <c r="N85" i="249"/>
  <c r="F85" i="249"/>
  <c r="J83" i="249"/>
  <c r="C83" i="249"/>
  <c r="A65" i="249"/>
  <c r="AB34" i="249"/>
  <c r="AB33" i="249"/>
  <c r="AB32" i="249"/>
  <c r="AB31" i="249"/>
  <c r="AB30" i="249"/>
  <c r="AB29" i="249"/>
  <c r="AB28" i="249"/>
  <c r="AB27" i="249"/>
  <c r="AB26" i="249"/>
  <c r="AB25" i="249"/>
  <c r="AB24" i="249"/>
  <c r="AB23" i="249"/>
  <c r="AB22" i="249"/>
  <c r="AB21" i="249"/>
  <c r="AB20" i="249"/>
  <c r="AB19" i="249"/>
  <c r="AB18" i="249"/>
  <c r="G19" i="249"/>
  <c r="AB17" i="249"/>
  <c r="AB16" i="249"/>
  <c r="AB15" i="249"/>
  <c r="D16" i="249"/>
  <c r="O14" i="249"/>
  <c r="D14" i="249"/>
  <c r="D13" i="249"/>
  <c r="O10" i="249"/>
  <c r="D10" i="249"/>
  <c r="D9" i="249"/>
  <c r="A7" i="249"/>
  <c r="A4" i="249"/>
  <c r="AB2" i="249"/>
  <c r="A2" i="249"/>
  <c r="AD128" i="248"/>
  <c r="O10" i="248" s="1"/>
  <c r="AB128" i="248"/>
  <c r="AD127" i="248"/>
  <c r="O9" i="248"/>
  <c r="AB127" i="248"/>
  <c r="AD125" i="248"/>
  <c r="AB125" i="248"/>
  <c r="AD124" i="248"/>
  <c r="AB124" i="248"/>
  <c r="AB122" i="248"/>
  <c r="AB121" i="248"/>
  <c r="AB120" i="248"/>
  <c r="AB118" i="248"/>
  <c r="AD111" i="248"/>
  <c r="D16" i="248" s="1"/>
  <c r="AB111" i="248"/>
  <c r="AD110" i="248"/>
  <c r="D15" i="248" s="1"/>
  <c r="AB110" i="248"/>
  <c r="AD109" i="248"/>
  <c r="D14" i="248" s="1"/>
  <c r="AB109" i="248"/>
  <c r="AD108" i="248"/>
  <c r="D13" i="248"/>
  <c r="AB108" i="248"/>
  <c r="AD105" i="248"/>
  <c r="AB105" i="248"/>
  <c r="AD104" i="248"/>
  <c r="AB104" i="248"/>
  <c r="O91" i="248"/>
  <c r="N91" i="248"/>
  <c r="M91" i="248"/>
  <c r="L91" i="248"/>
  <c r="AF9" i="248"/>
  <c r="F91" i="248"/>
  <c r="G91" i="248"/>
  <c r="AD9" i="248"/>
  <c r="E91" i="248" s="1"/>
  <c r="AB9" i="248"/>
  <c r="C91" i="248" s="1"/>
  <c r="O90" i="248"/>
  <c r="N90" i="248"/>
  <c r="M90" i="248"/>
  <c r="AF8" i="248"/>
  <c r="G90" i="248" s="1"/>
  <c r="AD8" i="248"/>
  <c r="D90" i="248"/>
  <c r="E90" i="248"/>
  <c r="AB8" i="248"/>
  <c r="C90" i="248" s="1"/>
  <c r="M89" i="248"/>
  <c r="L89" i="248"/>
  <c r="AF7" i="248"/>
  <c r="F89" i="248" s="1"/>
  <c r="AD7" i="248"/>
  <c r="E89" i="248"/>
  <c r="AB7" i="248"/>
  <c r="O8" i="248" s="1"/>
  <c r="O88" i="248"/>
  <c r="N88" i="248"/>
  <c r="J88" i="248"/>
  <c r="AF6" i="248"/>
  <c r="G88" i="248" s="1"/>
  <c r="AD6" i="248"/>
  <c r="D88" i="248" s="1"/>
  <c r="AB6" i="248"/>
  <c r="C88" i="248"/>
  <c r="M87" i="248"/>
  <c r="L87" i="248"/>
  <c r="AF5" i="248"/>
  <c r="F87" i="248"/>
  <c r="G87" i="248"/>
  <c r="AD5" i="248"/>
  <c r="E87" i="248" s="1"/>
  <c r="AB5" i="248"/>
  <c r="C87" i="248"/>
  <c r="O86" i="248"/>
  <c r="N86" i="248"/>
  <c r="M86" i="248"/>
  <c r="L86" i="248"/>
  <c r="J86" i="248"/>
  <c r="AF4" i="248"/>
  <c r="G86" i="248"/>
  <c r="AD4" i="248"/>
  <c r="D86" i="248" s="1"/>
  <c r="AB4" i="248"/>
  <c r="C86" i="248" s="1"/>
  <c r="N85" i="248"/>
  <c r="F85" i="248"/>
  <c r="J83" i="248"/>
  <c r="C83" i="248"/>
  <c r="A65" i="248"/>
  <c r="A50" i="248"/>
  <c r="AB34" i="248"/>
  <c r="AB33" i="248"/>
  <c r="AB32" i="248"/>
  <c r="AB31" i="248"/>
  <c r="AB30" i="248"/>
  <c r="AB29" i="248"/>
  <c r="AB28" i="248"/>
  <c r="AB27" i="248"/>
  <c r="AB26" i="248"/>
  <c r="AB25" i="248"/>
  <c r="AB24" i="248"/>
  <c r="AB23" i="248"/>
  <c r="AB22" i="248"/>
  <c r="AB21" i="248"/>
  <c r="AB20" i="248"/>
  <c r="AB19" i="248"/>
  <c r="AB18" i="248"/>
  <c r="G19" i="248"/>
  <c r="A19" i="248"/>
  <c r="AB17" i="248"/>
  <c r="AB16" i="248"/>
  <c r="AB15" i="248"/>
  <c r="O14" i="248"/>
  <c r="D10" i="248"/>
  <c r="D9" i="248"/>
  <c r="D8" i="248"/>
  <c r="A7" i="248"/>
  <c r="A4" i="248"/>
  <c r="AB2" i="248"/>
  <c r="A2" i="248"/>
  <c r="AD128" i="247"/>
  <c r="AB128" i="247"/>
  <c r="AD127" i="247"/>
  <c r="AB127" i="247"/>
  <c r="AD125" i="247"/>
  <c r="AB125" i="247"/>
  <c r="AD124" i="247"/>
  <c r="AB124" i="247"/>
  <c r="AB122" i="247"/>
  <c r="AB121" i="247"/>
  <c r="AB120" i="247"/>
  <c r="AB118" i="247"/>
  <c r="AD111" i="247"/>
  <c r="AB111" i="247"/>
  <c r="AD110" i="247"/>
  <c r="AB110" i="247"/>
  <c r="AD109" i="247"/>
  <c r="AB109" i="247"/>
  <c r="AD108" i="247"/>
  <c r="AB108" i="247"/>
  <c r="AD105" i="247"/>
  <c r="AB105" i="247"/>
  <c r="AD104" i="247"/>
  <c r="AB104" i="247"/>
  <c r="O91" i="247"/>
  <c r="N91" i="247"/>
  <c r="M91" i="247"/>
  <c r="L91" i="247"/>
  <c r="AF9" i="247"/>
  <c r="G91" i="247" s="1"/>
  <c r="AD9" i="247"/>
  <c r="E91" i="247" s="1"/>
  <c r="AB9" i="247"/>
  <c r="C91" i="247" s="1"/>
  <c r="O90" i="247"/>
  <c r="N90" i="247"/>
  <c r="L90" i="247"/>
  <c r="AF8" i="247"/>
  <c r="G90" i="247" s="1"/>
  <c r="F90" i="247"/>
  <c r="AD8" i="247"/>
  <c r="E90" i="247" s="1"/>
  <c r="AB8" i="247"/>
  <c r="C90" i="247" s="1"/>
  <c r="M89" i="247"/>
  <c r="L89" i="247"/>
  <c r="AF7" i="247"/>
  <c r="G89" i="247" s="1"/>
  <c r="AD7" i="247"/>
  <c r="E89" i="247" s="1"/>
  <c r="AB7" i="247"/>
  <c r="C89" i="247"/>
  <c r="O88" i="247"/>
  <c r="N88" i="247"/>
  <c r="J88" i="247"/>
  <c r="AF6" i="247"/>
  <c r="F88" i="247" s="1"/>
  <c r="AD6" i="247"/>
  <c r="E88" i="247"/>
  <c r="AB6" i="247"/>
  <c r="C88" i="247" s="1"/>
  <c r="N87" i="247"/>
  <c r="M87" i="247"/>
  <c r="L87" i="247"/>
  <c r="AF5" i="247"/>
  <c r="G87" i="247" s="1"/>
  <c r="AD5" i="247"/>
  <c r="D87" i="247"/>
  <c r="E87" i="247"/>
  <c r="AB5" i="247"/>
  <c r="C87" i="247" s="1"/>
  <c r="O86" i="247"/>
  <c r="N86" i="247"/>
  <c r="M86" i="247"/>
  <c r="L86" i="247"/>
  <c r="AF4" i="247"/>
  <c r="F86" i="247" s="1"/>
  <c r="G86" i="247"/>
  <c r="AD4" i="247"/>
  <c r="E86" i="247" s="1"/>
  <c r="AB4" i="247"/>
  <c r="C86" i="247"/>
  <c r="N85" i="247"/>
  <c r="F85" i="247"/>
  <c r="C83" i="247"/>
  <c r="A65" i="247"/>
  <c r="AB34" i="247"/>
  <c r="AB33" i="247"/>
  <c r="AB32" i="247"/>
  <c r="AB31" i="247"/>
  <c r="AB30" i="247"/>
  <c r="AB29" i="247"/>
  <c r="AB28" i="247"/>
  <c r="AB27" i="247"/>
  <c r="AB26" i="247"/>
  <c r="AB25" i="247"/>
  <c r="AB24" i="247"/>
  <c r="AB23" i="247"/>
  <c r="AB22" i="247"/>
  <c r="AB21" i="247"/>
  <c r="AB20" i="247"/>
  <c r="AB19" i="247"/>
  <c r="AB18" i="247"/>
  <c r="G19" i="247"/>
  <c r="AB17" i="247"/>
  <c r="AB16" i="247"/>
  <c r="AB15" i="247"/>
  <c r="D16" i="247"/>
  <c r="D15" i="247"/>
  <c r="O14" i="247"/>
  <c r="D14" i="247"/>
  <c r="D13" i="247"/>
  <c r="O10" i="247"/>
  <c r="D10" i="247"/>
  <c r="O9" i="247"/>
  <c r="D9" i="247"/>
  <c r="O8" i="247"/>
  <c r="D8" i="247"/>
  <c r="A7" i="247"/>
  <c r="A4" i="247"/>
  <c r="AB2" i="247"/>
  <c r="A2" i="247"/>
  <c r="AD128" i="246"/>
  <c r="O10" i="246" s="1"/>
  <c r="AB128" i="246"/>
  <c r="AD127" i="246"/>
  <c r="O9" i="246" s="1"/>
  <c r="AB127" i="246"/>
  <c r="AD125" i="246"/>
  <c r="AB125" i="246"/>
  <c r="AD124" i="246"/>
  <c r="AB124" i="246"/>
  <c r="AB122" i="246"/>
  <c r="AB121" i="246"/>
  <c r="AB120" i="246"/>
  <c r="AB118" i="246"/>
  <c r="O14" i="246" s="1"/>
  <c r="AD111" i="246"/>
  <c r="AB111" i="246"/>
  <c r="AD110" i="246"/>
  <c r="D15" i="246"/>
  <c r="AB110" i="246"/>
  <c r="AD109" i="246"/>
  <c r="D14" i="246" s="1"/>
  <c r="AB109" i="246"/>
  <c r="AD108" i="246"/>
  <c r="D13" i="246" s="1"/>
  <c r="AB108" i="246"/>
  <c r="AD105" i="246"/>
  <c r="D10" i="246" s="1"/>
  <c r="AB105" i="246"/>
  <c r="AD104" i="246"/>
  <c r="AB104" i="246"/>
  <c r="O91" i="246"/>
  <c r="N91" i="246"/>
  <c r="M91" i="246"/>
  <c r="L91" i="246"/>
  <c r="AF9" i="246"/>
  <c r="G91" i="246"/>
  <c r="AD9" i="246"/>
  <c r="E91" i="246" s="1"/>
  <c r="AB9" i="246"/>
  <c r="C91" i="246" s="1"/>
  <c r="O90" i="246"/>
  <c r="N90" i="246"/>
  <c r="M90" i="246"/>
  <c r="L90" i="246"/>
  <c r="AF8" i="246"/>
  <c r="G90" i="246"/>
  <c r="F90" i="246"/>
  <c r="AD8" i="246"/>
  <c r="E90" i="246" s="1"/>
  <c r="AB8" i="246"/>
  <c r="C90" i="246" s="1"/>
  <c r="O89" i="246"/>
  <c r="M89" i="246"/>
  <c r="L89" i="246"/>
  <c r="J89" i="246"/>
  <c r="AF7" i="246"/>
  <c r="F89" i="246" s="1"/>
  <c r="AD7" i="246"/>
  <c r="D89" i="246" s="1"/>
  <c r="E89" i="246"/>
  <c r="AB7" i="246"/>
  <c r="C89" i="246" s="1"/>
  <c r="O88" i="246"/>
  <c r="N88" i="246"/>
  <c r="J88" i="246"/>
  <c r="AF6" i="246"/>
  <c r="G88" i="246" s="1"/>
  <c r="AD6" i="246"/>
  <c r="E88" i="246" s="1"/>
  <c r="D88" i="246"/>
  <c r="AB6" i="246"/>
  <c r="C88" i="246" s="1"/>
  <c r="M87" i="246"/>
  <c r="L87" i="246"/>
  <c r="AF5" i="246"/>
  <c r="G87" i="246" s="1"/>
  <c r="AD5" i="246"/>
  <c r="E87" i="246" s="1"/>
  <c r="AB5" i="246"/>
  <c r="C87" i="246" s="1"/>
  <c r="O86" i="246"/>
  <c r="N86" i="246"/>
  <c r="M86" i="246"/>
  <c r="L86" i="246"/>
  <c r="AF4" i="246"/>
  <c r="F86" i="246" s="1"/>
  <c r="G86" i="246"/>
  <c r="AD4" i="246"/>
  <c r="D86" i="246" s="1"/>
  <c r="E86" i="246"/>
  <c r="AB4" i="246"/>
  <c r="C86" i="246" s="1"/>
  <c r="N85" i="246"/>
  <c r="F85" i="246"/>
  <c r="J83" i="246"/>
  <c r="C83" i="246"/>
  <c r="A65" i="246"/>
  <c r="A50" i="246"/>
  <c r="AB34" i="246"/>
  <c r="AB33" i="246"/>
  <c r="AB32" i="246"/>
  <c r="AB31" i="246"/>
  <c r="AB30" i="246"/>
  <c r="AB29" i="246"/>
  <c r="AB28" i="246"/>
  <c r="AB27" i="246"/>
  <c r="AB26" i="246"/>
  <c r="AB25" i="246"/>
  <c r="AB24" i="246"/>
  <c r="AB23" i="246"/>
  <c r="AB22" i="246"/>
  <c r="AB21" i="246"/>
  <c r="AB20" i="246"/>
  <c r="AB19" i="246"/>
  <c r="AB18" i="246"/>
  <c r="G19" i="246"/>
  <c r="A19" i="246"/>
  <c r="AB17" i="246"/>
  <c r="AB16" i="246"/>
  <c r="AB15" i="246"/>
  <c r="D16" i="246"/>
  <c r="D9" i="246"/>
  <c r="D8" i="246"/>
  <c r="A7" i="246"/>
  <c r="A4" i="246"/>
  <c r="AB2" i="246"/>
  <c r="A2" i="246"/>
  <c r="AD128" i="245"/>
  <c r="AB128" i="245"/>
  <c r="AD127" i="245"/>
  <c r="AB127" i="245"/>
  <c r="AD125" i="245"/>
  <c r="AB125" i="245"/>
  <c r="AD124" i="245"/>
  <c r="AB124" i="245"/>
  <c r="AB122" i="245"/>
  <c r="AB121" i="245"/>
  <c r="AB120" i="245"/>
  <c r="AB118" i="245"/>
  <c r="AD111" i="245"/>
  <c r="AB111" i="245"/>
  <c r="AD110" i="245"/>
  <c r="D15" i="245" s="1"/>
  <c r="AB110" i="245"/>
  <c r="AD109" i="245"/>
  <c r="AB109" i="245"/>
  <c r="AD108" i="245"/>
  <c r="D13" i="245" s="1"/>
  <c r="AB108" i="245"/>
  <c r="AD105" i="245"/>
  <c r="AB105" i="245"/>
  <c r="AD104" i="245"/>
  <c r="D9" i="245" s="1"/>
  <c r="AB104" i="245"/>
  <c r="O91" i="245"/>
  <c r="N91" i="245"/>
  <c r="M91" i="245"/>
  <c r="L91" i="245"/>
  <c r="K91" i="245"/>
  <c r="AF9" i="245"/>
  <c r="G91" i="245" s="1"/>
  <c r="AD9" i="245"/>
  <c r="E91" i="245" s="1"/>
  <c r="AB9" i="245"/>
  <c r="C91" i="245" s="1"/>
  <c r="O90" i="245"/>
  <c r="N90" i="245"/>
  <c r="M90" i="245"/>
  <c r="L90" i="245"/>
  <c r="AF8" i="245"/>
  <c r="G90" i="245" s="1"/>
  <c r="F90" i="245"/>
  <c r="AD8" i="245"/>
  <c r="E90" i="245"/>
  <c r="AB8" i="245"/>
  <c r="C90" i="245" s="1"/>
  <c r="O89" i="245"/>
  <c r="M89" i="245"/>
  <c r="L89" i="245"/>
  <c r="J89" i="245"/>
  <c r="AF7" i="245"/>
  <c r="F89" i="245" s="1"/>
  <c r="AD7" i="245"/>
  <c r="E89" i="245" s="1"/>
  <c r="AB7" i="245"/>
  <c r="C89" i="245" s="1"/>
  <c r="O88" i="245"/>
  <c r="N88" i="245"/>
  <c r="M88" i="245"/>
  <c r="AF6" i="245"/>
  <c r="F88" i="245" s="1"/>
  <c r="AD6" i="245"/>
  <c r="E88" i="245" s="1"/>
  <c r="AB6" i="245"/>
  <c r="C88" i="245"/>
  <c r="M87" i="245"/>
  <c r="L87" i="245"/>
  <c r="AF5" i="245"/>
  <c r="G87" i="245" s="1"/>
  <c r="AD5" i="245"/>
  <c r="D87" i="245" s="1"/>
  <c r="AB5" i="245"/>
  <c r="C87" i="245"/>
  <c r="O86" i="245"/>
  <c r="N86" i="245"/>
  <c r="M86" i="245"/>
  <c r="L86" i="245"/>
  <c r="J86" i="245"/>
  <c r="AF4" i="245"/>
  <c r="F86" i="245" s="1"/>
  <c r="AD4" i="245"/>
  <c r="E86" i="245" s="1"/>
  <c r="AB4" i="245"/>
  <c r="C86" i="245" s="1"/>
  <c r="N85" i="245"/>
  <c r="F85" i="245"/>
  <c r="C83" i="245"/>
  <c r="A65" i="245"/>
  <c r="AB34" i="245"/>
  <c r="AB33" i="245"/>
  <c r="AB32" i="245"/>
  <c r="AB31" i="245"/>
  <c r="AB30" i="245"/>
  <c r="AB29" i="245"/>
  <c r="AB28" i="245"/>
  <c r="AB27" i="245"/>
  <c r="AB26" i="245"/>
  <c r="AB25" i="245"/>
  <c r="AB24" i="245"/>
  <c r="AB23" i="245"/>
  <c r="AB22" i="245"/>
  <c r="AB21" i="245"/>
  <c r="AB20" i="245"/>
  <c r="AB19" i="245"/>
  <c r="AB18" i="245"/>
  <c r="G19" i="245"/>
  <c r="AB17" i="245"/>
  <c r="AB16" i="245"/>
  <c r="AB15" i="245"/>
  <c r="D16" i="245"/>
  <c r="O14" i="245"/>
  <c r="D14" i="245"/>
  <c r="O10" i="245"/>
  <c r="D10" i="245"/>
  <c r="O9" i="245"/>
  <c r="D8" i="245"/>
  <c r="A7" i="245"/>
  <c r="A4" i="245"/>
  <c r="AB2" i="245"/>
  <c r="A2" i="245"/>
  <c r="AD128" i="244"/>
  <c r="O10" i="244" s="1"/>
  <c r="AB128" i="244"/>
  <c r="AD127" i="244"/>
  <c r="O9" i="244"/>
  <c r="AB127" i="244"/>
  <c r="AD125" i="244"/>
  <c r="AB125" i="244"/>
  <c r="AD124" i="244"/>
  <c r="AB124" i="244"/>
  <c r="AB122" i="244"/>
  <c r="AB121" i="244"/>
  <c r="AB120" i="244"/>
  <c r="AB118" i="244"/>
  <c r="AD111" i="244"/>
  <c r="AB111" i="244"/>
  <c r="AD110" i="244"/>
  <c r="D15" i="244" s="1"/>
  <c r="AB110" i="244"/>
  <c r="AD109" i="244"/>
  <c r="D14" i="244"/>
  <c r="AB109" i="244"/>
  <c r="AD108" i="244"/>
  <c r="D13" i="244" s="1"/>
  <c r="AB108" i="244"/>
  <c r="AD105" i="244"/>
  <c r="AB105" i="244"/>
  <c r="AD104" i="244"/>
  <c r="AB104" i="244"/>
  <c r="O91" i="244"/>
  <c r="N91" i="244"/>
  <c r="M91" i="244"/>
  <c r="L91" i="244"/>
  <c r="K91" i="244"/>
  <c r="AF9" i="244"/>
  <c r="F91" i="244" s="1"/>
  <c r="AD9" i="244"/>
  <c r="D91" i="244" s="1"/>
  <c r="AB9" i="244"/>
  <c r="C91" i="244" s="1"/>
  <c r="O90" i="244"/>
  <c r="N90" i="244"/>
  <c r="M90" i="244"/>
  <c r="L90" i="244"/>
  <c r="K90" i="244"/>
  <c r="AF8" i="244"/>
  <c r="F90" i="244" s="1"/>
  <c r="G90" i="244"/>
  <c r="AD8" i="244"/>
  <c r="D90" i="244" s="1"/>
  <c r="AB8" i="244"/>
  <c r="C90" i="244" s="1"/>
  <c r="M89" i="244"/>
  <c r="L89" i="244"/>
  <c r="AF7" i="244"/>
  <c r="F89" i="244" s="1"/>
  <c r="AD7" i="244"/>
  <c r="D89" i="244" s="1"/>
  <c r="AB7" i="244"/>
  <c r="O8" i="244" s="1"/>
  <c r="O88" i="244"/>
  <c r="N88" i="244"/>
  <c r="M88" i="244"/>
  <c r="L88" i="244"/>
  <c r="J88" i="244"/>
  <c r="AF6" i="244"/>
  <c r="G88" i="244" s="1"/>
  <c r="AD6" i="244"/>
  <c r="D88" i="244"/>
  <c r="E88" i="244"/>
  <c r="AB6" i="244"/>
  <c r="C88" i="244" s="1"/>
  <c r="O87" i="244"/>
  <c r="N87" i="244"/>
  <c r="M87" i="244"/>
  <c r="L87" i="244"/>
  <c r="J87" i="244"/>
  <c r="AF5" i="244"/>
  <c r="F87" i="244" s="1"/>
  <c r="G87" i="244"/>
  <c r="AD5" i="244"/>
  <c r="E87" i="244" s="1"/>
  <c r="AB5" i="244"/>
  <c r="C87" i="244" s="1"/>
  <c r="O86" i="244"/>
  <c r="N86" i="244"/>
  <c r="M86" i="244"/>
  <c r="L86" i="244"/>
  <c r="J86" i="244"/>
  <c r="AF4" i="244"/>
  <c r="F86" i="244" s="1"/>
  <c r="G86" i="244"/>
  <c r="AD4" i="244"/>
  <c r="E86" i="244" s="1"/>
  <c r="D86" i="244"/>
  <c r="AB4" i="244"/>
  <c r="C86" i="244" s="1"/>
  <c r="N85" i="244"/>
  <c r="F85" i="244"/>
  <c r="J83" i="244"/>
  <c r="C83" i="244"/>
  <c r="A65" i="244"/>
  <c r="A50" i="244"/>
  <c r="AB34" i="244"/>
  <c r="AB33" i="244"/>
  <c r="AB32" i="244"/>
  <c r="AB31" i="244"/>
  <c r="AB30" i="244"/>
  <c r="AB29" i="244"/>
  <c r="AB28" i="244"/>
  <c r="AB27" i="244"/>
  <c r="AB26" i="244"/>
  <c r="AB25" i="244"/>
  <c r="AB24" i="244"/>
  <c r="AB23" i="244"/>
  <c r="AB22" i="244"/>
  <c r="AB21" i="244"/>
  <c r="AB20" i="244"/>
  <c r="AB19" i="244"/>
  <c r="AB18" i="244"/>
  <c r="G19" i="244"/>
  <c r="A19" i="244"/>
  <c r="AB17" i="244"/>
  <c r="AB16" i="244"/>
  <c r="AB15" i="244"/>
  <c r="D16" i="244"/>
  <c r="O14" i="244"/>
  <c r="D10" i="244"/>
  <c r="D9" i="244"/>
  <c r="D8" i="244"/>
  <c r="A7" i="244"/>
  <c r="A4" i="244"/>
  <c r="AB2" i="244"/>
  <c r="A2" i="244"/>
  <c r="AD128" i="243"/>
  <c r="AB128" i="243"/>
  <c r="AD127" i="243"/>
  <c r="O9" i="243" s="1"/>
  <c r="AB127" i="243"/>
  <c r="AD125" i="243"/>
  <c r="AB125" i="243"/>
  <c r="AD124" i="243"/>
  <c r="AB124" i="243"/>
  <c r="AB122" i="243"/>
  <c r="AB121" i="243"/>
  <c r="AB120" i="243"/>
  <c r="AB118" i="243"/>
  <c r="AD111" i="243"/>
  <c r="AB111" i="243"/>
  <c r="AD110" i="243"/>
  <c r="D15" i="243" s="1"/>
  <c r="AB110" i="243"/>
  <c r="AD109" i="243"/>
  <c r="D14" i="243" s="1"/>
  <c r="AB109" i="243"/>
  <c r="AD108" i="243"/>
  <c r="D13" i="243" s="1"/>
  <c r="AB108" i="243"/>
  <c r="AD105" i="243"/>
  <c r="AB105" i="243"/>
  <c r="AD104" i="243"/>
  <c r="D9" i="243" s="1"/>
  <c r="AB104" i="243"/>
  <c r="O91" i="243"/>
  <c r="N91" i="243"/>
  <c r="M91" i="243"/>
  <c r="L91" i="243"/>
  <c r="K91" i="243"/>
  <c r="AF9" i="243"/>
  <c r="F91" i="243" s="1"/>
  <c r="AD9" i="243"/>
  <c r="D91" i="243" s="1"/>
  <c r="AB9" i="243"/>
  <c r="C91" i="243" s="1"/>
  <c r="O90" i="243"/>
  <c r="N90" i="243"/>
  <c r="M90" i="243"/>
  <c r="L90" i="243"/>
  <c r="K90" i="243"/>
  <c r="AF8" i="243"/>
  <c r="G90" i="243" s="1"/>
  <c r="AD8" i="243"/>
  <c r="E90" i="243" s="1"/>
  <c r="AB8" i="243"/>
  <c r="C90" i="243" s="1"/>
  <c r="O89" i="243"/>
  <c r="M89" i="243"/>
  <c r="L89" i="243"/>
  <c r="J89" i="243"/>
  <c r="AF7" i="243"/>
  <c r="G89" i="243" s="1"/>
  <c r="AD7" i="243"/>
  <c r="E89" i="243" s="1"/>
  <c r="D89" i="243"/>
  <c r="AB7" i="243"/>
  <c r="C89" i="243" s="1"/>
  <c r="O88" i="243"/>
  <c r="N88" i="243"/>
  <c r="M88" i="243"/>
  <c r="L88" i="243"/>
  <c r="J88" i="243"/>
  <c r="AF6" i="243"/>
  <c r="G88" i="243"/>
  <c r="AD6" i="243"/>
  <c r="E88" i="243"/>
  <c r="AB6" i="243"/>
  <c r="C88" i="243"/>
  <c r="O87" i="243"/>
  <c r="N87" i="243"/>
  <c r="M87" i="243"/>
  <c r="L87" i="243"/>
  <c r="J87" i="243"/>
  <c r="AF5" i="243"/>
  <c r="G87" i="243" s="1"/>
  <c r="AD5" i="243"/>
  <c r="E87" i="243"/>
  <c r="AB5" i="243"/>
  <c r="C87" i="243"/>
  <c r="O86" i="243"/>
  <c r="N86" i="243"/>
  <c r="M86" i="243"/>
  <c r="L86" i="243"/>
  <c r="J86" i="243"/>
  <c r="AF4" i="243"/>
  <c r="G86" i="243" s="1"/>
  <c r="AD4" i="243"/>
  <c r="E86" i="243"/>
  <c r="D86" i="243"/>
  <c r="AB4" i="243"/>
  <c r="C86" i="243" s="1"/>
  <c r="N85" i="243"/>
  <c r="F85" i="243"/>
  <c r="J83" i="243"/>
  <c r="C83" i="243"/>
  <c r="A65" i="243"/>
  <c r="AB34" i="243"/>
  <c r="AB33" i="243"/>
  <c r="AB32" i="243"/>
  <c r="AB31" i="243"/>
  <c r="AB30" i="243"/>
  <c r="AB29" i="243"/>
  <c r="AB28" i="243"/>
  <c r="AB27" i="243"/>
  <c r="AB26" i="243"/>
  <c r="AB25" i="243"/>
  <c r="AB24" i="243"/>
  <c r="AB23" i="243"/>
  <c r="AB22" i="243"/>
  <c r="AB21" i="243"/>
  <c r="AB20" i="243"/>
  <c r="AB19" i="243"/>
  <c r="AB18" i="243"/>
  <c r="G19" i="243"/>
  <c r="AB17" i="243"/>
  <c r="AB16" i="243"/>
  <c r="AB15" i="243"/>
  <c r="D16" i="243"/>
  <c r="O14" i="243"/>
  <c r="O10" i="243"/>
  <c r="D10" i="243"/>
  <c r="A7" i="243"/>
  <c r="A4" i="243"/>
  <c r="AB2" i="243"/>
  <c r="A2" i="243"/>
  <c r="AD128" i="242"/>
  <c r="O10" i="242" s="1"/>
  <c r="AB128" i="242"/>
  <c r="AD127" i="242"/>
  <c r="AB127" i="242"/>
  <c r="AD125" i="242"/>
  <c r="AB125" i="242"/>
  <c r="AD124" i="242"/>
  <c r="AB124" i="242"/>
  <c r="AB122" i="242"/>
  <c r="AB121" i="242"/>
  <c r="AB120" i="242"/>
  <c r="AB118" i="242"/>
  <c r="O14" i="242" s="1"/>
  <c r="AD111" i="242"/>
  <c r="AB111" i="242"/>
  <c r="AD110" i="242"/>
  <c r="AB110" i="242"/>
  <c r="AD109" i="242"/>
  <c r="D14" i="242" s="1"/>
  <c r="AB109" i="242"/>
  <c r="AD108" i="242"/>
  <c r="AB108" i="242"/>
  <c r="AD105" i="242"/>
  <c r="D10" i="242" s="1"/>
  <c r="AB105" i="242"/>
  <c r="AD104" i="242"/>
  <c r="AB104" i="242"/>
  <c r="O91" i="242"/>
  <c r="N91" i="242"/>
  <c r="M91" i="242"/>
  <c r="L91" i="242"/>
  <c r="AF9" i="242"/>
  <c r="G91" i="242" s="1"/>
  <c r="AD9" i="242"/>
  <c r="D91" i="242" s="1"/>
  <c r="AB9" i="242"/>
  <c r="C91" i="242" s="1"/>
  <c r="O90" i="242"/>
  <c r="N90" i="242"/>
  <c r="M90" i="242"/>
  <c r="L90" i="242"/>
  <c r="K90" i="242"/>
  <c r="AF8" i="242"/>
  <c r="F90" i="242" s="1"/>
  <c r="G90" i="242"/>
  <c r="AD8" i="242"/>
  <c r="E90" i="242" s="1"/>
  <c r="AB8" i="242"/>
  <c r="C90" i="242" s="1"/>
  <c r="M89" i="242"/>
  <c r="L89" i="242"/>
  <c r="AF7" i="242"/>
  <c r="G89" i="242" s="1"/>
  <c r="AD7" i="242"/>
  <c r="E89" i="242" s="1"/>
  <c r="AB7" i="242"/>
  <c r="C89" i="242"/>
  <c r="O88" i="242"/>
  <c r="N88" i="242"/>
  <c r="M88" i="242"/>
  <c r="L88" i="242"/>
  <c r="J88" i="242"/>
  <c r="AF6" i="242"/>
  <c r="F88" i="242" s="1"/>
  <c r="G88" i="242"/>
  <c r="AD6" i="242"/>
  <c r="E88" i="242" s="1"/>
  <c r="D88" i="242"/>
  <c r="AB6" i="242"/>
  <c r="C88" i="242" s="1"/>
  <c r="O87" i="242"/>
  <c r="N87" i="242"/>
  <c r="M87" i="242"/>
  <c r="L87" i="242"/>
  <c r="J87" i="242"/>
  <c r="AF5" i="242"/>
  <c r="G87" i="242"/>
  <c r="AD5" i="242"/>
  <c r="D87" i="242" s="1"/>
  <c r="E87" i="242"/>
  <c r="AB5" i="242"/>
  <c r="C87" i="242" s="1"/>
  <c r="O86" i="242"/>
  <c r="N86" i="242"/>
  <c r="M86" i="242"/>
  <c r="L86" i="242"/>
  <c r="J86" i="242"/>
  <c r="AF4" i="242"/>
  <c r="F86" i="242" s="1"/>
  <c r="G86" i="242"/>
  <c r="AD4" i="242"/>
  <c r="E86" i="242"/>
  <c r="AB4" i="242"/>
  <c r="C86" i="242" s="1"/>
  <c r="N85" i="242"/>
  <c r="F85" i="242"/>
  <c r="J83" i="242"/>
  <c r="C83" i="242"/>
  <c r="A65" i="242"/>
  <c r="AB34" i="242"/>
  <c r="AB33" i="242"/>
  <c r="AB32" i="242"/>
  <c r="AB31" i="242"/>
  <c r="AB30" i="242"/>
  <c r="AB29" i="242"/>
  <c r="AB28" i="242"/>
  <c r="AB27" i="242"/>
  <c r="AB26" i="242"/>
  <c r="AB25" i="242"/>
  <c r="AB24" i="242"/>
  <c r="AB23" i="242"/>
  <c r="AB22" i="242"/>
  <c r="AB21" i="242"/>
  <c r="AB20" i="242"/>
  <c r="AB19" i="242"/>
  <c r="AB18" i="242"/>
  <c r="G19" i="242"/>
  <c r="AB17" i="242"/>
  <c r="AB16" i="242"/>
  <c r="AB15" i="242"/>
  <c r="D16" i="242"/>
  <c r="D15" i="242"/>
  <c r="D13" i="242"/>
  <c r="O9" i="242"/>
  <c r="D9" i="242"/>
  <c r="A7" i="242"/>
  <c r="A4" i="242"/>
  <c r="AB2" i="242"/>
  <c r="A2" i="242"/>
  <c r="AD128" i="241"/>
  <c r="O10" i="241" s="1"/>
  <c r="AB128" i="241"/>
  <c r="AD127" i="241"/>
  <c r="AB127" i="241"/>
  <c r="AD125" i="241"/>
  <c r="AB125" i="241"/>
  <c r="AD124" i="241"/>
  <c r="AB124" i="241"/>
  <c r="AB122" i="241"/>
  <c r="AB121" i="241"/>
  <c r="AB120" i="241"/>
  <c r="AB118" i="241"/>
  <c r="AD111" i="241"/>
  <c r="D16" i="241" s="1"/>
  <c r="AB111" i="241"/>
  <c r="AD110" i="241"/>
  <c r="AB110" i="241"/>
  <c r="AD109" i="241"/>
  <c r="D14" i="241" s="1"/>
  <c r="AB109" i="241"/>
  <c r="AD108" i="241"/>
  <c r="AB108" i="241"/>
  <c r="AD105" i="241"/>
  <c r="D10" i="241"/>
  <c r="AB105" i="241"/>
  <c r="AD104" i="241"/>
  <c r="AB104" i="241"/>
  <c r="O91" i="241"/>
  <c r="N91" i="241"/>
  <c r="M91" i="241"/>
  <c r="L91" i="241"/>
  <c r="K91" i="241"/>
  <c r="AF9" i="241"/>
  <c r="G91" i="241" s="1"/>
  <c r="AD9" i="241"/>
  <c r="E91" i="241" s="1"/>
  <c r="AB9" i="241"/>
  <c r="C91" i="241" s="1"/>
  <c r="O90" i="241"/>
  <c r="N90" i="241"/>
  <c r="M90" i="241"/>
  <c r="L90" i="241"/>
  <c r="K90" i="241"/>
  <c r="AF8" i="241"/>
  <c r="G90" i="241" s="1"/>
  <c r="AD8" i="241"/>
  <c r="D90" i="241" s="1"/>
  <c r="E90" i="241"/>
  <c r="AB8" i="241"/>
  <c r="C90" i="241" s="1"/>
  <c r="M89" i="241"/>
  <c r="L89" i="241"/>
  <c r="AF7" i="241"/>
  <c r="F89" i="241" s="1"/>
  <c r="AD7" i="241"/>
  <c r="E89" i="241" s="1"/>
  <c r="AB7" i="241"/>
  <c r="C89" i="241"/>
  <c r="O88" i="241"/>
  <c r="N88" i="241"/>
  <c r="M88" i="241"/>
  <c r="L88" i="241"/>
  <c r="J88" i="241"/>
  <c r="AF6" i="241"/>
  <c r="G88" i="241" s="1"/>
  <c r="AD6" i="241"/>
  <c r="D88" i="241" s="1"/>
  <c r="AB6" i="241"/>
  <c r="C88" i="241"/>
  <c r="O87" i="241"/>
  <c r="M87" i="241"/>
  <c r="L87" i="241"/>
  <c r="J87" i="241"/>
  <c r="AF5" i="241"/>
  <c r="F87" i="241" s="1"/>
  <c r="G87" i="241"/>
  <c r="AD5" i="241"/>
  <c r="E87" i="241" s="1"/>
  <c r="AB5" i="241"/>
  <c r="C87" i="241"/>
  <c r="O86" i="241"/>
  <c r="N86" i="241"/>
  <c r="M86" i="241"/>
  <c r="L86" i="241"/>
  <c r="J86" i="241"/>
  <c r="AF4" i="241"/>
  <c r="G86" i="241" s="1"/>
  <c r="F86" i="241"/>
  <c r="AD4" i="241"/>
  <c r="E86" i="241" s="1"/>
  <c r="AB4" i="241"/>
  <c r="C86" i="241" s="1"/>
  <c r="N85" i="241"/>
  <c r="F85" i="241"/>
  <c r="J83" i="241"/>
  <c r="C83" i="241"/>
  <c r="A65" i="241"/>
  <c r="A50" i="241"/>
  <c r="AB34" i="241"/>
  <c r="AB33" i="241"/>
  <c r="AB32" i="241"/>
  <c r="AB31" i="241"/>
  <c r="AB30" i="241"/>
  <c r="AB29" i="241"/>
  <c r="AB28" i="241"/>
  <c r="AB27" i="241"/>
  <c r="AB26" i="241"/>
  <c r="AB25" i="241"/>
  <c r="AB24" i="241"/>
  <c r="AB23" i="241"/>
  <c r="AB22" i="241"/>
  <c r="AB21" i="241"/>
  <c r="AB20" i="241"/>
  <c r="AB19" i="241"/>
  <c r="AB18" i="241"/>
  <c r="G19" i="241"/>
  <c r="A19" i="241"/>
  <c r="AB17" i="241"/>
  <c r="AB16" i="241"/>
  <c r="AB15" i="241"/>
  <c r="D15" i="241"/>
  <c r="O14" i="241"/>
  <c r="D13" i="241"/>
  <c r="O9" i="241"/>
  <c r="D9" i="241"/>
  <c r="O8" i="241"/>
  <c r="A7" i="241"/>
  <c r="A4" i="241"/>
  <c r="AB2" i="241"/>
  <c r="A2" i="241"/>
  <c r="AD128" i="240"/>
  <c r="AB128" i="240"/>
  <c r="AD127" i="240"/>
  <c r="AB127" i="240"/>
  <c r="AD125" i="240"/>
  <c r="AB125" i="240"/>
  <c r="AD124" i="240"/>
  <c r="AB124" i="240"/>
  <c r="AB122" i="240"/>
  <c r="AB121" i="240"/>
  <c r="AB120" i="240"/>
  <c r="AB118" i="240"/>
  <c r="AD111" i="240"/>
  <c r="AB111" i="240"/>
  <c r="AD110" i="240"/>
  <c r="AB110" i="240"/>
  <c r="AD109" i="240"/>
  <c r="AB109" i="240"/>
  <c r="AD108" i="240"/>
  <c r="AB108" i="240"/>
  <c r="AD105" i="240"/>
  <c r="AB105" i="240"/>
  <c r="AD104" i="240"/>
  <c r="AB104" i="240"/>
  <c r="O91" i="240"/>
  <c r="N91" i="240"/>
  <c r="M91" i="240"/>
  <c r="L91" i="240"/>
  <c r="K91" i="240"/>
  <c r="AF9" i="240"/>
  <c r="G91" i="240" s="1"/>
  <c r="AD9" i="240"/>
  <c r="E91" i="240"/>
  <c r="D91" i="240"/>
  <c r="AB9" i="240"/>
  <c r="C91" i="240" s="1"/>
  <c r="O90" i="240"/>
  <c r="N90" i="240"/>
  <c r="M90" i="240"/>
  <c r="L90" i="240"/>
  <c r="AF8" i="240"/>
  <c r="G90" i="240" s="1"/>
  <c r="F90" i="240"/>
  <c r="AD8" i="240"/>
  <c r="E90" i="240" s="1"/>
  <c r="AB8" i="240"/>
  <c r="C90" i="240" s="1"/>
  <c r="N89" i="240"/>
  <c r="M89" i="240"/>
  <c r="L89" i="240"/>
  <c r="J89" i="240"/>
  <c r="AF7" i="240"/>
  <c r="F89" i="240" s="1"/>
  <c r="AD7" i="240"/>
  <c r="E89" i="240" s="1"/>
  <c r="AB7" i="240"/>
  <c r="C89" i="240" s="1"/>
  <c r="O88" i="240"/>
  <c r="N88" i="240"/>
  <c r="M88" i="240"/>
  <c r="L88" i="240"/>
  <c r="J88" i="240"/>
  <c r="AF6" i="240"/>
  <c r="F88" i="240" s="1"/>
  <c r="G88" i="240"/>
  <c r="AD6" i="240"/>
  <c r="D88" i="240"/>
  <c r="AB6" i="240"/>
  <c r="C88" i="240"/>
  <c r="O87" i="240"/>
  <c r="N87" i="240"/>
  <c r="M87" i="240"/>
  <c r="L87" i="240"/>
  <c r="J87" i="240"/>
  <c r="AF5" i="240"/>
  <c r="G87" i="240" s="1"/>
  <c r="AD5" i="240"/>
  <c r="D87" i="240" s="1"/>
  <c r="AB5" i="240"/>
  <c r="C87" i="240" s="1"/>
  <c r="O86" i="240"/>
  <c r="N86" i="240"/>
  <c r="M86" i="240"/>
  <c r="L86" i="240"/>
  <c r="J86" i="240"/>
  <c r="AF4" i="240"/>
  <c r="F86" i="240" s="1"/>
  <c r="G86" i="240"/>
  <c r="AD4" i="240"/>
  <c r="E86" i="240" s="1"/>
  <c r="D86" i="240"/>
  <c r="AB4" i="240"/>
  <c r="C86" i="240"/>
  <c r="N85" i="240"/>
  <c r="F85" i="240"/>
  <c r="J83" i="240"/>
  <c r="C83" i="240"/>
  <c r="A65" i="240"/>
  <c r="AB34" i="240"/>
  <c r="AB33" i="240"/>
  <c r="AB32" i="240"/>
  <c r="AB31" i="240"/>
  <c r="AB30" i="240"/>
  <c r="AB29" i="240"/>
  <c r="AB28" i="240"/>
  <c r="AB27" i="240"/>
  <c r="AB26" i="240"/>
  <c r="AB25" i="240"/>
  <c r="AB24" i="240"/>
  <c r="AB23" i="240"/>
  <c r="AB22" i="240"/>
  <c r="AB21" i="240"/>
  <c r="AB20" i="240"/>
  <c r="AB19" i="240"/>
  <c r="AB18" i="240"/>
  <c r="G19" i="240"/>
  <c r="AB17" i="240"/>
  <c r="AB16" i="240"/>
  <c r="AB15" i="240"/>
  <c r="D16" i="240"/>
  <c r="D15" i="240"/>
  <c r="O14" i="240"/>
  <c r="D14" i="240"/>
  <c r="D13" i="240"/>
  <c r="O10" i="240"/>
  <c r="D10" i="240"/>
  <c r="O9" i="240"/>
  <c r="D9" i="240"/>
  <c r="D8" i="240"/>
  <c r="A7" i="240"/>
  <c r="A4" i="240"/>
  <c r="AB2" i="240"/>
  <c r="A2" i="240"/>
  <c r="AD128" i="239"/>
  <c r="O10" i="239" s="1"/>
  <c r="AB128" i="239"/>
  <c r="AD127" i="239"/>
  <c r="O9" i="239" s="1"/>
  <c r="AB127" i="239"/>
  <c r="AD125" i="239"/>
  <c r="AB125" i="239"/>
  <c r="AD124" i="239"/>
  <c r="AB124" i="239"/>
  <c r="AB122" i="239"/>
  <c r="AB121" i="239"/>
  <c r="AB120" i="239"/>
  <c r="AB118" i="239"/>
  <c r="AD111" i="239"/>
  <c r="AB111" i="239"/>
  <c r="AD110" i="239"/>
  <c r="D15" i="239"/>
  <c r="AB110" i="239"/>
  <c r="AD109" i="239"/>
  <c r="D14" i="239" s="1"/>
  <c r="AB109" i="239"/>
  <c r="AD108" i="239"/>
  <c r="D13" i="239" s="1"/>
  <c r="AB108" i="239"/>
  <c r="AD105" i="239"/>
  <c r="AB105" i="239"/>
  <c r="AD104" i="239"/>
  <c r="D9" i="239" s="1"/>
  <c r="AB104" i="239"/>
  <c r="O91" i="239"/>
  <c r="N91" i="239"/>
  <c r="M91" i="239"/>
  <c r="L91" i="239"/>
  <c r="K91" i="239"/>
  <c r="AF9" i="239"/>
  <c r="F91" i="239" s="1"/>
  <c r="AD9" i="239"/>
  <c r="D91" i="239" s="1"/>
  <c r="AB9" i="239"/>
  <c r="C91" i="239" s="1"/>
  <c r="O90" i="239"/>
  <c r="N90" i="239"/>
  <c r="M90" i="239"/>
  <c r="L90" i="239"/>
  <c r="K90" i="239"/>
  <c r="AF8" i="239"/>
  <c r="G90" i="239" s="1"/>
  <c r="AD8" i="239"/>
  <c r="E90" i="239"/>
  <c r="D90" i="239"/>
  <c r="AB8" i="239"/>
  <c r="C90" i="239" s="1"/>
  <c r="O89" i="239"/>
  <c r="M89" i="239"/>
  <c r="L89" i="239"/>
  <c r="J89" i="239"/>
  <c r="AF7" i="239"/>
  <c r="G89" i="239" s="1"/>
  <c r="AD7" i="239"/>
  <c r="E89" i="239" s="1"/>
  <c r="AB7" i="239"/>
  <c r="C89" i="239" s="1"/>
  <c r="O88" i="239"/>
  <c r="N88" i="239"/>
  <c r="M88" i="239"/>
  <c r="L88" i="239"/>
  <c r="J88" i="239"/>
  <c r="AF6" i="239"/>
  <c r="G88" i="239"/>
  <c r="AD6" i="239"/>
  <c r="E88" i="239"/>
  <c r="AB6" i="239"/>
  <c r="C88" i="239" s="1"/>
  <c r="O87" i="239"/>
  <c r="M87" i="239"/>
  <c r="L87" i="239"/>
  <c r="J87" i="239"/>
  <c r="AF5" i="239"/>
  <c r="G87" i="239" s="1"/>
  <c r="AD5" i="239"/>
  <c r="E87" i="239"/>
  <c r="AB5" i="239"/>
  <c r="C87" i="239" s="1"/>
  <c r="O86" i="239"/>
  <c r="N86" i="239"/>
  <c r="M86" i="239"/>
  <c r="L86" i="239"/>
  <c r="J86" i="239"/>
  <c r="AF4" i="239"/>
  <c r="G86" i="239" s="1"/>
  <c r="AD4" i="239"/>
  <c r="E86" i="239" s="1"/>
  <c r="AB4" i="239"/>
  <c r="C86" i="239" s="1"/>
  <c r="N85" i="239"/>
  <c r="F85" i="239"/>
  <c r="J83" i="239"/>
  <c r="C83" i="239"/>
  <c r="A65" i="239"/>
  <c r="A50" i="239"/>
  <c r="AB34" i="239"/>
  <c r="AB33" i="239"/>
  <c r="AB32" i="239"/>
  <c r="AB31" i="239"/>
  <c r="AB30" i="239"/>
  <c r="AB29" i="239"/>
  <c r="AB28" i="239"/>
  <c r="AB27" i="239"/>
  <c r="AB26" i="239"/>
  <c r="AB25" i="239"/>
  <c r="AB24" i="239"/>
  <c r="AB23" i="239"/>
  <c r="AB22" i="239"/>
  <c r="AB21" i="239"/>
  <c r="AB20" i="239"/>
  <c r="AB19" i="239"/>
  <c r="AB18" i="239"/>
  <c r="G19" i="239"/>
  <c r="A19" i="239"/>
  <c r="AB17" i="239"/>
  <c r="AB16" i="239"/>
  <c r="AB15" i="239"/>
  <c r="D16" i="239"/>
  <c r="O14" i="239"/>
  <c r="D10" i="239"/>
  <c r="O8" i="239"/>
  <c r="D8" i="239"/>
  <c r="A7" i="239"/>
  <c r="A4" i="239"/>
  <c r="AB2" i="239"/>
  <c r="A2" i="239"/>
  <c r="AD128" i="238"/>
  <c r="AB128" i="238"/>
  <c r="AD127" i="238"/>
  <c r="O9" i="238" s="1"/>
  <c r="AB127" i="238"/>
  <c r="AD125" i="238"/>
  <c r="AB125" i="238"/>
  <c r="AD124" i="238"/>
  <c r="AB124" i="238"/>
  <c r="AB122" i="238"/>
  <c r="AB121" i="238"/>
  <c r="AB120" i="238"/>
  <c r="AB118" i="238"/>
  <c r="AD111" i="238"/>
  <c r="AB111" i="238"/>
  <c r="AD110" i="238"/>
  <c r="D15" i="238" s="1"/>
  <c r="AB110" i="238"/>
  <c r="AD109" i="238"/>
  <c r="AB109" i="238"/>
  <c r="AD108" i="238"/>
  <c r="AB108" i="238"/>
  <c r="AD105" i="238"/>
  <c r="AB105" i="238"/>
  <c r="AD104" i="238"/>
  <c r="AB104" i="238"/>
  <c r="O91" i="238"/>
  <c r="N91" i="238"/>
  <c r="M91" i="238"/>
  <c r="L91" i="238"/>
  <c r="K91" i="238"/>
  <c r="AF9" i="238"/>
  <c r="F91" i="238" s="1"/>
  <c r="AD9" i="238"/>
  <c r="E91" i="238"/>
  <c r="D91" i="238"/>
  <c r="AB9" i="238"/>
  <c r="C91" i="238" s="1"/>
  <c r="O90" i="238"/>
  <c r="N90" i="238"/>
  <c r="M90" i="238"/>
  <c r="L90" i="238"/>
  <c r="K90" i="238"/>
  <c r="AF8" i="238"/>
  <c r="F90" i="238" s="1"/>
  <c r="AD8" i="238"/>
  <c r="D90" i="238" s="1"/>
  <c r="E90" i="238"/>
  <c r="AB8" i="238"/>
  <c r="C90" i="238" s="1"/>
  <c r="O89" i="238"/>
  <c r="M89" i="238"/>
  <c r="L89" i="238"/>
  <c r="J89" i="238"/>
  <c r="AF7" i="238"/>
  <c r="G89" i="238" s="1"/>
  <c r="AD7" i="238"/>
  <c r="E89" i="238" s="1"/>
  <c r="D89" i="238"/>
  <c r="AB7" i="238"/>
  <c r="C89" i="238" s="1"/>
  <c r="O88" i="238"/>
  <c r="N88" i="238"/>
  <c r="M88" i="238"/>
  <c r="L88" i="238"/>
  <c r="J88" i="238"/>
  <c r="AF6" i="238"/>
  <c r="F88" i="238" s="1"/>
  <c r="AD6" i="238"/>
  <c r="E88" i="238" s="1"/>
  <c r="AB6" i="238"/>
  <c r="C88" i="238" s="1"/>
  <c r="O87" i="238"/>
  <c r="M87" i="238"/>
  <c r="L87" i="238"/>
  <c r="J87" i="238"/>
  <c r="AF5" i="238"/>
  <c r="F87" i="238" s="1"/>
  <c r="AD5" i="238"/>
  <c r="D87" i="238" s="1"/>
  <c r="AB5" i="238"/>
  <c r="C87" i="238"/>
  <c r="O86" i="238"/>
  <c r="N86" i="238"/>
  <c r="M86" i="238"/>
  <c r="L86" i="238"/>
  <c r="J86" i="238"/>
  <c r="AF4" i="238"/>
  <c r="G86" i="238" s="1"/>
  <c r="AD4" i="238"/>
  <c r="D86" i="238" s="1"/>
  <c r="AB4" i="238"/>
  <c r="C86" i="238" s="1"/>
  <c r="N85" i="238"/>
  <c r="F85" i="238"/>
  <c r="J83" i="238"/>
  <c r="C83" i="238"/>
  <c r="A65" i="238"/>
  <c r="AB34" i="238"/>
  <c r="AB33" i="238"/>
  <c r="AB32" i="238"/>
  <c r="AB31" i="238"/>
  <c r="AB30" i="238"/>
  <c r="AB29" i="238"/>
  <c r="AB28" i="238"/>
  <c r="AB27" i="238"/>
  <c r="AB26" i="238"/>
  <c r="AB25" i="238"/>
  <c r="AB24" i="238"/>
  <c r="AB23" i="238"/>
  <c r="AB22" i="238"/>
  <c r="AB21" i="238"/>
  <c r="AB20" i="238"/>
  <c r="AB19" i="238"/>
  <c r="AB18" i="238"/>
  <c r="G19" i="238"/>
  <c r="AB17" i="238"/>
  <c r="AB16" i="238"/>
  <c r="AB15" i="238"/>
  <c r="D16" i="238"/>
  <c r="O14" i="238"/>
  <c r="D14" i="238"/>
  <c r="D13" i="238"/>
  <c r="O10" i="238"/>
  <c r="D10" i="238"/>
  <c r="D9" i="238"/>
  <c r="O8" i="238"/>
  <c r="A7" i="238"/>
  <c r="A4" i="238"/>
  <c r="AB2" i="238"/>
  <c r="A2" i="238"/>
  <c r="AD128" i="237"/>
  <c r="AB128" i="237"/>
  <c r="AD127" i="237"/>
  <c r="AB127" i="237"/>
  <c r="AD125" i="237"/>
  <c r="AB125" i="237"/>
  <c r="AD124" i="237"/>
  <c r="AB124" i="237"/>
  <c r="AB122" i="237"/>
  <c r="AB121" i="237"/>
  <c r="AB120" i="237"/>
  <c r="AB118" i="237"/>
  <c r="AD111" i="237"/>
  <c r="AB111" i="237"/>
  <c r="AD110" i="237"/>
  <c r="AB110" i="237"/>
  <c r="AD109" i="237"/>
  <c r="AB109" i="237"/>
  <c r="AD108" i="237"/>
  <c r="AB108" i="237"/>
  <c r="AD105" i="237"/>
  <c r="AB105" i="237"/>
  <c r="AD104" i="237"/>
  <c r="AB104" i="237"/>
  <c r="O91" i="237"/>
  <c r="N91" i="237"/>
  <c r="M91" i="237"/>
  <c r="L91" i="237"/>
  <c r="K91" i="237"/>
  <c r="AF9" i="237"/>
  <c r="G91" i="237" s="1"/>
  <c r="F91" i="237"/>
  <c r="AD9" i="237"/>
  <c r="E91" i="237" s="1"/>
  <c r="AB9" i="237"/>
  <c r="C91" i="237" s="1"/>
  <c r="O90" i="237"/>
  <c r="N90" i="237"/>
  <c r="M90" i="237"/>
  <c r="L90" i="237"/>
  <c r="AF8" i="237"/>
  <c r="G90" i="237" s="1"/>
  <c r="AD8" i="237"/>
  <c r="E90" i="237" s="1"/>
  <c r="D90" i="237"/>
  <c r="AB8" i="237"/>
  <c r="C90" i="237" s="1"/>
  <c r="O89" i="237"/>
  <c r="M89" i="237"/>
  <c r="L89" i="237"/>
  <c r="J89" i="237"/>
  <c r="AF7" i="237"/>
  <c r="G89" i="237" s="1"/>
  <c r="AD7" i="237"/>
  <c r="E89" i="237" s="1"/>
  <c r="AB7" i="237"/>
  <c r="C89" i="237"/>
  <c r="O88" i="237"/>
  <c r="N88" i="237"/>
  <c r="M88" i="237"/>
  <c r="L88" i="237"/>
  <c r="J88" i="237"/>
  <c r="AF6" i="237"/>
  <c r="G88" i="237" s="1"/>
  <c r="AD6" i="237"/>
  <c r="E88" i="237"/>
  <c r="AB6" i="237"/>
  <c r="C88" i="237" s="1"/>
  <c r="O87" i="237"/>
  <c r="N87" i="237"/>
  <c r="M87" i="237"/>
  <c r="L87" i="237"/>
  <c r="J87" i="237"/>
  <c r="AF5" i="237"/>
  <c r="F87" i="237" s="1"/>
  <c r="AD5" i="237"/>
  <c r="D87" i="237"/>
  <c r="E87" i="237"/>
  <c r="AB5" i="237"/>
  <c r="C87" i="237" s="1"/>
  <c r="O86" i="237"/>
  <c r="N86" i="237"/>
  <c r="M86" i="237"/>
  <c r="L86" i="237"/>
  <c r="J86" i="237"/>
  <c r="AF4" i="237"/>
  <c r="F86" i="237" s="1"/>
  <c r="AD4" i="237"/>
  <c r="D86" i="237" s="1"/>
  <c r="AB4" i="237"/>
  <c r="C86" i="237"/>
  <c r="N85" i="237"/>
  <c r="F85" i="237"/>
  <c r="J83" i="237"/>
  <c r="C83" i="237"/>
  <c r="A65" i="237"/>
  <c r="AB34" i="237"/>
  <c r="AB33" i="237"/>
  <c r="AB32" i="237"/>
  <c r="AB31" i="237"/>
  <c r="AB30" i="237"/>
  <c r="AB29" i="237"/>
  <c r="AB28" i="237"/>
  <c r="AB27" i="237"/>
  <c r="AB26" i="237"/>
  <c r="AB25" i="237"/>
  <c r="AB24" i="237"/>
  <c r="AB23" i="237"/>
  <c r="AB22" i="237"/>
  <c r="AB21" i="237"/>
  <c r="AB20" i="237"/>
  <c r="AB19" i="237"/>
  <c r="AB18" i="237"/>
  <c r="G19" i="237"/>
  <c r="AB17" i="237"/>
  <c r="AB16" i="237"/>
  <c r="AB15" i="237"/>
  <c r="D16" i="237"/>
  <c r="D15" i="237"/>
  <c r="O14" i="237"/>
  <c r="D14" i="237"/>
  <c r="D13" i="237"/>
  <c r="O10" i="237"/>
  <c r="D10" i="237"/>
  <c r="O9" i="237"/>
  <c r="D9" i="237"/>
  <c r="O8" i="237"/>
  <c r="D8" i="237"/>
  <c r="A7" i="237"/>
  <c r="A4" i="237"/>
  <c r="AB2" i="237"/>
  <c r="A2" i="237"/>
  <c r="AD128" i="236"/>
  <c r="AB128" i="236"/>
  <c r="AD127" i="236"/>
  <c r="AB127" i="236"/>
  <c r="AD125" i="236"/>
  <c r="AB125" i="236"/>
  <c r="AD124" i="236"/>
  <c r="AB124" i="236"/>
  <c r="AB122" i="236"/>
  <c r="AB121" i="236"/>
  <c r="AB120" i="236"/>
  <c r="AB118" i="236"/>
  <c r="AD111" i="236"/>
  <c r="AB111" i="236"/>
  <c r="AD110" i="236"/>
  <c r="AB110" i="236"/>
  <c r="AD109" i="236"/>
  <c r="AB109" i="236"/>
  <c r="AD108" i="236"/>
  <c r="AB108" i="236"/>
  <c r="AD105" i="236"/>
  <c r="AB105" i="236"/>
  <c r="AD104" i="236"/>
  <c r="AB104" i="236"/>
  <c r="O91" i="236"/>
  <c r="N91" i="236"/>
  <c r="M91" i="236"/>
  <c r="L91" i="236"/>
  <c r="K91" i="236"/>
  <c r="AF9" i="236"/>
  <c r="F91" i="236" s="1"/>
  <c r="AD9" i="236"/>
  <c r="D91" i="236" s="1"/>
  <c r="AB9" i="236"/>
  <c r="C91" i="236" s="1"/>
  <c r="O90" i="236"/>
  <c r="N90" i="236"/>
  <c r="M90" i="236"/>
  <c r="L90" i="236"/>
  <c r="K90" i="236"/>
  <c r="AF8" i="236"/>
  <c r="F90" i="236" s="1"/>
  <c r="AD8" i="236"/>
  <c r="E90" i="236" s="1"/>
  <c r="D90" i="236"/>
  <c r="AB8" i="236"/>
  <c r="C90" i="236"/>
  <c r="M89" i="236"/>
  <c r="L89" i="236"/>
  <c r="J89" i="236"/>
  <c r="AF7" i="236"/>
  <c r="G89" i="236" s="1"/>
  <c r="AD7" i="236"/>
  <c r="E89" i="236"/>
  <c r="D89" i="236"/>
  <c r="AB7" i="236"/>
  <c r="C89" i="236" s="1"/>
  <c r="O88" i="236"/>
  <c r="N88" i="236"/>
  <c r="M88" i="236"/>
  <c r="L88" i="236"/>
  <c r="AF6" i="236"/>
  <c r="F88" i="236" s="1"/>
  <c r="AD6" i="236"/>
  <c r="E88" i="236" s="1"/>
  <c r="AB6" i="236"/>
  <c r="C88" i="236" s="1"/>
  <c r="O87" i="236"/>
  <c r="N87" i="236"/>
  <c r="M87" i="236"/>
  <c r="L87" i="236"/>
  <c r="J87" i="236"/>
  <c r="AF5" i="236"/>
  <c r="G87" i="236" s="1"/>
  <c r="AD5" i="236"/>
  <c r="D87" i="236" s="1"/>
  <c r="AB5" i="236"/>
  <c r="C87" i="236"/>
  <c r="O86" i="236"/>
  <c r="N86" i="236"/>
  <c r="M86" i="236"/>
  <c r="L86" i="236"/>
  <c r="J86" i="236"/>
  <c r="AF4" i="236"/>
  <c r="G86" i="236" s="1"/>
  <c r="AD4" i="236"/>
  <c r="E86" i="236" s="1"/>
  <c r="AB4" i="236"/>
  <c r="C86" i="236" s="1"/>
  <c r="N85" i="236"/>
  <c r="F85" i="236"/>
  <c r="J83" i="236"/>
  <c r="C83" i="236"/>
  <c r="A65" i="236"/>
  <c r="AB34" i="236"/>
  <c r="AB33" i="236"/>
  <c r="AB32" i="236"/>
  <c r="AB31" i="236"/>
  <c r="AB30" i="236"/>
  <c r="AB29" i="236"/>
  <c r="AB28" i="236"/>
  <c r="AB27" i="236"/>
  <c r="AB26" i="236"/>
  <c r="AB25" i="236"/>
  <c r="AB24" i="236"/>
  <c r="AB23" i="236"/>
  <c r="AB22" i="236"/>
  <c r="AB21" i="236"/>
  <c r="AB20" i="236"/>
  <c r="AB19" i="236"/>
  <c r="AB18" i="236"/>
  <c r="G19" i="236"/>
  <c r="AB17" i="236"/>
  <c r="AB16" i="236"/>
  <c r="AB15" i="236"/>
  <c r="D16" i="236"/>
  <c r="D15" i="236"/>
  <c r="O14" i="236"/>
  <c r="D14" i="236"/>
  <c r="D13" i="236"/>
  <c r="O10" i="236"/>
  <c r="D10" i="236"/>
  <c r="O9" i="236"/>
  <c r="D9" i="236"/>
  <c r="O8" i="236"/>
  <c r="A7" i="236"/>
  <c r="A4" i="236"/>
  <c r="AB2" i="236"/>
  <c r="A2" i="236"/>
  <c r="AD128" i="235"/>
  <c r="AB128" i="235"/>
  <c r="AD127" i="235"/>
  <c r="AB127" i="235"/>
  <c r="AD125" i="235"/>
  <c r="AB125" i="235"/>
  <c r="AD124" i="235"/>
  <c r="AB124" i="235"/>
  <c r="AB122" i="235"/>
  <c r="AB121" i="235"/>
  <c r="AB120" i="235"/>
  <c r="AB118" i="235"/>
  <c r="AD111" i="235"/>
  <c r="AB111" i="235"/>
  <c r="AD110" i="235"/>
  <c r="AB110" i="235"/>
  <c r="AD109" i="235"/>
  <c r="AB109" i="235"/>
  <c r="AD108" i="235"/>
  <c r="AB108" i="235"/>
  <c r="AD105" i="235"/>
  <c r="AB105" i="235"/>
  <c r="AD104" i="235"/>
  <c r="AB104" i="235"/>
  <c r="O91" i="235"/>
  <c r="N91" i="235"/>
  <c r="M91" i="235"/>
  <c r="L91" i="235"/>
  <c r="AF9" i="235"/>
  <c r="G91" i="235" s="1"/>
  <c r="AD9" i="235"/>
  <c r="E91" i="235"/>
  <c r="D91" i="235"/>
  <c r="AB9" i="235"/>
  <c r="C91" i="235" s="1"/>
  <c r="O90" i="235"/>
  <c r="N90" i="235"/>
  <c r="M90" i="235"/>
  <c r="L90" i="235"/>
  <c r="K90" i="235"/>
  <c r="AF8" i="235"/>
  <c r="G90" i="235" s="1"/>
  <c r="F90" i="235"/>
  <c r="AD8" i="235"/>
  <c r="E90" i="235" s="1"/>
  <c r="AB8" i="235"/>
  <c r="C90" i="235" s="1"/>
  <c r="N89" i="235"/>
  <c r="M89" i="235"/>
  <c r="L89" i="235"/>
  <c r="J89" i="235"/>
  <c r="AF7" i="235"/>
  <c r="G89" i="235" s="1"/>
  <c r="AD7" i="235"/>
  <c r="E89" i="235" s="1"/>
  <c r="AB7" i="235"/>
  <c r="C89" i="235" s="1"/>
  <c r="O88" i="235"/>
  <c r="N88" i="235"/>
  <c r="M88" i="235"/>
  <c r="L88" i="235"/>
  <c r="J88" i="235"/>
  <c r="AF6" i="235"/>
  <c r="G88" i="235" s="1"/>
  <c r="AD6" i="235"/>
  <c r="E88" i="235"/>
  <c r="AB6" i="235"/>
  <c r="C88" i="235" s="1"/>
  <c r="O87" i="235"/>
  <c r="M87" i="235"/>
  <c r="L87" i="235"/>
  <c r="J87" i="235"/>
  <c r="AF5" i="235"/>
  <c r="F87" i="235" s="1"/>
  <c r="AD5" i="235"/>
  <c r="D87" i="235"/>
  <c r="E87" i="235"/>
  <c r="AB5" i="235"/>
  <c r="C87" i="235" s="1"/>
  <c r="O86" i="235"/>
  <c r="N86" i="235"/>
  <c r="M86" i="235"/>
  <c r="L86" i="235"/>
  <c r="J86" i="235"/>
  <c r="AF4" i="235"/>
  <c r="G86" i="235" s="1"/>
  <c r="AD4" i="235"/>
  <c r="D86" i="235" s="1"/>
  <c r="AB4" i="235"/>
  <c r="C86" i="235" s="1"/>
  <c r="N85" i="235"/>
  <c r="F85" i="235"/>
  <c r="J83" i="235"/>
  <c r="C83" i="235"/>
  <c r="A65" i="235"/>
  <c r="AB34" i="235"/>
  <c r="AB33" i="235"/>
  <c r="AB32" i="235"/>
  <c r="AB31" i="235"/>
  <c r="AB30" i="235"/>
  <c r="AB29" i="235"/>
  <c r="AB28" i="235"/>
  <c r="AB27" i="235"/>
  <c r="AB26" i="235"/>
  <c r="AB25" i="235"/>
  <c r="AB24" i="235"/>
  <c r="AB23" i="235"/>
  <c r="AB22" i="235"/>
  <c r="AB21" i="235"/>
  <c r="AB20" i="235"/>
  <c r="AB19" i="235"/>
  <c r="AB18" i="235"/>
  <c r="G19" i="235"/>
  <c r="AB17" i="235"/>
  <c r="AB16" i="235"/>
  <c r="AB15" i="235"/>
  <c r="D16" i="235"/>
  <c r="D15" i="235"/>
  <c r="O14" i="235"/>
  <c r="D14" i="235"/>
  <c r="D13" i="235"/>
  <c r="O10" i="235"/>
  <c r="D10" i="235"/>
  <c r="O9" i="235"/>
  <c r="D9" i="235"/>
  <c r="D8" i="235"/>
  <c r="A7" i="235"/>
  <c r="A4" i="235"/>
  <c r="AB2" i="235"/>
  <c r="A2" i="235"/>
  <c r="AD128" i="234"/>
  <c r="AB128" i="234"/>
  <c r="AD127" i="234"/>
  <c r="AB127" i="234"/>
  <c r="AD125" i="234"/>
  <c r="AB125" i="234"/>
  <c r="AD124" i="234"/>
  <c r="AB124" i="234"/>
  <c r="AB122" i="234"/>
  <c r="AB121" i="234"/>
  <c r="AB120" i="234"/>
  <c r="AB118" i="234"/>
  <c r="AD111" i="234"/>
  <c r="AB111" i="234"/>
  <c r="AD110" i="234"/>
  <c r="AB110" i="234"/>
  <c r="AD109" i="234"/>
  <c r="AB109" i="234"/>
  <c r="AD108" i="234"/>
  <c r="AB108" i="234"/>
  <c r="AD105" i="234"/>
  <c r="AB105" i="234"/>
  <c r="AD104" i="234"/>
  <c r="AB104" i="234"/>
  <c r="O91" i="234"/>
  <c r="N91" i="234"/>
  <c r="M91" i="234"/>
  <c r="L91" i="234"/>
  <c r="K91" i="234"/>
  <c r="AF9" i="234"/>
  <c r="G91" i="234" s="1"/>
  <c r="AD9" i="234"/>
  <c r="E91" i="234" s="1"/>
  <c r="D91" i="234"/>
  <c r="AB9" i="234"/>
  <c r="C91" i="234"/>
  <c r="O90" i="234"/>
  <c r="N90" i="234"/>
  <c r="M90" i="234"/>
  <c r="L90" i="234"/>
  <c r="K90" i="234"/>
  <c r="AF8" i="234"/>
  <c r="F90" i="234" s="1"/>
  <c r="AD8" i="234"/>
  <c r="E90" i="234"/>
  <c r="AB8" i="234"/>
  <c r="C90" i="234"/>
  <c r="O89" i="234"/>
  <c r="M89" i="234"/>
  <c r="L89" i="234"/>
  <c r="J89" i="234"/>
  <c r="AF7" i="234"/>
  <c r="G89" i="234" s="1"/>
  <c r="AD7" i="234"/>
  <c r="D89" i="234" s="1"/>
  <c r="AB7" i="234"/>
  <c r="C89" i="234" s="1"/>
  <c r="O88" i="234"/>
  <c r="N88" i="234"/>
  <c r="M88" i="234"/>
  <c r="L88" i="234"/>
  <c r="J88" i="234"/>
  <c r="AF6" i="234"/>
  <c r="G88" i="234" s="1"/>
  <c r="F88" i="234"/>
  <c r="AD6" i="234"/>
  <c r="E88" i="234" s="1"/>
  <c r="AB6" i="234"/>
  <c r="C88" i="234" s="1"/>
  <c r="O87" i="234"/>
  <c r="M87" i="234"/>
  <c r="L87" i="234"/>
  <c r="J87" i="234"/>
  <c r="AF5" i="234"/>
  <c r="G87" i="234" s="1"/>
  <c r="AD5" i="234"/>
  <c r="D87" i="234" s="1"/>
  <c r="AB5" i="234"/>
  <c r="C87" i="234" s="1"/>
  <c r="O86" i="234"/>
  <c r="N86" i="234"/>
  <c r="M86" i="234"/>
  <c r="L86" i="234"/>
  <c r="J86" i="234"/>
  <c r="AF4" i="234"/>
  <c r="G86" i="234" s="1"/>
  <c r="F86" i="234"/>
  <c r="AD4" i="234"/>
  <c r="E86" i="234"/>
  <c r="AB4" i="234"/>
  <c r="C86" i="234"/>
  <c r="N85" i="234"/>
  <c r="F85" i="234"/>
  <c r="J83" i="234"/>
  <c r="C83" i="234"/>
  <c r="A65" i="234"/>
  <c r="AB34" i="234"/>
  <c r="AB33" i="234"/>
  <c r="AB32" i="234"/>
  <c r="AB31" i="234"/>
  <c r="AB30" i="234"/>
  <c r="AB29" i="234"/>
  <c r="AB28" i="234"/>
  <c r="AB27" i="234"/>
  <c r="AB26" i="234"/>
  <c r="AB25" i="234"/>
  <c r="AB24" i="234"/>
  <c r="AB23" i="234"/>
  <c r="AB22" i="234"/>
  <c r="AB21" i="234"/>
  <c r="AB20" i="234"/>
  <c r="AB19" i="234"/>
  <c r="AB18" i="234"/>
  <c r="G19" i="234"/>
  <c r="AB17" i="234"/>
  <c r="AB16" i="234"/>
  <c r="AB15" i="234"/>
  <c r="D16" i="234"/>
  <c r="D15" i="234"/>
  <c r="O14" i="234"/>
  <c r="D14" i="234"/>
  <c r="D13" i="234"/>
  <c r="O10" i="234"/>
  <c r="D10" i="234"/>
  <c r="O9" i="234"/>
  <c r="D9" i="234"/>
  <c r="D8" i="234"/>
  <c r="A7" i="234"/>
  <c r="A4" i="234"/>
  <c r="AB2" i="234"/>
  <c r="A2" i="234"/>
  <c r="AD128" i="233"/>
  <c r="AB128" i="233"/>
  <c r="AD127" i="233"/>
  <c r="AB127" i="233"/>
  <c r="AD125" i="233"/>
  <c r="AB125" i="233"/>
  <c r="AD124" i="233"/>
  <c r="AB124" i="233"/>
  <c r="AB122" i="233"/>
  <c r="AB121" i="233"/>
  <c r="AB120" i="233"/>
  <c r="AB118" i="233"/>
  <c r="AD111" i="233"/>
  <c r="D16" i="233" s="1"/>
  <c r="AB111" i="233"/>
  <c r="AD110" i="233"/>
  <c r="AB110" i="233"/>
  <c r="AD109" i="233"/>
  <c r="D14" i="233" s="1"/>
  <c r="AB109" i="233"/>
  <c r="AD108" i="233"/>
  <c r="AB108" i="233"/>
  <c r="AD105" i="233"/>
  <c r="D10" i="233" s="1"/>
  <c r="AB105" i="233"/>
  <c r="AD104" i="233"/>
  <c r="AB104" i="233"/>
  <c r="O91" i="233"/>
  <c r="N91" i="233"/>
  <c r="M91" i="233"/>
  <c r="L91" i="233"/>
  <c r="K91" i="233"/>
  <c r="AF9" i="233"/>
  <c r="G91" i="233" s="1"/>
  <c r="AD9" i="233"/>
  <c r="E91" i="233" s="1"/>
  <c r="D91" i="233"/>
  <c r="AB9" i="233"/>
  <c r="C91" i="233" s="1"/>
  <c r="O90" i="233"/>
  <c r="N90" i="233"/>
  <c r="M90" i="233"/>
  <c r="L90" i="233"/>
  <c r="K90" i="233"/>
  <c r="AF8" i="233"/>
  <c r="F90" i="233" s="1"/>
  <c r="AD8" i="233"/>
  <c r="E90" i="233" s="1"/>
  <c r="D90" i="233"/>
  <c r="AB8" i="233"/>
  <c r="C90" i="233" s="1"/>
  <c r="O89" i="233"/>
  <c r="M89" i="233"/>
  <c r="L89" i="233"/>
  <c r="J89" i="233"/>
  <c r="AF7" i="233"/>
  <c r="G89" i="233" s="1"/>
  <c r="AD7" i="233"/>
  <c r="E89" i="233" s="1"/>
  <c r="D89" i="233"/>
  <c r="AB7" i="233"/>
  <c r="C89" i="233"/>
  <c r="O88" i="233"/>
  <c r="N88" i="233"/>
  <c r="M88" i="233"/>
  <c r="L88" i="233"/>
  <c r="J88" i="233"/>
  <c r="AF6" i="233"/>
  <c r="F88" i="233" s="1"/>
  <c r="AD6" i="233"/>
  <c r="E88" i="233"/>
  <c r="AB6" i="233"/>
  <c r="C88" i="233"/>
  <c r="O87" i="233"/>
  <c r="N87" i="233"/>
  <c r="M87" i="233"/>
  <c r="L87" i="233"/>
  <c r="J87" i="233"/>
  <c r="AF5" i="233"/>
  <c r="G87" i="233" s="1"/>
  <c r="AD5" i="233"/>
  <c r="E87" i="233" s="1"/>
  <c r="D87" i="233"/>
  <c r="AB5" i="233"/>
  <c r="C87" i="233" s="1"/>
  <c r="O86" i="233"/>
  <c r="N86" i="233"/>
  <c r="M86" i="233"/>
  <c r="L86" i="233"/>
  <c r="J86" i="233"/>
  <c r="AF4" i="233"/>
  <c r="F86" i="233" s="1"/>
  <c r="G86" i="233"/>
  <c r="AD4" i="233"/>
  <c r="E86" i="233" s="1"/>
  <c r="AB4" i="233"/>
  <c r="C86" i="233"/>
  <c r="N85" i="233"/>
  <c r="F85" i="233"/>
  <c r="J83" i="233"/>
  <c r="C83" i="233"/>
  <c r="A65" i="233"/>
  <c r="AB34" i="233"/>
  <c r="AB33" i="233"/>
  <c r="AB32" i="233"/>
  <c r="AB31" i="233"/>
  <c r="AB30" i="233"/>
  <c r="AB29" i="233"/>
  <c r="AB28" i="233"/>
  <c r="AB27" i="233"/>
  <c r="AB26" i="233"/>
  <c r="AB25" i="233"/>
  <c r="AB24" i="233"/>
  <c r="AB23" i="233"/>
  <c r="AB22" i="233"/>
  <c r="AB21" i="233"/>
  <c r="AB20" i="233"/>
  <c r="AB19" i="233"/>
  <c r="AB18" i="233"/>
  <c r="G19" i="233"/>
  <c r="AB17" i="233"/>
  <c r="AB16" i="233"/>
  <c r="AB15" i="233"/>
  <c r="D15" i="233"/>
  <c r="O14" i="233"/>
  <c r="D13" i="233"/>
  <c r="O10" i="233"/>
  <c r="O9" i="233"/>
  <c r="D9" i="233"/>
  <c r="D8" i="233"/>
  <c r="A7" i="233"/>
  <c r="A4" i="233"/>
  <c r="AB2" i="233"/>
  <c r="A2" i="233"/>
  <c r="AD128" i="232"/>
  <c r="O10" i="232" s="1"/>
  <c r="AB128" i="232"/>
  <c r="AD127" i="232"/>
  <c r="O9" i="232" s="1"/>
  <c r="AB127" i="232"/>
  <c r="AD125" i="232"/>
  <c r="AB125" i="232"/>
  <c r="AD124" i="232"/>
  <c r="AB124" i="232"/>
  <c r="AB122" i="232"/>
  <c r="AB121" i="232"/>
  <c r="AB120" i="232"/>
  <c r="AB118" i="232"/>
  <c r="AD111" i="232"/>
  <c r="D16" i="232" s="1"/>
  <c r="AB111" i="232"/>
  <c r="AD110" i="232"/>
  <c r="D15" i="232"/>
  <c r="AB110" i="232"/>
  <c r="AD109" i="232"/>
  <c r="D14" i="232" s="1"/>
  <c r="AB109" i="232"/>
  <c r="AD108" i="232"/>
  <c r="D13" i="232" s="1"/>
  <c r="AB108" i="232"/>
  <c r="AD105" i="232"/>
  <c r="AB105" i="232"/>
  <c r="AD104" i="232"/>
  <c r="AB104" i="232"/>
  <c r="O91" i="232"/>
  <c r="N91" i="232"/>
  <c r="M91" i="232"/>
  <c r="L91" i="232"/>
  <c r="K91" i="232"/>
  <c r="AF9" i="232"/>
  <c r="G91" i="232" s="1"/>
  <c r="AD9" i="232"/>
  <c r="E91" i="232" s="1"/>
  <c r="D91" i="232"/>
  <c r="AB9" i="232"/>
  <c r="C91" i="232" s="1"/>
  <c r="O90" i="232"/>
  <c r="N90" i="232"/>
  <c r="M90" i="232"/>
  <c r="L90" i="232"/>
  <c r="K90" i="232"/>
  <c r="AF8" i="232"/>
  <c r="F90" i="232" s="1"/>
  <c r="AD8" i="232"/>
  <c r="E90" i="232" s="1"/>
  <c r="AB8" i="232"/>
  <c r="C90" i="232" s="1"/>
  <c r="M89" i="232"/>
  <c r="L89" i="232"/>
  <c r="J89" i="232"/>
  <c r="AF7" i="232"/>
  <c r="F89" i="232" s="1"/>
  <c r="AD7" i="232"/>
  <c r="E89" i="232" s="1"/>
  <c r="D89" i="232"/>
  <c r="AB7" i="232"/>
  <c r="C89" i="232"/>
  <c r="O88" i="232"/>
  <c r="N88" i="232"/>
  <c r="M88" i="232"/>
  <c r="L88" i="232"/>
  <c r="J88" i="232"/>
  <c r="AF6" i="232"/>
  <c r="G88" i="232" s="1"/>
  <c r="AD6" i="232"/>
  <c r="D88" i="232" s="1"/>
  <c r="E88" i="232"/>
  <c r="AB6" i="232"/>
  <c r="C88" i="232" s="1"/>
  <c r="N87" i="232"/>
  <c r="M87" i="232"/>
  <c r="L87" i="232"/>
  <c r="AF5" i="232"/>
  <c r="G87" i="232"/>
  <c r="AD5" i="232"/>
  <c r="E87" i="232" s="1"/>
  <c r="D87" i="232"/>
  <c r="AB5" i="232"/>
  <c r="C87" i="232" s="1"/>
  <c r="O86" i="232"/>
  <c r="N86" i="232"/>
  <c r="M86" i="232"/>
  <c r="L86" i="232"/>
  <c r="J86" i="232"/>
  <c r="AF4" i="232"/>
  <c r="G86" i="232"/>
  <c r="F86" i="232"/>
  <c r="AD4" i="232"/>
  <c r="E86" i="232" s="1"/>
  <c r="AB4" i="232"/>
  <c r="C86" i="232" s="1"/>
  <c r="N85" i="232"/>
  <c r="F85" i="232"/>
  <c r="J83" i="232"/>
  <c r="C83" i="232"/>
  <c r="A65" i="232"/>
  <c r="A50" i="232"/>
  <c r="AB34" i="232"/>
  <c r="AB33" i="232"/>
  <c r="AB32" i="232"/>
  <c r="AB31" i="232"/>
  <c r="AB30" i="232"/>
  <c r="AB29" i="232"/>
  <c r="AB28" i="232"/>
  <c r="AB27" i="232"/>
  <c r="AB26" i="232"/>
  <c r="AB25" i="232"/>
  <c r="AB24" i="232"/>
  <c r="AB23" i="232"/>
  <c r="AB22" i="232"/>
  <c r="AB21" i="232"/>
  <c r="AB20" i="232"/>
  <c r="AB19" i="232"/>
  <c r="AB18" i="232"/>
  <c r="G19" i="232"/>
  <c r="A19" i="232"/>
  <c r="AB17" i="232"/>
  <c r="AB16" i="232"/>
  <c r="AB15" i="232"/>
  <c r="O14" i="232"/>
  <c r="D10" i="232"/>
  <c r="D9" i="232"/>
  <c r="O8" i="232"/>
  <c r="D8" i="232"/>
  <c r="A7" i="232"/>
  <c r="A4" i="232"/>
  <c r="AB2" i="232"/>
  <c r="A2" i="232"/>
  <c r="AD128" i="231"/>
  <c r="O10" i="231" s="1"/>
  <c r="AB128" i="231"/>
  <c r="AD127" i="231"/>
  <c r="AB127" i="231"/>
  <c r="AD125" i="231"/>
  <c r="AB125" i="231"/>
  <c r="AD124" i="231"/>
  <c r="AB124" i="231"/>
  <c r="AB122" i="231"/>
  <c r="AB121" i="231"/>
  <c r="AB120" i="231"/>
  <c r="AB118" i="231"/>
  <c r="AD111" i="231"/>
  <c r="D16" i="231"/>
  <c r="AB111" i="231"/>
  <c r="AD110" i="231"/>
  <c r="D15" i="231" s="1"/>
  <c r="AB110" i="231"/>
  <c r="AD109" i="231"/>
  <c r="D14" i="231" s="1"/>
  <c r="AB109" i="231"/>
  <c r="AD108" i="231"/>
  <c r="AB108" i="231"/>
  <c r="AD105" i="231"/>
  <c r="D10" i="231" s="1"/>
  <c r="AB105" i="231"/>
  <c r="AD104" i="231"/>
  <c r="AB104" i="231"/>
  <c r="O91" i="231"/>
  <c r="N91" i="231"/>
  <c r="M91" i="231"/>
  <c r="L91" i="231"/>
  <c r="AF9" i="231"/>
  <c r="G91" i="231" s="1"/>
  <c r="AD9" i="231"/>
  <c r="E91" i="231" s="1"/>
  <c r="AB9" i="231"/>
  <c r="C91" i="231" s="1"/>
  <c r="O90" i="231"/>
  <c r="N90" i="231"/>
  <c r="M90" i="231"/>
  <c r="L90" i="231"/>
  <c r="AF8" i="231"/>
  <c r="G90" i="231"/>
  <c r="F90" i="231"/>
  <c r="AD8" i="231"/>
  <c r="E90" i="231" s="1"/>
  <c r="AB8" i="231"/>
  <c r="C90" i="231"/>
  <c r="M89" i="231"/>
  <c r="L89" i="231"/>
  <c r="J89" i="231"/>
  <c r="AF7" i="231"/>
  <c r="F89" i="231" s="1"/>
  <c r="AD7" i="231"/>
  <c r="E89" i="231" s="1"/>
  <c r="D89" i="231"/>
  <c r="AB7" i="231"/>
  <c r="C89" i="231" s="1"/>
  <c r="O88" i="231"/>
  <c r="N88" i="231"/>
  <c r="M88" i="231"/>
  <c r="L88" i="231"/>
  <c r="J88" i="231"/>
  <c r="AF6" i="231"/>
  <c r="G88" i="231"/>
  <c r="AD6" i="231"/>
  <c r="D88" i="231"/>
  <c r="E88" i="231"/>
  <c r="AB6" i="231"/>
  <c r="C88" i="231" s="1"/>
  <c r="O87" i="231"/>
  <c r="N87" i="231"/>
  <c r="M87" i="231"/>
  <c r="L87" i="231"/>
  <c r="J87" i="231"/>
  <c r="AF5" i="231"/>
  <c r="F87" i="231" s="1"/>
  <c r="AD5" i="231"/>
  <c r="E87" i="231" s="1"/>
  <c r="AB5" i="231"/>
  <c r="C87" i="231" s="1"/>
  <c r="O86" i="231"/>
  <c r="N86" i="231"/>
  <c r="M86" i="231"/>
  <c r="L86" i="231"/>
  <c r="J86" i="231"/>
  <c r="AF4" i="231"/>
  <c r="F86" i="231" s="1"/>
  <c r="G86" i="231"/>
  <c r="AD4" i="231"/>
  <c r="E86" i="231" s="1"/>
  <c r="D86" i="231"/>
  <c r="AB4" i="231"/>
  <c r="C86" i="231"/>
  <c r="N85" i="231"/>
  <c r="F85" i="231"/>
  <c r="J83" i="231"/>
  <c r="C83" i="231"/>
  <c r="A65" i="231"/>
  <c r="AB34" i="231"/>
  <c r="AB33" i="231"/>
  <c r="AB32" i="231"/>
  <c r="AB31" i="231"/>
  <c r="AB30" i="231"/>
  <c r="AB29" i="231"/>
  <c r="AB28" i="231"/>
  <c r="AB27" i="231"/>
  <c r="AB26" i="231"/>
  <c r="AB25" i="231"/>
  <c r="AB24" i="231"/>
  <c r="AB23" i="231"/>
  <c r="AB22" i="231"/>
  <c r="AB21" i="231"/>
  <c r="AB20" i="231"/>
  <c r="AB19" i="231"/>
  <c r="AB18" i="231"/>
  <c r="G19" i="231"/>
  <c r="AB17" i="231"/>
  <c r="AB16" i="231"/>
  <c r="AB15" i="231"/>
  <c r="O14" i="231"/>
  <c r="D13" i="231"/>
  <c r="O9" i="231"/>
  <c r="D9" i="231"/>
  <c r="A7" i="231"/>
  <c r="A4" i="231"/>
  <c r="AB2" i="231"/>
  <c r="A2" i="231"/>
  <c r="AD128" i="230"/>
  <c r="AB128" i="230"/>
  <c r="AD127" i="230"/>
  <c r="AB127" i="230"/>
  <c r="AD125" i="230"/>
  <c r="AB125" i="230"/>
  <c r="AD124" i="230"/>
  <c r="AB124" i="230"/>
  <c r="AB122" i="230"/>
  <c r="AB121" i="230"/>
  <c r="AB120" i="230"/>
  <c r="AB118" i="230"/>
  <c r="AD111" i="230"/>
  <c r="AB111" i="230"/>
  <c r="AD110" i="230"/>
  <c r="AB110" i="230"/>
  <c r="AD109" i="230"/>
  <c r="AB109" i="230"/>
  <c r="AD108" i="230"/>
  <c r="AB108" i="230"/>
  <c r="AD105" i="230"/>
  <c r="AB105" i="230"/>
  <c r="AD104" i="230"/>
  <c r="AB104" i="230"/>
  <c r="O91" i="230"/>
  <c r="N91" i="230"/>
  <c r="M91" i="230"/>
  <c r="L91" i="230"/>
  <c r="K91" i="230"/>
  <c r="AF9" i="230"/>
  <c r="G91" i="230" s="1"/>
  <c r="AD9" i="230"/>
  <c r="E91" i="230" s="1"/>
  <c r="D91" i="230"/>
  <c r="AB9" i="230"/>
  <c r="C91" i="230" s="1"/>
  <c r="O90" i="230"/>
  <c r="N90" i="230"/>
  <c r="M90" i="230"/>
  <c r="L90" i="230"/>
  <c r="K90" i="230"/>
  <c r="AF8" i="230"/>
  <c r="F90" i="230" s="1"/>
  <c r="AD8" i="230"/>
  <c r="E90" i="230" s="1"/>
  <c r="AB8" i="230"/>
  <c r="C90" i="230" s="1"/>
  <c r="M89" i="230"/>
  <c r="L89" i="230"/>
  <c r="AF7" i="230"/>
  <c r="G89" i="230" s="1"/>
  <c r="AD7" i="230"/>
  <c r="E89" i="230" s="1"/>
  <c r="D89" i="230"/>
  <c r="AB7" i="230"/>
  <c r="C89" i="230"/>
  <c r="O88" i="230"/>
  <c r="N88" i="230"/>
  <c r="M88" i="230"/>
  <c r="L88" i="230"/>
  <c r="J88" i="230"/>
  <c r="AF6" i="230"/>
  <c r="F88" i="230" s="1"/>
  <c r="AD6" i="230"/>
  <c r="E88" i="230"/>
  <c r="AB6" i="230"/>
  <c r="C88" i="230"/>
  <c r="N87" i="230"/>
  <c r="M87" i="230"/>
  <c r="L87" i="230"/>
  <c r="AF5" i="230"/>
  <c r="G87" i="230" s="1"/>
  <c r="AD5" i="230"/>
  <c r="E87" i="230" s="1"/>
  <c r="D87" i="230"/>
  <c r="AB5" i="230"/>
  <c r="C87" i="230" s="1"/>
  <c r="O86" i="230"/>
  <c r="N86" i="230"/>
  <c r="M86" i="230"/>
  <c r="L86" i="230"/>
  <c r="J86" i="230"/>
  <c r="AF4" i="230"/>
  <c r="F86" i="230" s="1"/>
  <c r="AD4" i="230"/>
  <c r="E86" i="230" s="1"/>
  <c r="AB4" i="230"/>
  <c r="C86" i="230"/>
  <c r="N85" i="230"/>
  <c r="F85" i="230"/>
  <c r="J83" i="230"/>
  <c r="C83" i="230"/>
  <c r="A65" i="230"/>
  <c r="AB34" i="230"/>
  <c r="AB33" i="230"/>
  <c r="AB32" i="230"/>
  <c r="AB31" i="230"/>
  <c r="AB30" i="230"/>
  <c r="AB29" i="230"/>
  <c r="AB28" i="230"/>
  <c r="AB27" i="230"/>
  <c r="AB26" i="230"/>
  <c r="AB25" i="230"/>
  <c r="AB24" i="230"/>
  <c r="AB23" i="230"/>
  <c r="AB22" i="230"/>
  <c r="AB21" i="230"/>
  <c r="AB20" i="230"/>
  <c r="AB19" i="230"/>
  <c r="AB18" i="230"/>
  <c r="G19" i="230"/>
  <c r="AB17" i="230"/>
  <c r="AB16" i="230"/>
  <c r="AB15" i="230"/>
  <c r="D16" i="230"/>
  <c r="D15" i="230"/>
  <c r="O14" i="230"/>
  <c r="D14" i="230"/>
  <c r="D13" i="230"/>
  <c r="O10" i="230"/>
  <c r="D10" i="230"/>
  <c r="O9" i="230"/>
  <c r="D9" i="230"/>
  <c r="O8" i="230"/>
  <c r="D8" i="230"/>
  <c r="A7" i="230"/>
  <c r="A4" i="230"/>
  <c r="AB2" i="230"/>
  <c r="A2" i="230"/>
  <c r="AD128" i="229"/>
  <c r="O10" i="229" s="1"/>
  <c r="AB128" i="229"/>
  <c r="AD127" i="229"/>
  <c r="O9" i="229" s="1"/>
  <c r="AB127" i="229"/>
  <c r="AD125" i="229"/>
  <c r="AB125" i="229"/>
  <c r="AD124" i="229"/>
  <c r="AB124" i="229"/>
  <c r="AB122" i="229"/>
  <c r="AB121" i="229"/>
  <c r="AB120" i="229"/>
  <c r="AB118" i="229"/>
  <c r="AD111" i="229"/>
  <c r="AB111" i="229"/>
  <c r="AD110" i="229"/>
  <c r="D15" i="229"/>
  <c r="AB110" i="229"/>
  <c r="AD109" i="229"/>
  <c r="D14" i="229" s="1"/>
  <c r="AB109" i="229"/>
  <c r="AD108" i="229"/>
  <c r="D13" i="229"/>
  <c r="AB108" i="229"/>
  <c r="AD105" i="229"/>
  <c r="AB105" i="229"/>
  <c r="AD104" i="229"/>
  <c r="AB104" i="229"/>
  <c r="O91" i="229"/>
  <c r="N91" i="229"/>
  <c r="M91" i="229"/>
  <c r="L91" i="229"/>
  <c r="AF9" i="229"/>
  <c r="G91" i="229"/>
  <c r="AD9" i="229"/>
  <c r="D91" i="229" s="1"/>
  <c r="E91" i="229"/>
  <c r="AB9" i="229"/>
  <c r="C91" i="229" s="1"/>
  <c r="O90" i="229"/>
  <c r="N90" i="229"/>
  <c r="M90" i="229"/>
  <c r="L90" i="229"/>
  <c r="K90" i="229"/>
  <c r="AF8" i="229"/>
  <c r="G90" i="229" s="1"/>
  <c r="AD8" i="229"/>
  <c r="E90" i="229" s="1"/>
  <c r="AB8" i="229"/>
  <c r="C90" i="229" s="1"/>
  <c r="M89" i="229"/>
  <c r="L89" i="229"/>
  <c r="J89" i="229"/>
  <c r="AF7" i="229"/>
  <c r="F89" i="229" s="1"/>
  <c r="AD7" i="229"/>
  <c r="E89" i="229" s="1"/>
  <c r="AB7" i="229"/>
  <c r="C89" i="229"/>
  <c r="O88" i="229"/>
  <c r="N88" i="229"/>
  <c r="M88" i="229"/>
  <c r="L88" i="229"/>
  <c r="J88" i="229"/>
  <c r="AF6" i="229"/>
  <c r="F88" i="229" s="1"/>
  <c r="AD6" i="229"/>
  <c r="D88" i="229" s="1"/>
  <c r="E88" i="229"/>
  <c r="AB6" i="229"/>
  <c r="C88" i="229" s="1"/>
  <c r="O87" i="229"/>
  <c r="N87" i="229"/>
  <c r="M87" i="229"/>
  <c r="L87" i="229"/>
  <c r="J87" i="229"/>
  <c r="AF5" i="229"/>
  <c r="G87" i="229"/>
  <c r="AD5" i="229"/>
  <c r="E87" i="229" s="1"/>
  <c r="D87" i="229"/>
  <c r="AB5" i="229"/>
  <c r="C87" i="229" s="1"/>
  <c r="O86" i="229"/>
  <c r="N86" i="229"/>
  <c r="M86" i="229"/>
  <c r="L86" i="229"/>
  <c r="J86" i="229"/>
  <c r="AF4" i="229"/>
  <c r="F86" i="229" s="1"/>
  <c r="G86" i="229"/>
  <c r="AD4" i="229"/>
  <c r="E86" i="229" s="1"/>
  <c r="AB4" i="229"/>
  <c r="C86" i="229" s="1"/>
  <c r="N85" i="229"/>
  <c r="F85" i="229"/>
  <c r="J83" i="229"/>
  <c r="C83" i="229"/>
  <c r="A65" i="229"/>
  <c r="A50" i="229"/>
  <c r="AB34" i="229"/>
  <c r="AB33" i="229"/>
  <c r="AB32" i="229"/>
  <c r="AB31" i="229"/>
  <c r="AB30" i="229"/>
  <c r="AB29" i="229"/>
  <c r="AB28" i="229"/>
  <c r="AB27" i="229"/>
  <c r="AB26" i="229"/>
  <c r="AB25" i="229"/>
  <c r="AB24" i="229"/>
  <c r="AB23" i="229"/>
  <c r="AB22" i="229"/>
  <c r="AB21" i="229"/>
  <c r="AB20" i="229"/>
  <c r="AB19" i="229"/>
  <c r="AB18" i="229"/>
  <c r="G19" i="229"/>
  <c r="A19" i="229"/>
  <c r="AB17" i="229"/>
  <c r="AB16" i="229"/>
  <c r="AB15" i="229"/>
  <c r="D16" i="229"/>
  <c r="O14" i="229"/>
  <c r="D10" i="229"/>
  <c r="D9" i="229"/>
  <c r="O8" i="229"/>
  <c r="A7" i="229"/>
  <c r="A4" i="229"/>
  <c r="AB2" i="229"/>
  <c r="A2" i="229"/>
  <c r="AD128" i="228"/>
  <c r="AB128" i="228"/>
  <c r="AD127" i="228"/>
  <c r="AB127" i="228"/>
  <c r="AD125" i="228"/>
  <c r="AB125" i="228"/>
  <c r="AD124" i="228"/>
  <c r="AB124" i="228"/>
  <c r="AB122" i="228"/>
  <c r="AB121" i="228"/>
  <c r="AB120" i="228"/>
  <c r="AB118" i="228"/>
  <c r="AD111" i="228"/>
  <c r="AB111" i="228"/>
  <c r="AD110" i="228"/>
  <c r="AB110" i="228"/>
  <c r="AD109" i="228"/>
  <c r="AB109" i="228"/>
  <c r="AD108" i="228"/>
  <c r="AB108" i="228"/>
  <c r="AD105" i="228"/>
  <c r="AB105" i="228"/>
  <c r="AD104" i="228"/>
  <c r="AB104" i="228"/>
  <c r="O91" i="228"/>
  <c r="N91" i="228"/>
  <c r="M91" i="228"/>
  <c r="L91" i="228"/>
  <c r="AF9" i="228"/>
  <c r="F91" i="228" s="1"/>
  <c r="AD9" i="228"/>
  <c r="D91" i="228" s="1"/>
  <c r="E91" i="228"/>
  <c r="AB9" i="228"/>
  <c r="C91" i="228" s="1"/>
  <c r="O90" i="228"/>
  <c r="N90" i="228"/>
  <c r="M90" i="228"/>
  <c r="L90" i="228"/>
  <c r="K90" i="228"/>
  <c r="AF8" i="228"/>
  <c r="F90" i="228" s="1"/>
  <c r="G90" i="228"/>
  <c r="AD8" i="228"/>
  <c r="E90" i="228" s="1"/>
  <c r="D90" i="228"/>
  <c r="AB8" i="228"/>
  <c r="C90" i="228"/>
  <c r="O89" i="228"/>
  <c r="M89" i="228"/>
  <c r="L89" i="228"/>
  <c r="J89" i="228"/>
  <c r="AF7" i="228"/>
  <c r="G89" i="228" s="1"/>
  <c r="AD7" i="228"/>
  <c r="E89" i="228" s="1"/>
  <c r="AB7" i="228"/>
  <c r="C89" i="228" s="1"/>
  <c r="O88" i="228"/>
  <c r="N88" i="228"/>
  <c r="M88" i="228"/>
  <c r="L88" i="228"/>
  <c r="J88" i="228"/>
  <c r="AF6" i="228"/>
  <c r="F88" i="228" s="1"/>
  <c r="AD6" i="228"/>
  <c r="E88" i="228" s="1"/>
  <c r="AB6" i="228"/>
  <c r="C88" i="228" s="1"/>
  <c r="O87" i="228"/>
  <c r="M87" i="228"/>
  <c r="L87" i="228"/>
  <c r="J87" i="228"/>
  <c r="AF5" i="228"/>
  <c r="G87" i="228" s="1"/>
  <c r="F87" i="228"/>
  <c r="AD5" i="228"/>
  <c r="D87" i="228" s="1"/>
  <c r="AB5" i="228"/>
  <c r="C87" i="228" s="1"/>
  <c r="O86" i="228"/>
  <c r="N86" i="228"/>
  <c r="M86" i="228"/>
  <c r="L86" i="228"/>
  <c r="J86" i="228"/>
  <c r="AF4" i="228"/>
  <c r="F86" i="228" s="1"/>
  <c r="G86" i="228"/>
  <c r="AD4" i="228"/>
  <c r="E86" i="228" s="1"/>
  <c r="D86" i="228"/>
  <c r="AB4" i="228"/>
  <c r="D8" i="228" s="1"/>
  <c r="N85" i="228"/>
  <c r="F85" i="228"/>
  <c r="J83" i="228"/>
  <c r="C83" i="228"/>
  <c r="A65" i="228"/>
  <c r="AB34" i="228"/>
  <c r="AB33" i="228"/>
  <c r="AB32" i="228"/>
  <c r="AB31" i="228"/>
  <c r="AB30" i="228"/>
  <c r="AB29" i="228"/>
  <c r="AB28" i="228"/>
  <c r="AB27" i="228"/>
  <c r="AB26" i="228"/>
  <c r="AB25" i="228"/>
  <c r="AB24" i="228"/>
  <c r="AB23" i="228"/>
  <c r="AB22" i="228"/>
  <c r="AB21" i="228"/>
  <c r="AB20" i="228"/>
  <c r="AB19" i="228"/>
  <c r="AB18" i="228"/>
  <c r="G19" i="228"/>
  <c r="AB17" i="228"/>
  <c r="AB16" i="228"/>
  <c r="AB15" i="228"/>
  <c r="D16" i="228"/>
  <c r="D15" i="228"/>
  <c r="O14" i="228"/>
  <c r="D14" i="228"/>
  <c r="D13" i="228"/>
  <c r="O10" i="228"/>
  <c r="D10" i="228"/>
  <c r="O9" i="228"/>
  <c r="D9" i="228"/>
  <c r="O8" i="228"/>
  <c r="A7" i="228"/>
  <c r="A4" i="228"/>
  <c r="AB2" i="228"/>
  <c r="A2" i="228"/>
  <c r="AD128" i="227"/>
  <c r="AB128" i="227"/>
  <c r="AD127" i="227"/>
  <c r="O9" i="227" s="1"/>
  <c r="AB127" i="227"/>
  <c r="AD125" i="227"/>
  <c r="AB125" i="227"/>
  <c r="AD124" i="227"/>
  <c r="AB124" i="227"/>
  <c r="AB122" i="227"/>
  <c r="AB121" i="227"/>
  <c r="AB120" i="227"/>
  <c r="AB118" i="227"/>
  <c r="O14" i="227" s="1"/>
  <c r="AD111" i="227"/>
  <c r="AB111" i="227"/>
  <c r="AD110" i="227"/>
  <c r="D15" i="227" s="1"/>
  <c r="AB110" i="227"/>
  <c r="AD109" i="227"/>
  <c r="AB109" i="227"/>
  <c r="AD108" i="227"/>
  <c r="AB108" i="227"/>
  <c r="AD105" i="227"/>
  <c r="AB105" i="227"/>
  <c r="AD104" i="227"/>
  <c r="AB104" i="227"/>
  <c r="O91" i="227"/>
  <c r="N91" i="227"/>
  <c r="M91" i="227"/>
  <c r="L91" i="227"/>
  <c r="K91" i="227"/>
  <c r="AF9" i="227"/>
  <c r="F91" i="227" s="1"/>
  <c r="AD9" i="227"/>
  <c r="D91" i="227" s="1"/>
  <c r="E91" i="227"/>
  <c r="AB9" i="227"/>
  <c r="C91" i="227" s="1"/>
  <c r="O90" i="227"/>
  <c r="N90" i="227"/>
  <c r="M90" i="227"/>
  <c r="L90" i="227"/>
  <c r="K90" i="227"/>
  <c r="AF8" i="227"/>
  <c r="G90" i="227" s="1"/>
  <c r="AD8" i="227"/>
  <c r="D90" i="227" s="1"/>
  <c r="AB8" i="227"/>
  <c r="C90" i="227" s="1"/>
  <c r="O89" i="227"/>
  <c r="M89" i="227"/>
  <c r="L89" i="227"/>
  <c r="J89" i="227"/>
  <c r="AF7" i="227"/>
  <c r="G89" i="227" s="1"/>
  <c r="AD7" i="227"/>
  <c r="D89" i="227" s="1"/>
  <c r="E89" i="227"/>
  <c r="AB7" i="227"/>
  <c r="C89" i="227"/>
  <c r="O88" i="227"/>
  <c r="N88" i="227"/>
  <c r="M88" i="227"/>
  <c r="L88" i="227"/>
  <c r="J88" i="227"/>
  <c r="AF6" i="227"/>
  <c r="F88" i="227" s="1"/>
  <c r="G88" i="227"/>
  <c r="AD6" i="227"/>
  <c r="E88" i="227" s="1"/>
  <c r="AB6" i="227"/>
  <c r="C88" i="227"/>
  <c r="O87" i="227"/>
  <c r="N87" i="227"/>
  <c r="M87" i="227"/>
  <c r="L87" i="227"/>
  <c r="J87" i="227"/>
  <c r="AF5" i="227"/>
  <c r="G87" i="227" s="1"/>
  <c r="AD5" i="227"/>
  <c r="D87" i="227" s="1"/>
  <c r="AB5" i="227"/>
  <c r="C87" i="227"/>
  <c r="O86" i="227"/>
  <c r="N86" i="227"/>
  <c r="M86" i="227"/>
  <c r="L86" i="227"/>
  <c r="J86" i="227"/>
  <c r="AF4" i="227"/>
  <c r="G86" i="227"/>
  <c r="F86" i="227"/>
  <c r="AD4" i="227"/>
  <c r="E86" i="227" s="1"/>
  <c r="D86" i="227"/>
  <c r="AB4" i="227"/>
  <c r="C86" i="227" s="1"/>
  <c r="N85" i="227"/>
  <c r="F85" i="227"/>
  <c r="J83" i="227"/>
  <c r="C83" i="227"/>
  <c r="A65" i="227"/>
  <c r="AB34" i="227"/>
  <c r="AB33" i="227"/>
  <c r="AB32" i="227"/>
  <c r="AB31" i="227"/>
  <c r="AB30" i="227"/>
  <c r="AB29" i="227"/>
  <c r="AB28" i="227"/>
  <c r="AB27" i="227"/>
  <c r="AB26" i="227"/>
  <c r="AB25" i="227"/>
  <c r="AB24" i="227"/>
  <c r="AB23" i="227"/>
  <c r="AB22" i="227"/>
  <c r="AB21" i="227"/>
  <c r="AB20" i="227"/>
  <c r="AB19" i="227"/>
  <c r="AB18" i="227"/>
  <c r="G19" i="227"/>
  <c r="AB17" i="227"/>
  <c r="AB16" i="227"/>
  <c r="AB15" i="227"/>
  <c r="D16" i="227"/>
  <c r="D14" i="227"/>
  <c r="D13" i="227"/>
  <c r="O10" i="227"/>
  <c r="D10" i="227"/>
  <c r="D9" i="227"/>
  <c r="O8" i="227"/>
  <c r="A7" i="227"/>
  <c r="A4" i="227"/>
  <c r="AB2" i="227"/>
  <c r="A2" i="227"/>
  <c r="AD128" i="226"/>
  <c r="O10" i="226" s="1"/>
  <c r="AB128" i="226"/>
  <c r="AD127" i="226"/>
  <c r="O9" i="226" s="1"/>
  <c r="AB127" i="226"/>
  <c r="AD125" i="226"/>
  <c r="AB125" i="226"/>
  <c r="AD124" i="226"/>
  <c r="AB124" i="226"/>
  <c r="AB122" i="226"/>
  <c r="AB121" i="226"/>
  <c r="AB120" i="226"/>
  <c r="AB118" i="226"/>
  <c r="AD111" i="226"/>
  <c r="AB111" i="226"/>
  <c r="AD110" i="226"/>
  <c r="D15" i="226" s="1"/>
  <c r="AB110" i="226"/>
  <c r="AD109" i="226"/>
  <c r="D14" i="226" s="1"/>
  <c r="AB109" i="226"/>
  <c r="AD108" i="226"/>
  <c r="D13" i="226" s="1"/>
  <c r="AB108" i="226"/>
  <c r="AD105" i="226"/>
  <c r="D10" i="226" s="1"/>
  <c r="AB105" i="226"/>
  <c r="AD104" i="226"/>
  <c r="D9" i="226" s="1"/>
  <c r="AB104" i="226"/>
  <c r="O91" i="226"/>
  <c r="N91" i="226"/>
  <c r="M91" i="226"/>
  <c r="L91" i="226"/>
  <c r="K91" i="226"/>
  <c r="AF9" i="226"/>
  <c r="F91" i="226" s="1"/>
  <c r="AD9" i="226"/>
  <c r="E91" i="226" s="1"/>
  <c r="AB9" i="226"/>
  <c r="C91" i="226" s="1"/>
  <c r="O90" i="226"/>
  <c r="N90" i="226"/>
  <c r="M90" i="226"/>
  <c r="L90" i="226"/>
  <c r="K90" i="226"/>
  <c r="AF8" i="226"/>
  <c r="G90" i="226" s="1"/>
  <c r="F90" i="226"/>
  <c r="AD8" i="226"/>
  <c r="E90" i="226" s="1"/>
  <c r="AB8" i="226"/>
  <c r="C90" i="226" s="1"/>
  <c r="M89" i="226"/>
  <c r="L89" i="226"/>
  <c r="J89" i="226"/>
  <c r="AF7" i="226"/>
  <c r="G89" i="226" s="1"/>
  <c r="AD7" i="226"/>
  <c r="E89" i="226" s="1"/>
  <c r="AB7" i="226"/>
  <c r="C89" i="226" s="1"/>
  <c r="O88" i="226"/>
  <c r="N88" i="226"/>
  <c r="M88" i="226"/>
  <c r="L88" i="226"/>
  <c r="J88" i="226"/>
  <c r="AF6" i="226"/>
  <c r="G88" i="226" s="1"/>
  <c r="AD6" i="226"/>
  <c r="D88" i="226"/>
  <c r="E88" i="226"/>
  <c r="AB6" i="226"/>
  <c r="C88" i="226" s="1"/>
  <c r="O87" i="226"/>
  <c r="N87" i="226"/>
  <c r="M87" i="226"/>
  <c r="L87" i="226"/>
  <c r="J87" i="226"/>
  <c r="AF5" i="226"/>
  <c r="G87" i="226" s="1"/>
  <c r="AD5" i="226"/>
  <c r="D87" i="226" s="1"/>
  <c r="AB5" i="226"/>
  <c r="C87" i="226" s="1"/>
  <c r="O86" i="226"/>
  <c r="N86" i="226"/>
  <c r="M86" i="226"/>
  <c r="L86" i="226"/>
  <c r="J86" i="226"/>
  <c r="AF4" i="226"/>
  <c r="G86" i="226" s="1"/>
  <c r="AD4" i="226"/>
  <c r="D86" i="226" s="1"/>
  <c r="AB4" i="226"/>
  <c r="C86" i="226" s="1"/>
  <c r="N85" i="226"/>
  <c r="F85" i="226"/>
  <c r="J83" i="226"/>
  <c r="C83" i="226"/>
  <c r="A65" i="226"/>
  <c r="A50" i="226"/>
  <c r="AB34" i="226"/>
  <c r="AB33" i="226"/>
  <c r="AB32" i="226"/>
  <c r="AB31" i="226"/>
  <c r="AB30" i="226"/>
  <c r="AB29" i="226"/>
  <c r="AB28" i="226"/>
  <c r="AB27" i="226"/>
  <c r="AB26" i="226"/>
  <c r="AB25" i="226"/>
  <c r="AB24" i="226"/>
  <c r="AB23" i="226"/>
  <c r="AB22" i="226"/>
  <c r="AB21" i="226"/>
  <c r="AB20" i="226"/>
  <c r="AB19" i="226"/>
  <c r="AB18" i="226"/>
  <c r="G19" i="226"/>
  <c r="A19" i="226"/>
  <c r="AB17" i="226"/>
  <c r="AB16" i="226"/>
  <c r="AB15" i="226"/>
  <c r="D16" i="226"/>
  <c r="O14" i="226"/>
  <c r="O8" i="226"/>
  <c r="A7" i="226"/>
  <c r="A4" i="226"/>
  <c r="AB2" i="226"/>
  <c r="A2" i="226"/>
  <c r="AD128" i="225"/>
  <c r="O10" i="225"/>
  <c r="AB128" i="225"/>
  <c r="AD127" i="225"/>
  <c r="O9" i="225" s="1"/>
  <c r="AB127" i="225"/>
  <c r="AD125" i="225"/>
  <c r="AB125" i="225"/>
  <c r="AD124" i="225"/>
  <c r="AB124" i="225"/>
  <c r="AB122" i="225"/>
  <c r="AB121" i="225"/>
  <c r="AB120" i="225"/>
  <c r="AB118" i="225"/>
  <c r="O14" i="225" s="1"/>
  <c r="AD111" i="225"/>
  <c r="AB111" i="225"/>
  <c r="AD110" i="225"/>
  <c r="D15" i="225"/>
  <c r="AB110" i="225"/>
  <c r="AD109" i="225"/>
  <c r="D14" i="225" s="1"/>
  <c r="AB109" i="225"/>
  <c r="AD108" i="225"/>
  <c r="D13" i="225" s="1"/>
  <c r="AB108" i="225"/>
  <c r="AD105" i="225"/>
  <c r="D10" i="225" s="1"/>
  <c r="AB105" i="225"/>
  <c r="AD104" i="225"/>
  <c r="AB104" i="225"/>
  <c r="O91" i="225"/>
  <c r="N91" i="225"/>
  <c r="M91" i="225"/>
  <c r="L91" i="225"/>
  <c r="K91" i="225"/>
  <c r="AF9" i="225"/>
  <c r="G91" i="225" s="1"/>
  <c r="AD9" i="225"/>
  <c r="E91" i="225" s="1"/>
  <c r="AB9" i="225"/>
  <c r="C91" i="225" s="1"/>
  <c r="O90" i="225"/>
  <c r="N90" i="225"/>
  <c r="M90" i="225"/>
  <c r="L90" i="225"/>
  <c r="K90" i="225"/>
  <c r="AF8" i="225"/>
  <c r="F90" i="225" s="1"/>
  <c r="G90" i="225"/>
  <c r="AD8" i="225"/>
  <c r="E90" i="225" s="1"/>
  <c r="AB8" i="225"/>
  <c r="C90" i="225" s="1"/>
  <c r="O89" i="225"/>
  <c r="M89" i="225"/>
  <c r="L89" i="225"/>
  <c r="J89" i="225"/>
  <c r="AF7" i="225"/>
  <c r="F89" i="225" s="1"/>
  <c r="G89" i="225"/>
  <c r="AD7" i="225"/>
  <c r="E89" i="225" s="1"/>
  <c r="D89" i="225"/>
  <c r="AB7" i="225"/>
  <c r="C89" i="225" s="1"/>
  <c r="O88" i="225"/>
  <c r="N88" i="225"/>
  <c r="M88" i="225"/>
  <c r="L88" i="225"/>
  <c r="J88" i="225"/>
  <c r="AF6" i="225"/>
  <c r="G88" i="225"/>
  <c r="AD6" i="225"/>
  <c r="D88" i="225" s="1"/>
  <c r="AB6" i="225"/>
  <c r="C88" i="225" s="1"/>
  <c r="O87" i="225"/>
  <c r="N87" i="225"/>
  <c r="M87" i="225"/>
  <c r="L87" i="225"/>
  <c r="J87" i="225"/>
  <c r="AF5" i="225"/>
  <c r="F87" i="225" s="1"/>
  <c r="AD5" i="225"/>
  <c r="E87" i="225" s="1"/>
  <c r="AB5" i="225"/>
  <c r="C87" i="225" s="1"/>
  <c r="O86" i="225"/>
  <c r="N86" i="225"/>
  <c r="M86" i="225"/>
  <c r="L86" i="225"/>
  <c r="J86" i="225"/>
  <c r="AF4" i="225"/>
  <c r="F86" i="225" s="1"/>
  <c r="G86" i="225"/>
  <c r="AD4" i="225"/>
  <c r="E86" i="225" s="1"/>
  <c r="AB4" i="225"/>
  <c r="C86" i="225"/>
  <c r="N85" i="225"/>
  <c r="F85" i="225"/>
  <c r="J83" i="225"/>
  <c r="C83" i="225"/>
  <c r="A65" i="225"/>
  <c r="A50" i="225"/>
  <c r="AB34" i="225"/>
  <c r="AB33" i="225"/>
  <c r="AB32" i="225"/>
  <c r="AB31" i="225"/>
  <c r="AB30" i="225"/>
  <c r="AB29" i="225"/>
  <c r="AB28" i="225"/>
  <c r="AB27" i="225"/>
  <c r="AB26" i="225"/>
  <c r="AB25" i="225"/>
  <c r="AB24" i="225"/>
  <c r="AB23" i="225"/>
  <c r="AB22" i="225"/>
  <c r="AB21" i="225"/>
  <c r="AB20" i="225"/>
  <c r="AB19" i="225"/>
  <c r="AB18" i="225"/>
  <c r="G19" i="225"/>
  <c r="A19" i="225"/>
  <c r="AB17" i="225"/>
  <c r="AB16" i="225"/>
  <c r="AB15" i="225"/>
  <c r="D16" i="225"/>
  <c r="D9" i="225"/>
  <c r="D8" i="225"/>
  <c r="A7" i="225"/>
  <c r="A4" i="225"/>
  <c r="AB2" i="225"/>
  <c r="A2" i="225"/>
  <c r="AD128" i="224"/>
  <c r="AB128" i="224"/>
  <c r="AD127" i="224"/>
  <c r="O9" i="224" s="1"/>
  <c r="AB127" i="224"/>
  <c r="AD125" i="224"/>
  <c r="AB125" i="224"/>
  <c r="AD124" i="224"/>
  <c r="AB124" i="224"/>
  <c r="AB122" i="224"/>
  <c r="AB121" i="224"/>
  <c r="AB120" i="224"/>
  <c r="AB118" i="224"/>
  <c r="AD111" i="224"/>
  <c r="AB111" i="224"/>
  <c r="AD110" i="224"/>
  <c r="AB110" i="224"/>
  <c r="AD109" i="224"/>
  <c r="AB109" i="224"/>
  <c r="AD108" i="224"/>
  <c r="D13" i="224" s="1"/>
  <c r="AB108" i="224"/>
  <c r="AD105" i="224"/>
  <c r="AB105" i="224"/>
  <c r="AD104" i="224"/>
  <c r="D9" i="224" s="1"/>
  <c r="AB104" i="224"/>
  <c r="O91" i="224"/>
  <c r="N91" i="224"/>
  <c r="M91" i="224"/>
  <c r="L91" i="224"/>
  <c r="K91" i="224"/>
  <c r="AF9" i="224"/>
  <c r="G91" i="224" s="1"/>
  <c r="AD9" i="224"/>
  <c r="E91" i="224" s="1"/>
  <c r="AB9" i="224"/>
  <c r="C91" i="224" s="1"/>
  <c r="O90" i="224"/>
  <c r="N90" i="224"/>
  <c r="M90" i="224"/>
  <c r="L90" i="224"/>
  <c r="K90" i="224"/>
  <c r="AF8" i="224"/>
  <c r="G90" i="224" s="1"/>
  <c r="AD8" i="224"/>
  <c r="E90" i="224" s="1"/>
  <c r="AB8" i="224"/>
  <c r="C90" i="224" s="1"/>
  <c r="M89" i="224"/>
  <c r="L89" i="224"/>
  <c r="J89" i="224"/>
  <c r="AF7" i="224"/>
  <c r="G89" i="224"/>
  <c r="AD7" i="224"/>
  <c r="E89" i="224" s="1"/>
  <c r="AB7" i="224"/>
  <c r="C89" i="224"/>
  <c r="O88" i="224"/>
  <c r="N88" i="224"/>
  <c r="M88" i="224"/>
  <c r="L88" i="224"/>
  <c r="J88" i="224"/>
  <c r="AF6" i="224"/>
  <c r="G88" i="224" s="1"/>
  <c r="F88" i="224"/>
  <c r="AD6" i="224"/>
  <c r="E88" i="224" s="1"/>
  <c r="AB6" i="224"/>
  <c r="C88" i="224"/>
  <c r="O87" i="224"/>
  <c r="N87" i="224"/>
  <c r="M87" i="224"/>
  <c r="L87" i="224"/>
  <c r="J87" i="224"/>
  <c r="AF5" i="224"/>
  <c r="G87" i="224" s="1"/>
  <c r="F87" i="224"/>
  <c r="AD5" i="224"/>
  <c r="D87" i="224" s="1"/>
  <c r="E87" i="224"/>
  <c r="AB5" i="224"/>
  <c r="C87" i="224" s="1"/>
  <c r="O86" i="224"/>
  <c r="N86" i="224"/>
  <c r="M86" i="224"/>
  <c r="L86" i="224"/>
  <c r="J86" i="224"/>
  <c r="AF4" i="224"/>
  <c r="G86" i="224" s="1"/>
  <c r="AD4" i="224"/>
  <c r="E86" i="224"/>
  <c r="D86" i="224"/>
  <c r="AB4" i="224"/>
  <c r="C86" i="224" s="1"/>
  <c r="N85" i="224"/>
  <c r="F85" i="224"/>
  <c r="J83" i="224"/>
  <c r="C83" i="224"/>
  <c r="A65" i="224"/>
  <c r="AB34" i="224"/>
  <c r="AB33" i="224"/>
  <c r="AB32" i="224"/>
  <c r="AB31" i="224"/>
  <c r="AB30" i="224"/>
  <c r="AB29" i="224"/>
  <c r="AB28" i="224"/>
  <c r="AB27" i="224"/>
  <c r="AB26" i="224"/>
  <c r="AB25" i="224"/>
  <c r="AB24" i="224"/>
  <c r="AB23" i="224"/>
  <c r="AB22" i="224"/>
  <c r="AB21" i="224"/>
  <c r="AB20" i="224"/>
  <c r="AB19" i="224"/>
  <c r="AB18" i="224"/>
  <c r="G19" i="224"/>
  <c r="AB17" i="224"/>
  <c r="AB16" i="224"/>
  <c r="AB15" i="224"/>
  <c r="D16" i="224"/>
  <c r="D15" i="224"/>
  <c r="O14" i="224"/>
  <c r="D14" i="224"/>
  <c r="O10" i="224"/>
  <c r="D10" i="224"/>
  <c r="O8" i="224"/>
  <c r="A7" i="224"/>
  <c r="A4" i="224"/>
  <c r="AB2" i="224"/>
  <c r="A2" i="224"/>
  <c r="AD128" i="223"/>
  <c r="AB128" i="223"/>
  <c r="AD127" i="223"/>
  <c r="AB127" i="223"/>
  <c r="AD125" i="223"/>
  <c r="AB125" i="223"/>
  <c r="AD124" i="223"/>
  <c r="AB124" i="223"/>
  <c r="AB122" i="223"/>
  <c r="AB121" i="223"/>
  <c r="AB120" i="223"/>
  <c r="AB118" i="223"/>
  <c r="AD111" i="223"/>
  <c r="AB111" i="223"/>
  <c r="AD110" i="223"/>
  <c r="D15" i="223"/>
  <c r="AB110" i="223"/>
  <c r="AD109" i="223"/>
  <c r="AB109" i="223"/>
  <c r="AD108" i="223"/>
  <c r="D13" i="223" s="1"/>
  <c r="AB108" i="223"/>
  <c r="AD105" i="223"/>
  <c r="AB105" i="223"/>
  <c r="AD104" i="223"/>
  <c r="D9" i="223" s="1"/>
  <c r="AB104" i="223"/>
  <c r="O91" i="223"/>
  <c r="N91" i="223"/>
  <c r="M91" i="223"/>
  <c r="L91" i="223"/>
  <c r="K91" i="223"/>
  <c r="G91" i="223"/>
  <c r="F91" i="223"/>
  <c r="AD9" i="223"/>
  <c r="E91" i="223" s="1"/>
  <c r="AB9" i="223"/>
  <c r="C91" i="223" s="1"/>
  <c r="O90" i="223"/>
  <c r="N90" i="223"/>
  <c r="M90" i="223"/>
  <c r="L90" i="223"/>
  <c r="K90" i="223"/>
  <c r="G90" i="223"/>
  <c r="F90" i="223"/>
  <c r="AD8" i="223"/>
  <c r="E90" i="223" s="1"/>
  <c r="AB8" i="223"/>
  <c r="C90" i="223" s="1"/>
  <c r="M89" i="223"/>
  <c r="L89" i="223"/>
  <c r="J89" i="223"/>
  <c r="G89" i="223"/>
  <c r="F89" i="223"/>
  <c r="AD7" i="223"/>
  <c r="E89" i="223"/>
  <c r="AB7" i="223"/>
  <c r="C89" i="223"/>
  <c r="O88" i="223"/>
  <c r="N88" i="223"/>
  <c r="M88" i="223"/>
  <c r="L88" i="223"/>
  <c r="J88" i="223"/>
  <c r="G88" i="223"/>
  <c r="F88" i="223"/>
  <c r="AD6" i="223"/>
  <c r="E88" i="223" s="1"/>
  <c r="AB6" i="223"/>
  <c r="C88" i="223" s="1"/>
  <c r="O87" i="223"/>
  <c r="N87" i="223"/>
  <c r="M87" i="223"/>
  <c r="L87" i="223"/>
  <c r="J87" i="223"/>
  <c r="G87" i="223"/>
  <c r="F87" i="223"/>
  <c r="AD5" i="223"/>
  <c r="E87" i="223" s="1"/>
  <c r="AB5" i="223"/>
  <c r="C87" i="223" s="1"/>
  <c r="O86" i="223"/>
  <c r="N86" i="223"/>
  <c r="M86" i="223"/>
  <c r="L86" i="223"/>
  <c r="J86" i="223"/>
  <c r="G86" i="223"/>
  <c r="F86" i="223"/>
  <c r="AD4" i="223"/>
  <c r="E86" i="223" s="1"/>
  <c r="AB4" i="223"/>
  <c r="C86" i="223" s="1"/>
  <c r="N85" i="223"/>
  <c r="F85" i="223"/>
  <c r="J83" i="223"/>
  <c r="C83" i="223"/>
  <c r="A65" i="223"/>
  <c r="AB34" i="223"/>
  <c r="AB33" i="223"/>
  <c r="AB32" i="223"/>
  <c r="AB31" i="223"/>
  <c r="AB30" i="223"/>
  <c r="AB29" i="223"/>
  <c r="AB28" i="223"/>
  <c r="AB27" i="223"/>
  <c r="AB26" i="223"/>
  <c r="AB25" i="223"/>
  <c r="AB24" i="223"/>
  <c r="AB23" i="223"/>
  <c r="AB22" i="223"/>
  <c r="AB21" i="223"/>
  <c r="AB20" i="223"/>
  <c r="AB19" i="223"/>
  <c r="AB18" i="223"/>
  <c r="G19" i="223"/>
  <c r="AB17" i="223"/>
  <c r="AB16" i="223"/>
  <c r="AB15" i="223"/>
  <c r="D16" i="223"/>
  <c r="O14" i="223"/>
  <c r="D14" i="223"/>
  <c r="O10" i="223"/>
  <c r="D10" i="223"/>
  <c r="O9" i="223"/>
  <c r="A7" i="223"/>
  <c r="A4" i="223"/>
  <c r="AB2" i="223"/>
  <c r="A2" i="223"/>
  <c r="AD128" i="222"/>
  <c r="AB128" i="222"/>
  <c r="AD127" i="222"/>
  <c r="AB127" i="222"/>
  <c r="AD125" i="222"/>
  <c r="AB125" i="222"/>
  <c r="AD124" i="222"/>
  <c r="AB124" i="222"/>
  <c r="AB122" i="222"/>
  <c r="AB121" i="222"/>
  <c r="AB120" i="222"/>
  <c r="AB118" i="222"/>
  <c r="O14" i="222" s="1"/>
  <c r="AD111" i="222"/>
  <c r="AB111" i="222"/>
  <c r="AD110" i="222"/>
  <c r="D15" i="222" s="1"/>
  <c r="AB110" i="222"/>
  <c r="AD109" i="222"/>
  <c r="AB109" i="222"/>
  <c r="AD108" i="222"/>
  <c r="AB108" i="222"/>
  <c r="AD105" i="222"/>
  <c r="AB105" i="222"/>
  <c r="AD104" i="222"/>
  <c r="AB104" i="222"/>
  <c r="O91" i="222"/>
  <c r="N91" i="222"/>
  <c r="M91" i="222"/>
  <c r="L91" i="222"/>
  <c r="K91" i="222"/>
  <c r="AF9" i="222"/>
  <c r="G91" i="222" s="1"/>
  <c r="F91" i="222"/>
  <c r="AD9" i="222"/>
  <c r="D91" i="222" s="1"/>
  <c r="AB9" i="222"/>
  <c r="C91" i="222" s="1"/>
  <c r="O90" i="222"/>
  <c r="N90" i="222"/>
  <c r="M90" i="222"/>
  <c r="L90" i="222"/>
  <c r="K90" i="222"/>
  <c r="AF8" i="222"/>
  <c r="F90" i="222" s="1"/>
  <c r="G90" i="222"/>
  <c r="AD8" i="222"/>
  <c r="E90" i="222" s="1"/>
  <c r="AB8" i="222"/>
  <c r="C90" i="222" s="1"/>
  <c r="M89" i="222"/>
  <c r="L89" i="222"/>
  <c r="J89" i="222"/>
  <c r="AF7" i="222"/>
  <c r="G89" i="222" s="1"/>
  <c r="AD7" i="222"/>
  <c r="E89" i="222" s="1"/>
  <c r="AB7" i="222"/>
  <c r="C89" i="222" s="1"/>
  <c r="O88" i="222"/>
  <c r="N88" i="222"/>
  <c r="M88" i="222"/>
  <c r="L88" i="222"/>
  <c r="J88" i="222"/>
  <c r="AF6" i="222"/>
  <c r="F88" i="222" s="1"/>
  <c r="AD6" i="222"/>
  <c r="E88" i="222" s="1"/>
  <c r="AB6" i="222"/>
  <c r="C88" i="222" s="1"/>
  <c r="O87" i="222"/>
  <c r="N87" i="222"/>
  <c r="M87" i="222"/>
  <c r="L87" i="222"/>
  <c r="J87" i="222"/>
  <c r="AF5" i="222"/>
  <c r="G87" i="222" s="1"/>
  <c r="AD5" i="222"/>
  <c r="D87" i="222" s="1"/>
  <c r="AB5" i="222"/>
  <c r="C87" i="222" s="1"/>
  <c r="O86" i="222"/>
  <c r="N86" i="222"/>
  <c r="M86" i="222"/>
  <c r="L86" i="222"/>
  <c r="J86" i="222"/>
  <c r="AF4" i="222"/>
  <c r="F86" i="222" s="1"/>
  <c r="G86" i="222"/>
  <c r="AD4" i="222"/>
  <c r="E86" i="222" s="1"/>
  <c r="AB4" i="222"/>
  <c r="C86" i="222" s="1"/>
  <c r="N85" i="222"/>
  <c r="F85" i="222"/>
  <c r="J83" i="222"/>
  <c r="C83" i="222"/>
  <c r="A65" i="222"/>
  <c r="AB34" i="222"/>
  <c r="AB33" i="222"/>
  <c r="AB32" i="222"/>
  <c r="AB31" i="222"/>
  <c r="AB30" i="222"/>
  <c r="AB29" i="222"/>
  <c r="AB28" i="222"/>
  <c r="AB27" i="222"/>
  <c r="AB26" i="222"/>
  <c r="AB25" i="222"/>
  <c r="AB24" i="222"/>
  <c r="AB23" i="222"/>
  <c r="AB22" i="222"/>
  <c r="AB21" i="222"/>
  <c r="AB20" i="222"/>
  <c r="AB19" i="222"/>
  <c r="AB18" i="222"/>
  <c r="G19" i="222"/>
  <c r="AB17" i="222"/>
  <c r="AB16" i="222"/>
  <c r="AB15" i="222"/>
  <c r="D16" i="222"/>
  <c r="D14" i="222"/>
  <c r="D13" i="222"/>
  <c r="O10" i="222"/>
  <c r="D10" i="222"/>
  <c r="O9" i="222"/>
  <c r="D9" i="222"/>
  <c r="O8" i="222"/>
  <c r="A7" i="222"/>
  <c r="A4" i="222"/>
  <c r="AB2" i="222"/>
  <c r="A2" i="222"/>
  <c r="AD128" i="221"/>
  <c r="AB128" i="221"/>
  <c r="AD127" i="221"/>
  <c r="O9" i="221" s="1"/>
  <c r="AB127" i="221"/>
  <c r="AD125" i="221"/>
  <c r="AB125" i="221"/>
  <c r="AD124" i="221"/>
  <c r="AB124" i="221"/>
  <c r="AB122" i="221"/>
  <c r="AB121" i="221"/>
  <c r="AB120" i="221"/>
  <c r="AB118" i="221"/>
  <c r="AD111" i="221"/>
  <c r="D16" i="221"/>
  <c r="AB111" i="221"/>
  <c r="AD110" i="221"/>
  <c r="AB110" i="221"/>
  <c r="AD109" i="221"/>
  <c r="D14" i="221" s="1"/>
  <c r="AB109" i="221"/>
  <c r="AD108" i="221"/>
  <c r="D13" i="221" s="1"/>
  <c r="AB108" i="221"/>
  <c r="AD105" i="221"/>
  <c r="D10" i="221" s="1"/>
  <c r="AB105" i="221"/>
  <c r="AD104" i="221"/>
  <c r="D9" i="221" s="1"/>
  <c r="AB104" i="221"/>
  <c r="O91" i="221"/>
  <c r="N91" i="221"/>
  <c r="M91" i="221"/>
  <c r="L91" i="221"/>
  <c r="K91" i="221"/>
  <c r="AF9" i="221"/>
  <c r="G91" i="221" s="1"/>
  <c r="AD9" i="221"/>
  <c r="E91" i="221"/>
  <c r="D91" i="221"/>
  <c r="AB9" i="221"/>
  <c r="C91" i="221" s="1"/>
  <c r="O90" i="221"/>
  <c r="N90" i="221"/>
  <c r="M90" i="221"/>
  <c r="L90" i="221"/>
  <c r="K90" i="221"/>
  <c r="AF8" i="221"/>
  <c r="G90" i="221" s="1"/>
  <c r="AD8" i="221"/>
  <c r="E90" i="221" s="1"/>
  <c r="AB8" i="221"/>
  <c r="C90" i="221" s="1"/>
  <c r="N89" i="221"/>
  <c r="M89" i="221"/>
  <c r="L89" i="221"/>
  <c r="J89" i="221"/>
  <c r="AF7" i="221"/>
  <c r="F89" i="221" s="1"/>
  <c r="AD7" i="221"/>
  <c r="E89" i="221" s="1"/>
  <c r="AB7" i="221"/>
  <c r="C89" i="221" s="1"/>
  <c r="O88" i="221"/>
  <c r="N88" i="221"/>
  <c r="M88" i="221"/>
  <c r="L88" i="221"/>
  <c r="J88" i="221"/>
  <c r="AF6" i="221"/>
  <c r="G88" i="221" s="1"/>
  <c r="AD6" i="221"/>
  <c r="D88" i="221" s="1"/>
  <c r="AB6" i="221"/>
  <c r="C88" i="221"/>
  <c r="O87" i="221"/>
  <c r="N87" i="221"/>
  <c r="M87" i="221"/>
  <c r="L87" i="221"/>
  <c r="J87" i="221"/>
  <c r="AF5" i="221"/>
  <c r="G87" i="221" s="1"/>
  <c r="AD5" i="221"/>
  <c r="E87" i="221" s="1"/>
  <c r="AB5" i="221"/>
  <c r="C87" i="221" s="1"/>
  <c r="O86" i="221"/>
  <c r="N86" i="221"/>
  <c r="M86" i="221"/>
  <c r="L86" i="221"/>
  <c r="J86" i="221"/>
  <c r="AF4" i="221"/>
  <c r="G86" i="221" s="1"/>
  <c r="AD4" i="221"/>
  <c r="E86" i="221" s="1"/>
  <c r="D86" i="221"/>
  <c r="AB4" i="221"/>
  <c r="D8" i="221" s="1"/>
  <c r="N85" i="221"/>
  <c r="F85" i="221"/>
  <c r="J83" i="221"/>
  <c r="C83" i="221"/>
  <c r="A65" i="221"/>
  <c r="AB34" i="221"/>
  <c r="AB33" i="221"/>
  <c r="AB32" i="221"/>
  <c r="AB31" i="221"/>
  <c r="AB30" i="221"/>
  <c r="AB29" i="221"/>
  <c r="AB28" i="221"/>
  <c r="AB27" i="221"/>
  <c r="AB26" i="221"/>
  <c r="AB25" i="221"/>
  <c r="AB24" i="221"/>
  <c r="AB23" i="221"/>
  <c r="AB22" i="221"/>
  <c r="AB21" i="221"/>
  <c r="AB20" i="221"/>
  <c r="AB19" i="221"/>
  <c r="AB18" i="221"/>
  <c r="G19" i="221"/>
  <c r="AB17" i="221"/>
  <c r="AB16" i="221"/>
  <c r="AB15" i="221"/>
  <c r="D15" i="221"/>
  <c r="O14" i="221"/>
  <c r="O10" i="221"/>
  <c r="O8" i="221"/>
  <c r="A7" i="221"/>
  <c r="A4" i="221"/>
  <c r="AB2" i="221"/>
  <c r="A2" i="221"/>
  <c r="AD128" i="220"/>
  <c r="AB128" i="220"/>
  <c r="AD127" i="220"/>
  <c r="AB127" i="220"/>
  <c r="AD125" i="220"/>
  <c r="AB125" i="220"/>
  <c r="AD124" i="220"/>
  <c r="AB124" i="220"/>
  <c r="AB122" i="220"/>
  <c r="AB121" i="220"/>
  <c r="AB120" i="220"/>
  <c r="AB118" i="220"/>
  <c r="AD111" i="220"/>
  <c r="AB111" i="220"/>
  <c r="AD110" i="220"/>
  <c r="AB110" i="220"/>
  <c r="AD109" i="220"/>
  <c r="AB109" i="220"/>
  <c r="AD108" i="220"/>
  <c r="AB108" i="220"/>
  <c r="AD105" i="220"/>
  <c r="AB105" i="220"/>
  <c r="AD104" i="220"/>
  <c r="AB104" i="220"/>
  <c r="O91" i="220"/>
  <c r="N91" i="220"/>
  <c r="M91" i="220"/>
  <c r="L91" i="220"/>
  <c r="K91" i="220"/>
  <c r="AF9" i="220"/>
  <c r="G91" i="220" s="1"/>
  <c r="AD9" i="220"/>
  <c r="D91" i="220" s="1"/>
  <c r="AB9" i="220"/>
  <c r="C91" i="220" s="1"/>
  <c r="O90" i="220"/>
  <c r="N90" i="220"/>
  <c r="M90" i="220"/>
  <c r="L90" i="220"/>
  <c r="K90" i="220"/>
  <c r="AF8" i="220"/>
  <c r="G90" i="220" s="1"/>
  <c r="F90" i="220"/>
  <c r="AD8" i="220"/>
  <c r="E90" i="220"/>
  <c r="AB8" i="220"/>
  <c r="C90" i="220" s="1"/>
  <c r="M89" i="220"/>
  <c r="L89" i="220"/>
  <c r="J89" i="220"/>
  <c r="AF7" i="220"/>
  <c r="F89" i="220" s="1"/>
  <c r="G89" i="220"/>
  <c r="AD7" i="220"/>
  <c r="E89" i="220"/>
  <c r="D89" i="220"/>
  <c r="AB7" i="220"/>
  <c r="C89" i="220" s="1"/>
  <c r="O88" i="220"/>
  <c r="N88" i="220"/>
  <c r="M88" i="220"/>
  <c r="L88" i="220"/>
  <c r="J88" i="220"/>
  <c r="AF6" i="220"/>
  <c r="F88" i="220" s="1"/>
  <c r="AD6" i="220"/>
  <c r="D88" i="220" s="1"/>
  <c r="AB6" i="220"/>
  <c r="C88" i="220"/>
  <c r="O87" i="220"/>
  <c r="N87" i="220"/>
  <c r="M87" i="220"/>
  <c r="L87" i="220"/>
  <c r="J87" i="220"/>
  <c r="AF5" i="220"/>
  <c r="G87" i="220" s="1"/>
  <c r="AD5" i="220"/>
  <c r="E87" i="220" s="1"/>
  <c r="D87" i="220"/>
  <c r="AB5" i="220"/>
  <c r="C87" i="220" s="1"/>
  <c r="O86" i="220"/>
  <c r="N86" i="220"/>
  <c r="M86" i="220"/>
  <c r="L86" i="220"/>
  <c r="J86" i="220"/>
  <c r="AF4" i="220"/>
  <c r="G86" i="220" s="1"/>
  <c r="AD4" i="220"/>
  <c r="E86" i="220" s="1"/>
  <c r="AB4" i="220"/>
  <c r="C86" i="220"/>
  <c r="N85" i="220"/>
  <c r="F85" i="220"/>
  <c r="J83" i="220"/>
  <c r="C83" i="220"/>
  <c r="A65" i="220"/>
  <c r="AB34" i="220"/>
  <c r="AB33" i="220"/>
  <c r="AB32" i="220"/>
  <c r="AB31" i="220"/>
  <c r="AB30" i="220"/>
  <c r="AB29" i="220"/>
  <c r="AB28" i="220"/>
  <c r="AB27" i="220"/>
  <c r="AB26" i="220"/>
  <c r="AB25" i="220"/>
  <c r="AB24" i="220"/>
  <c r="AB23" i="220"/>
  <c r="AB22" i="220"/>
  <c r="AB21" i="220"/>
  <c r="AB20" i="220"/>
  <c r="AB19" i="220"/>
  <c r="AB18" i="220"/>
  <c r="G19" i="220"/>
  <c r="AB17" i="220"/>
  <c r="AB16" i="220"/>
  <c r="AB15" i="220"/>
  <c r="D16" i="220"/>
  <c r="D15" i="220"/>
  <c r="O14" i="220"/>
  <c r="D14" i="220"/>
  <c r="D13" i="220"/>
  <c r="O10" i="220"/>
  <c r="D10" i="220"/>
  <c r="O9" i="220"/>
  <c r="D9" i="220"/>
  <c r="D8" i="220"/>
  <c r="A7" i="220"/>
  <c r="A4" i="220"/>
  <c r="AB2" i="220"/>
  <c r="A2" i="220"/>
  <c r="AD128" i="219"/>
  <c r="O10" i="219" s="1"/>
  <c r="AB128" i="219"/>
  <c r="AD127" i="219"/>
  <c r="AB127" i="219"/>
  <c r="AD125" i="219"/>
  <c r="AB125" i="219"/>
  <c r="AD124" i="219"/>
  <c r="AB124" i="219"/>
  <c r="AB122" i="219"/>
  <c r="AB121" i="219"/>
  <c r="AB120" i="219"/>
  <c r="AB118" i="219"/>
  <c r="AD111" i="219"/>
  <c r="D16" i="219"/>
  <c r="AB111" i="219"/>
  <c r="AD110" i="219"/>
  <c r="AB110" i="219"/>
  <c r="AD109" i="219"/>
  <c r="AB109" i="219"/>
  <c r="AD108" i="219"/>
  <c r="AB108" i="219"/>
  <c r="AD105" i="219"/>
  <c r="D10" i="219" s="1"/>
  <c r="AB105" i="219"/>
  <c r="AD104" i="219"/>
  <c r="AB104" i="219"/>
  <c r="O91" i="219"/>
  <c r="N91" i="219"/>
  <c r="M91" i="219"/>
  <c r="L91" i="219"/>
  <c r="K91" i="219"/>
  <c r="AF9" i="219"/>
  <c r="G91" i="219" s="1"/>
  <c r="AD9" i="219"/>
  <c r="E91" i="219"/>
  <c r="AB9" i="219"/>
  <c r="C91" i="219" s="1"/>
  <c r="O90" i="219"/>
  <c r="N90" i="219"/>
  <c r="M90" i="219"/>
  <c r="L90" i="219"/>
  <c r="K90" i="219"/>
  <c r="AF8" i="219"/>
  <c r="G90" i="219"/>
  <c r="F90" i="219"/>
  <c r="AD8" i="219"/>
  <c r="E90" i="219"/>
  <c r="D90" i="219"/>
  <c r="AB8" i="219"/>
  <c r="C90" i="219" s="1"/>
  <c r="M89" i="219"/>
  <c r="L89" i="219"/>
  <c r="J89" i="219"/>
  <c r="AF7" i="219"/>
  <c r="G89" i="219" s="1"/>
  <c r="AD7" i="219"/>
  <c r="E89" i="219"/>
  <c r="D89" i="219"/>
  <c r="AB7" i="219"/>
  <c r="C89" i="219" s="1"/>
  <c r="O88" i="219"/>
  <c r="N88" i="219"/>
  <c r="M88" i="219"/>
  <c r="L88" i="219"/>
  <c r="J88" i="219"/>
  <c r="AF6" i="219"/>
  <c r="G88" i="219" s="1"/>
  <c r="AD6" i="219"/>
  <c r="D88" i="219" s="1"/>
  <c r="E88" i="219"/>
  <c r="AB6" i="219"/>
  <c r="C88" i="219" s="1"/>
  <c r="O87" i="219"/>
  <c r="N87" i="219"/>
  <c r="M87" i="219"/>
  <c r="L87" i="219"/>
  <c r="J87" i="219"/>
  <c r="AF5" i="219"/>
  <c r="G87" i="219" s="1"/>
  <c r="AD5" i="219"/>
  <c r="E87" i="219"/>
  <c r="AB5" i="219"/>
  <c r="C87" i="219" s="1"/>
  <c r="O86" i="219"/>
  <c r="N86" i="219"/>
  <c r="M86" i="219"/>
  <c r="L86" i="219"/>
  <c r="J86" i="219"/>
  <c r="AF4" i="219"/>
  <c r="G86" i="219" s="1"/>
  <c r="AD4" i="219"/>
  <c r="D86" i="219" s="1"/>
  <c r="AB4" i="219"/>
  <c r="C86" i="219"/>
  <c r="N85" i="219"/>
  <c r="F85" i="219"/>
  <c r="J83" i="219"/>
  <c r="C83" i="219"/>
  <c r="A65" i="219"/>
  <c r="AB34" i="219"/>
  <c r="AB33" i="219"/>
  <c r="AB32" i="219"/>
  <c r="AB31" i="219"/>
  <c r="AB30" i="219"/>
  <c r="AB29" i="219"/>
  <c r="AB28" i="219"/>
  <c r="AB27" i="219"/>
  <c r="AB26" i="219"/>
  <c r="AB25" i="219"/>
  <c r="AB24" i="219"/>
  <c r="AB23" i="219"/>
  <c r="AB22" i="219"/>
  <c r="AB21" i="219"/>
  <c r="AB20" i="219"/>
  <c r="AB19" i="219"/>
  <c r="AB18" i="219"/>
  <c r="G19" i="219"/>
  <c r="AB17" i="219"/>
  <c r="AB16" i="219"/>
  <c r="AB15" i="219"/>
  <c r="D15" i="219"/>
  <c r="O14" i="219"/>
  <c r="D14" i="219"/>
  <c r="D13" i="219"/>
  <c r="O9" i="219"/>
  <c r="D9" i="219"/>
  <c r="O8" i="219"/>
  <c r="A7" i="219"/>
  <c r="A4" i="219"/>
  <c r="AB2" i="219"/>
  <c r="A2" i="219"/>
  <c r="AD128" i="218"/>
  <c r="AB128" i="218"/>
  <c r="AD127" i="218"/>
  <c r="O9" i="218" s="1"/>
  <c r="AB127" i="218"/>
  <c r="AD125" i="218"/>
  <c r="AB125" i="218"/>
  <c r="AD124" i="218"/>
  <c r="AB124" i="218"/>
  <c r="AB122" i="218"/>
  <c r="AB121" i="218"/>
  <c r="AB120" i="218"/>
  <c r="AB118" i="218"/>
  <c r="AD111" i="218"/>
  <c r="AB111" i="218"/>
  <c r="AD110" i="218"/>
  <c r="AB110" i="218"/>
  <c r="AD109" i="218"/>
  <c r="AB109" i="218"/>
  <c r="AD108" i="218"/>
  <c r="D13" i="218" s="1"/>
  <c r="AB108" i="218"/>
  <c r="AD105" i="218"/>
  <c r="AB105" i="218"/>
  <c r="AD104" i="218"/>
  <c r="D9" i="218" s="1"/>
  <c r="AB104" i="218"/>
  <c r="O91" i="218"/>
  <c r="N91" i="218"/>
  <c r="M91" i="218"/>
  <c r="L91" i="218"/>
  <c r="K91" i="218"/>
  <c r="AF9" i="218"/>
  <c r="G91" i="218" s="1"/>
  <c r="AD9" i="218"/>
  <c r="E91" i="218" s="1"/>
  <c r="AB9" i="218"/>
  <c r="C91" i="218"/>
  <c r="O90" i="218"/>
  <c r="N90" i="218"/>
  <c r="M90" i="218"/>
  <c r="L90" i="218"/>
  <c r="K90" i="218"/>
  <c r="AF8" i="218"/>
  <c r="F90" i="218" s="1"/>
  <c r="G90" i="218"/>
  <c r="AD8" i="218"/>
  <c r="E90" i="218"/>
  <c r="D90" i="218"/>
  <c r="AB8" i="218"/>
  <c r="C90" i="218" s="1"/>
  <c r="M89" i="218"/>
  <c r="L89" i="218"/>
  <c r="J89" i="218"/>
  <c r="AF7" i="218"/>
  <c r="G89" i="218" s="1"/>
  <c r="AD7" i="218"/>
  <c r="E89" i="218"/>
  <c r="D89" i="218"/>
  <c r="AB7" i="218"/>
  <c r="C89" i="218" s="1"/>
  <c r="O88" i="218"/>
  <c r="N88" i="218"/>
  <c r="M88" i="218"/>
  <c r="L88" i="218"/>
  <c r="J88" i="218"/>
  <c r="AF6" i="218"/>
  <c r="G88" i="218" s="1"/>
  <c r="F88" i="218"/>
  <c r="AD6" i="218"/>
  <c r="E88" i="218" s="1"/>
  <c r="AB6" i="218"/>
  <c r="C88" i="218" s="1"/>
  <c r="O87" i="218"/>
  <c r="N87" i="218"/>
  <c r="M87" i="218"/>
  <c r="L87" i="218"/>
  <c r="J87" i="218"/>
  <c r="AF5" i="218"/>
  <c r="F87" i="218" s="1"/>
  <c r="AD5" i="218"/>
  <c r="D87" i="218" s="1"/>
  <c r="E87" i="218"/>
  <c r="AB5" i="218"/>
  <c r="C87" i="218"/>
  <c r="O86" i="218"/>
  <c r="N86" i="218"/>
  <c r="M86" i="218"/>
  <c r="L86" i="218"/>
  <c r="J86" i="218"/>
  <c r="AF4" i="218"/>
  <c r="F86" i="218" s="1"/>
  <c r="AD4" i="218"/>
  <c r="D86" i="218" s="1"/>
  <c r="E86" i="218"/>
  <c r="AB4" i="218"/>
  <c r="C86" i="218" s="1"/>
  <c r="N85" i="218"/>
  <c r="F85" i="218"/>
  <c r="J83" i="218"/>
  <c r="C83" i="218"/>
  <c r="A65" i="218"/>
  <c r="AB34" i="218"/>
  <c r="AB33" i="218"/>
  <c r="AB32" i="218"/>
  <c r="AB31" i="218"/>
  <c r="AB30" i="218"/>
  <c r="AB29" i="218"/>
  <c r="AB28" i="218"/>
  <c r="AB27" i="218"/>
  <c r="AB26" i="218"/>
  <c r="AB25" i="218"/>
  <c r="AB24" i="218"/>
  <c r="AB23" i="218"/>
  <c r="AB22" i="218"/>
  <c r="AB21" i="218"/>
  <c r="AB20" i="218"/>
  <c r="AB19" i="218"/>
  <c r="AB18" i="218"/>
  <c r="G19" i="218"/>
  <c r="AB17" i="218"/>
  <c r="AB16" i="218"/>
  <c r="AB15" i="218"/>
  <c r="D16" i="218"/>
  <c r="D15" i="218"/>
  <c r="O14" i="218"/>
  <c r="D14" i="218"/>
  <c r="O10" i="218"/>
  <c r="D10" i="218"/>
  <c r="D8" i="218"/>
  <c r="A7" i="218"/>
  <c r="A4" i="218"/>
  <c r="AB2" i="218"/>
  <c r="A2" i="218"/>
  <c r="AD128" i="217"/>
  <c r="AB128" i="217"/>
  <c r="AD127" i="217"/>
  <c r="O9" i="217" s="1"/>
  <c r="AB127" i="217"/>
  <c r="AD125" i="217"/>
  <c r="AB125" i="217"/>
  <c r="AD124" i="217"/>
  <c r="AB124" i="217"/>
  <c r="AB122" i="217"/>
  <c r="AB121" i="217"/>
  <c r="AB120" i="217"/>
  <c r="AB118" i="217"/>
  <c r="AD111" i="217"/>
  <c r="AB111" i="217"/>
  <c r="AD110" i="217"/>
  <c r="AB110" i="217"/>
  <c r="AD109" i="217"/>
  <c r="AB109" i="217"/>
  <c r="AD108" i="217"/>
  <c r="D13" i="217"/>
  <c r="AB108" i="217"/>
  <c r="AD105" i="217"/>
  <c r="AB105" i="217"/>
  <c r="AD104" i="217"/>
  <c r="D9" i="217" s="1"/>
  <c r="AB104" i="217"/>
  <c r="O91" i="217"/>
  <c r="N91" i="217"/>
  <c r="M91" i="217"/>
  <c r="L91" i="217"/>
  <c r="K91" i="217"/>
  <c r="AF9" i="217"/>
  <c r="G91" i="217" s="1"/>
  <c r="AD9" i="217"/>
  <c r="D91" i="217" s="1"/>
  <c r="AB9" i="217"/>
  <c r="C91" i="217" s="1"/>
  <c r="O90" i="217"/>
  <c r="N90" i="217"/>
  <c r="M90" i="217"/>
  <c r="L90" i="217"/>
  <c r="K90" i="217"/>
  <c r="AF8" i="217"/>
  <c r="G90" i="217" s="1"/>
  <c r="AD8" i="217"/>
  <c r="D90" i="217" s="1"/>
  <c r="AB8" i="217"/>
  <c r="C90" i="217" s="1"/>
  <c r="M89" i="217"/>
  <c r="L89" i="217"/>
  <c r="J89" i="217"/>
  <c r="AF7" i="217"/>
  <c r="G89" i="217" s="1"/>
  <c r="AD7" i="217"/>
  <c r="E89" i="217" s="1"/>
  <c r="AB7" i="217"/>
  <c r="C89" i="217" s="1"/>
  <c r="O88" i="217"/>
  <c r="N88" i="217"/>
  <c r="M88" i="217"/>
  <c r="L88" i="217"/>
  <c r="J88" i="217"/>
  <c r="AF6" i="217"/>
  <c r="G88" i="217" s="1"/>
  <c r="F88" i="217"/>
  <c r="AD6" i="217"/>
  <c r="E88" i="217"/>
  <c r="D88" i="217"/>
  <c r="AB6" i="217"/>
  <c r="C88" i="217" s="1"/>
  <c r="O87" i="217"/>
  <c r="N87" i="217"/>
  <c r="M87" i="217"/>
  <c r="L87" i="217"/>
  <c r="J87" i="217"/>
  <c r="AF5" i="217"/>
  <c r="G87" i="217" s="1"/>
  <c r="AD5" i="217"/>
  <c r="E87" i="217" s="1"/>
  <c r="AB5" i="217"/>
  <c r="C87" i="217" s="1"/>
  <c r="O86" i="217"/>
  <c r="N86" i="217"/>
  <c r="M86" i="217"/>
  <c r="L86" i="217"/>
  <c r="J86" i="217"/>
  <c r="AF4" i="217"/>
  <c r="G86" i="217" s="1"/>
  <c r="AD4" i="217"/>
  <c r="E86" i="217" s="1"/>
  <c r="AB4" i="217"/>
  <c r="D8" i="217" s="1"/>
  <c r="N85" i="217"/>
  <c r="F85" i="217"/>
  <c r="J83" i="217"/>
  <c r="C83" i="217"/>
  <c r="A65" i="217"/>
  <c r="AB34" i="217"/>
  <c r="AB33" i="217"/>
  <c r="AB32" i="217"/>
  <c r="AB31" i="217"/>
  <c r="AB30" i="217"/>
  <c r="AB29" i="217"/>
  <c r="AB28" i="217"/>
  <c r="AB27" i="217"/>
  <c r="AB26" i="217"/>
  <c r="AB25" i="217"/>
  <c r="AB24" i="217"/>
  <c r="AB23" i="217"/>
  <c r="AB22" i="217"/>
  <c r="AB21" i="217"/>
  <c r="AB20" i="217"/>
  <c r="AB19" i="217"/>
  <c r="AB18" i="217"/>
  <c r="G19" i="217"/>
  <c r="AB17" i="217"/>
  <c r="AB16" i="217"/>
  <c r="AB15" i="217"/>
  <c r="D16" i="217"/>
  <c r="D15" i="217"/>
  <c r="O14" i="217"/>
  <c r="D14" i="217"/>
  <c r="O10" i="217"/>
  <c r="D10" i="217"/>
  <c r="O8" i="217"/>
  <c r="A7" i="217"/>
  <c r="A4" i="217"/>
  <c r="AB2" i="217"/>
  <c r="A2" i="217"/>
  <c r="AD128" i="216"/>
  <c r="AB128" i="216"/>
  <c r="AD127" i="216"/>
  <c r="AB127" i="216"/>
  <c r="AD125" i="216"/>
  <c r="AB125" i="216"/>
  <c r="AD124" i="216"/>
  <c r="AB124" i="216"/>
  <c r="AB122" i="216"/>
  <c r="AB121" i="216"/>
  <c r="AB120" i="216"/>
  <c r="AB118" i="216"/>
  <c r="AD111" i="216"/>
  <c r="AB111" i="216"/>
  <c r="AD110" i="216"/>
  <c r="AB110" i="216"/>
  <c r="AD109" i="216"/>
  <c r="AB109" i="216"/>
  <c r="AD108" i="216"/>
  <c r="AB108" i="216"/>
  <c r="AD105" i="216"/>
  <c r="AB105" i="216"/>
  <c r="AD104" i="216"/>
  <c r="AB104" i="216"/>
  <c r="O91" i="216"/>
  <c r="N91" i="216"/>
  <c r="M91" i="216"/>
  <c r="L91" i="216"/>
  <c r="K91" i="216"/>
  <c r="AF9" i="216"/>
  <c r="G91" i="216" s="1"/>
  <c r="AD9" i="216"/>
  <c r="D91" i="216" s="1"/>
  <c r="E91" i="216"/>
  <c r="AB9" i="216"/>
  <c r="C91" i="216" s="1"/>
  <c r="O90" i="216"/>
  <c r="N90" i="216"/>
  <c r="M90" i="216"/>
  <c r="L90" i="216"/>
  <c r="K90" i="216"/>
  <c r="AF8" i="216"/>
  <c r="G90" i="216"/>
  <c r="F90" i="216"/>
  <c r="AD8" i="216"/>
  <c r="E90" i="216" s="1"/>
  <c r="AB8" i="216"/>
  <c r="C90" i="216" s="1"/>
  <c r="N89" i="216"/>
  <c r="M89" i="216"/>
  <c r="L89" i="216"/>
  <c r="J89" i="216"/>
  <c r="AF7" i="216"/>
  <c r="G89" i="216" s="1"/>
  <c r="AD7" i="216"/>
  <c r="E89" i="216" s="1"/>
  <c r="AB7" i="216"/>
  <c r="C89" i="216" s="1"/>
  <c r="O88" i="216"/>
  <c r="N88" i="216"/>
  <c r="M88" i="216"/>
  <c r="L88" i="216"/>
  <c r="J88" i="216"/>
  <c r="AF6" i="216"/>
  <c r="G88" i="216" s="1"/>
  <c r="AD6" i="216"/>
  <c r="E88" i="216"/>
  <c r="AB6" i="216"/>
  <c r="C88" i="216" s="1"/>
  <c r="O87" i="216"/>
  <c r="N87" i="216"/>
  <c r="M87" i="216"/>
  <c r="L87" i="216"/>
  <c r="J87" i="216"/>
  <c r="AF5" i="216"/>
  <c r="F87" i="216" s="1"/>
  <c r="AD5" i="216"/>
  <c r="D87" i="216" s="1"/>
  <c r="AB5" i="216"/>
  <c r="C87" i="216" s="1"/>
  <c r="O86" i="216"/>
  <c r="N86" i="216"/>
  <c r="M86" i="216"/>
  <c r="L86" i="216"/>
  <c r="J86" i="216"/>
  <c r="AF4" i="216"/>
  <c r="G86" i="216" s="1"/>
  <c r="AD4" i="216"/>
  <c r="D86" i="216" s="1"/>
  <c r="AB4" i="216"/>
  <c r="C86" i="216"/>
  <c r="N85" i="216"/>
  <c r="F85" i="216"/>
  <c r="J83" i="216"/>
  <c r="C83" i="216"/>
  <c r="A65" i="216"/>
  <c r="A50" i="216"/>
  <c r="AB34" i="216"/>
  <c r="AB33" i="216"/>
  <c r="AB32" i="216"/>
  <c r="AB31" i="216"/>
  <c r="AB30" i="216"/>
  <c r="AB29" i="216"/>
  <c r="AB28" i="216"/>
  <c r="AB27" i="216"/>
  <c r="AB26" i="216"/>
  <c r="AB25" i="216"/>
  <c r="AB24" i="216"/>
  <c r="AB23" i="216"/>
  <c r="AB22" i="216"/>
  <c r="AB21" i="216"/>
  <c r="AB20" i="216"/>
  <c r="AB19" i="216"/>
  <c r="AB18" i="216"/>
  <c r="G19" i="216"/>
  <c r="A19" i="216"/>
  <c r="AB17" i="216"/>
  <c r="AB16" i="216"/>
  <c r="AB15" i="216"/>
  <c r="D16" i="216"/>
  <c r="D15" i="216"/>
  <c r="O14" i="216"/>
  <c r="D14" i="216"/>
  <c r="D13" i="216"/>
  <c r="O10" i="216"/>
  <c r="D10" i="216"/>
  <c r="O9" i="216"/>
  <c r="D9" i="216"/>
  <c r="O8" i="216"/>
  <c r="D8" i="216"/>
  <c r="A7" i="216"/>
  <c r="A4" i="216"/>
  <c r="AB2" i="216"/>
  <c r="A2" i="216"/>
  <c r="AD128" i="215"/>
  <c r="AB128" i="215"/>
  <c r="AD127" i="215"/>
  <c r="AB127" i="215"/>
  <c r="AD125" i="215"/>
  <c r="AB125" i="215"/>
  <c r="AD124" i="215"/>
  <c r="AB124" i="215"/>
  <c r="AB122" i="215"/>
  <c r="AB121" i="215"/>
  <c r="AB120" i="215"/>
  <c r="AB118" i="215"/>
  <c r="AD111" i="215"/>
  <c r="AB111" i="215"/>
  <c r="AD110" i="215"/>
  <c r="AB110" i="215"/>
  <c r="AD109" i="215"/>
  <c r="AB109" i="215"/>
  <c r="AD108" i="215"/>
  <c r="AB108" i="215"/>
  <c r="AD105" i="215"/>
  <c r="AB105" i="215"/>
  <c r="AD104" i="215"/>
  <c r="AB104" i="215"/>
  <c r="O91" i="215"/>
  <c r="N91" i="215"/>
  <c r="M91" i="215"/>
  <c r="L91" i="215"/>
  <c r="K91" i="215"/>
  <c r="AF9" i="215"/>
  <c r="G91" i="215" s="1"/>
  <c r="AD9" i="215"/>
  <c r="E91" i="215" s="1"/>
  <c r="AB9" i="215"/>
  <c r="C91" i="215" s="1"/>
  <c r="O90" i="215"/>
  <c r="N90" i="215"/>
  <c r="M90" i="215"/>
  <c r="L90" i="215"/>
  <c r="K90" i="215"/>
  <c r="AF8" i="215"/>
  <c r="G90" i="215" s="1"/>
  <c r="F90" i="215"/>
  <c r="AD8" i="215"/>
  <c r="E90" i="215" s="1"/>
  <c r="D90" i="215"/>
  <c r="AB8" i="215"/>
  <c r="C90" i="215" s="1"/>
  <c r="O89" i="215"/>
  <c r="M89" i="215"/>
  <c r="L89" i="215"/>
  <c r="J89" i="215"/>
  <c r="AF7" i="215"/>
  <c r="G89" i="215" s="1"/>
  <c r="AD7" i="215"/>
  <c r="E89" i="215" s="1"/>
  <c r="D89" i="215"/>
  <c r="AB7" i="215"/>
  <c r="C89" i="215" s="1"/>
  <c r="O88" i="215"/>
  <c r="N88" i="215"/>
  <c r="M88" i="215"/>
  <c r="L88" i="215"/>
  <c r="J88" i="215"/>
  <c r="AF6" i="215"/>
  <c r="G88" i="215" s="1"/>
  <c r="AD6" i="215"/>
  <c r="E88" i="215" s="1"/>
  <c r="AB6" i="215"/>
  <c r="C88" i="215" s="1"/>
  <c r="O87" i="215"/>
  <c r="N87" i="215"/>
  <c r="M87" i="215"/>
  <c r="L87" i="215"/>
  <c r="J87" i="215"/>
  <c r="AF5" i="215"/>
  <c r="F87" i="215" s="1"/>
  <c r="AD5" i="215"/>
  <c r="D87" i="215"/>
  <c r="E87" i="215"/>
  <c r="AB5" i="215"/>
  <c r="C87" i="215" s="1"/>
  <c r="O86" i="215"/>
  <c r="N86" i="215"/>
  <c r="M86" i="215"/>
  <c r="L86" i="215"/>
  <c r="J86" i="215"/>
  <c r="AF4" i="215"/>
  <c r="G86" i="215" s="1"/>
  <c r="AD4" i="215"/>
  <c r="D86" i="215" s="1"/>
  <c r="AB4" i="215"/>
  <c r="C86" i="215" s="1"/>
  <c r="N85" i="215"/>
  <c r="F85" i="215"/>
  <c r="J83" i="215"/>
  <c r="C83" i="215"/>
  <c r="A65" i="215"/>
  <c r="AB34" i="215"/>
  <c r="AB33" i="215"/>
  <c r="AB32" i="215"/>
  <c r="AB31" i="215"/>
  <c r="AB30" i="215"/>
  <c r="AB29" i="215"/>
  <c r="AB28" i="215"/>
  <c r="AB27" i="215"/>
  <c r="AB26" i="215"/>
  <c r="AB25" i="215"/>
  <c r="AB24" i="215"/>
  <c r="AB23" i="215"/>
  <c r="AB22" i="215"/>
  <c r="AB21" i="215"/>
  <c r="AB20" i="215"/>
  <c r="AB19" i="215"/>
  <c r="AB18" i="215"/>
  <c r="G19" i="215"/>
  <c r="AB17" i="215"/>
  <c r="AB16" i="215"/>
  <c r="AB15" i="215"/>
  <c r="D16" i="215"/>
  <c r="D15" i="215"/>
  <c r="O14" i="215"/>
  <c r="D14" i="215"/>
  <c r="D13" i="215"/>
  <c r="O10" i="215"/>
  <c r="D10" i="215"/>
  <c r="O9" i="215"/>
  <c r="D9" i="215"/>
  <c r="O8" i="215"/>
  <c r="D8" i="215"/>
  <c r="A7" i="215"/>
  <c r="A4" i="215"/>
  <c r="AB2" i="215"/>
  <c r="A2" i="215"/>
  <c r="AD128" i="214"/>
  <c r="AB128" i="214"/>
  <c r="AD127" i="214"/>
  <c r="AB127" i="214"/>
  <c r="AD125" i="214"/>
  <c r="AB125" i="214"/>
  <c r="AD124" i="214"/>
  <c r="AB124" i="214"/>
  <c r="AB122" i="214"/>
  <c r="AB121" i="214"/>
  <c r="AB120" i="214"/>
  <c r="AB118" i="214"/>
  <c r="AD111" i="214"/>
  <c r="AB111" i="214"/>
  <c r="AD110" i="214"/>
  <c r="AB110" i="214"/>
  <c r="AD109" i="214"/>
  <c r="AB109" i="214"/>
  <c r="AD108" i="214"/>
  <c r="AB108" i="214"/>
  <c r="AD105" i="214"/>
  <c r="AB105" i="214"/>
  <c r="AD104" i="214"/>
  <c r="AB104" i="214"/>
  <c r="O91" i="214"/>
  <c r="N91" i="214"/>
  <c r="M91" i="214"/>
  <c r="L91" i="214"/>
  <c r="K91" i="214"/>
  <c r="AF9" i="214"/>
  <c r="G91" i="214" s="1"/>
  <c r="AD9" i="214"/>
  <c r="D91" i="214" s="1"/>
  <c r="E91" i="214"/>
  <c r="AB9" i="214"/>
  <c r="C91" i="214" s="1"/>
  <c r="O90" i="214"/>
  <c r="N90" i="214"/>
  <c r="M90" i="214"/>
  <c r="L90" i="214"/>
  <c r="K90" i="214"/>
  <c r="AF8" i="214"/>
  <c r="G90" i="214" s="1"/>
  <c r="F90" i="214"/>
  <c r="AD8" i="214"/>
  <c r="E90" i="214" s="1"/>
  <c r="AB8" i="214"/>
  <c r="C90" i="214" s="1"/>
  <c r="N89" i="214"/>
  <c r="M89" i="214"/>
  <c r="L89" i="214"/>
  <c r="J89" i="214"/>
  <c r="AF7" i="214"/>
  <c r="G89" i="214" s="1"/>
  <c r="AD7" i="214"/>
  <c r="E89" i="214"/>
  <c r="D89" i="214"/>
  <c r="AB7" i="214"/>
  <c r="C89" i="214" s="1"/>
  <c r="O88" i="214"/>
  <c r="N88" i="214"/>
  <c r="M88" i="214"/>
  <c r="L88" i="214"/>
  <c r="J88" i="214"/>
  <c r="AF6" i="214"/>
  <c r="G88" i="214" s="1"/>
  <c r="F88" i="214"/>
  <c r="AD6" i="214"/>
  <c r="E88" i="214" s="1"/>
  <c r="AB6" i="214"/>
  <c r="C88" i="214" s="1"/>
  <c r="O87" i="214"/>
  <c r="N87" i="214"/>
  <c r="M87" i="214"/>
  <c r="L87" i="214"/>
  <c r="J87" i="214"/>
  <c r="AF5" i="214"/>
  <c r="G87" i="214" s="1"/>
  <c r="AD5" i="214"/>
  <c r="E87" i="214" s="1"/>
  <c r="AB5" i="214"/>
  <c r="C87" i="214" s="1"/>
  <c r="O86" i="214"/>
  <c r="N86" i="214"/>
  <c r="M86" i="214"/>
  <c r="L86" i="214"/>
  <c r="J86" i="214"/>
  <c r="AF4" i="214"/>
  <c r="G86" i="214" s="1"/>
  <c r="AD4" i="214"/>
  <c r="E86" i="214" s="1"/>
  <c r="AB4" i="214"/>
  <c r="C86" i="214" s="1"/>
  <c r="N85" i="214"/>
  <c r="F85" i="214"/>
  <c r="J83" i="214"/>
  <c r="C83" i="214"/>
  <c r="A65" i="214"/>
  <c r="AB34" i="214"/>
  <c r="AB33" i="214"/>
  <c r="AB32" i="214"/>
  <c r="AB31" i="214"/>
  <c r="AB30" i="214"/>
  <c r="AB29" i="214"/>
  <c r="AB28" i="214"/>
  <c r="AB27" i="214"/>
  <c r="AB26" i="214"/>
  <c r="AB25" i="214"/>
  <c r="AB24" i="214"/>
  <c r="AB23" i="214"/>
  <c r="AB22" i="214"/>
  <c r="AB21" i="214"/>
  <c r="AB20" i="214"/>
  <c r="AB19" i="214"/>
  <c r="AB18" i="214"/>
  <c r="G19" i="214"/>
  <c r="AB17" i="214"/>
  <c r="AB16" i="214"/>
  <c r="AB15" i="214"/>
  <c r="D16" i="214"/>
  <c r="D15" i="214"/>
  <c r="O14" i="214"/>
  <c r="D14" i="214"/>
  <c r="D13" i="214"/>
  <c r="O10" i="214"/>
  <c r="D10" i="214"/>
  <c r="O9" i="214"/>
  <c r="D9" i="214"/>
  <c r="D8" i="214"/>
  <c r="A7" i="214"/>
  <c r="A4" i="214"/>
  <c r="AB2" i="214"/>
  <c r="A2" i="214"/>
  <c r="AD128" i="213"/>
  <c r="AB128" i="213"/>
  <c r="AD127" i="213"/>
  <c r="O9" i="213" s="1"/>
  <c r="AB127" i="213"/>
  <c r="AD125" i="213"/>
  <c r="AB125" i="213"/>
  <c r="AD124" i="213"/>
  <c r="AB124" i="213"/>
  <c r="AB122" i="213"/>
  <c r="AB121" i="213"/>
  <c r="AB120" i="213"/>
  <c r="AB118" i="213"/>
  <c r="AD111" i="213"/>
  <c r="D16" i="213" s="1"/>
  <c r="AB111" i="213"/>
  <c r="AD110" i="213"/>
  <c r="D15" i="213" s="1"/>
  <c r="AB110" i="213"/>
  <c r="AD109" i="213"/>
  <c r="AB109" i="213"/>
  <c r="AD108" i="213"/>
  <c r="D13" i="213" s="1"/>
  <c r="AB108" i="213"/>
  <c r="AD105" i="213"/>
  <c r="AB105" i="213"/>
  <c r="AD104" i="213"/>
  <c r="D9" i="213" s="1"/>
  <c r="AB104" i="213"/>
  <c r="O91" i="213"/>
  <c r="N91" i="213"/>
  <c r="M91" i="213"/>
  <c r="L91" i="213"/>
  <c r="K91" i="213"/>
  <c r="AF9" i="213"/>
  <c r="F91" i="213" s="1"/>
  <c r="AD9" i="213"/>
  <c r="E91" i="213" s="1"/>
  <c r="AB9" i="213"/>
  <c r="C91" i="213" s="1"/>
  <c r="O90" i="213"/>
  <c r="N90" i="213"/>
  <c r="M90" i="213"/>
  <c r="L90" i="213"/>
  <c r="K90" i="213"/>
  <c r="AF8" i="213"/>
  <c r="G90" i="213" s="1"/>
  <c r="AD8" i="213"/>
  <c r="E90" i="213" s="1"/>
  <c r="AB8" i="213"/>
  <c r="C90" i="213" s="1"/>
  <c r="N89" i="213"/>
  <c r="M89" i="213"/>
  <c r="L89" i="213"/>
  <c r="J89" i="213"/>
  <c r="AF7" i="213"/>
  <c r="G89" i="213" s="1"/>
  <c r="AD7" i="213"/>
  <c r="E89" i="213" s="1"/>
  <c r="AB7" i="213"/>
  <c r="O8" i="213" s="1"/>
  <c r="O88" i="213"/>
  <c r="N88" i="213"/>
  <c r="M88" i="213"/>
  <c r="L88" i="213"/>
  <c r="J88" i="213"/>
  <c r="AF6" i="213"/>
  <c r="G88" i="213"/>
  <c r="F88" i="213"/>
  <c r="AD6" i="213"/>
  <c r="E88" i="213" s="1"/>
  <c r="AB6" i="213"/>
  <c r="C88" i="213" s="1"/>
  <c r="O87" i="213"/>
  <c r="N87" i="213"/>
  <c r="M87" i="213"/>
  <c r="L87" i="213"/>
  <c r="J87" i="213"/>
  <c r="AF5" i="213"/>
  <c r="G87" i="213" s="1"/>
  <c r="AD5" i="213"/>
  <c r="E87" i="213" s="1"/>
  <c r="AB5" i="213"/>
  <c r="C87" i="213" s="1"/>
  <c r="O86" i="213"/>
  <c r="N86" i="213"/>
  <c r="M86" i="213"/>
  <c r="L86" i="213"/>
  <c r="J86" i="213"/>
  <c r="AF4" i="213"/>
  <c r="F86" i="213" s="1"/>
  <c r="AD4" i="213"/>
  <c r="E86" i="213" s="1"/>
  <c r="AB4" i="213"/>
  <c r="C86" i="213" s="1"/>
  <c r="N85" i="213"/>
  <c r="F85" i="213"/>
  <c r="J83" i="213"/>
  <c r="C83" i="213"/>
  <c r="A65" i="213"/>
  <c r="AB34" i="213"/>
  <c r="AB33" i="213"/>
  <c r="AB32" i="213"/>
  <c r="AB31" i="213"/>
  <c r="AB30" i="213"/>
  <c r="AB29" i="213"/>
  <c r="AB28" i="213"/>
  <c r="AB27" i="213"/>
  <c r="AB26" i="213"/>
  <c r="AB25" i="213"/>
  <c r="AB24" i="213"/>
  <c r="AB23" i="213"/>
  <c r="AB22" i="213"/>
  <c r="AB21" i="213"/>
  <c r="AB20" i="213"/>
  <c r="AB19" i="213"/>
  <c r="AB18" i="213"/>
  <c r="G19" i="213"/>
  <c r="AB17" i="213"/>
  <c r="AB16" i="213"/>
  <c r="AB15" i="213"/>
  <c r="O14" i="213"/>
  <c r="D14" i="213"/>
  <c r="O10" i="213"/>
  <c r="D10" i="213"/>
  <c r="D8" i="213"/>
  <c r="A7" i="213"/>
  <c r="A4" i="213"/>
  <c r="AB2" i="213"/>
  <c r="A2" i="213"/>
  <c r="AD128" i="212"/>
  <c r="O10" i="212" s="1"/>
  <c r="AB128" i="212"/>
  <c r="AD127" i="212"/>
  <c r="AB127" i="212"/>
  <c r="AD125" i="212"/>
  <c r="AB125" i="212"/>
  <c r="AD124" i="212"/>
  <c r="AB124" i="212"/>
  <c r="AB122" i="212"/>
  <c r="AB121" i="212"/>
  <c r="AB120" i="212"/>
  <c r="AB118" i="212"/>
  <c r="O14" i="212" s="1"/>
  <c r="AD111" i="212"/>
  <c r="D16" i="212" s="1"/>
  <c r="AB111" i="212"/>
  <c r="AD110" i="212"/>
  <c r="AB110" i="212"/>
  <c r="AD109" i="212"/>
  <c r="D14" i="212" s="1"/>
  <c r="AB109" i="212"/>
  <c r="AD108" i="212"/>
  <c r="AB108" i="212"/>
  <c r="AD105" i="212"/>
  <c r="AB105" i="212"/>
  <c r="AD104" i="212"/>
  <c r="AB104" i="212"/>
  <c r="O91" i="212"/>
  <c r="N91" i="212"/>
  <c r="M91" i="212"/>
  <c r="L91" i="212"/>
  <c r="K91" i="212"/>
  <c r="AF9" i="212"/>
  <c r="G91" i="212" s="1"/>
  <c r="AD9" i="212"/>
  <c r="D91" i="212" s="1"/>
  <c r="AB9" i="212"/>
  <c r="C91" i="212" s="1"/>
  <c r="O90" i="212"/>
  <c r="N90" i="212"/>
  <c r="M90" i="212"/>
  <c r="L90" i="212"/>
  <c r="K90" i="212"/>
  <c r="AF8" i="212"/>
  <c r="G90" i="212"/>
  <c r="F90" i="212"/>
  <c r="AD8" i="212"/>
  <c r="E90" i="212" s="1"/>
  <c r="AB8" i="212"/>
  <c r="C90" i="212" s="1"/>
  <c r="M89" i="212"/>
  <c r="L89" i="212"/>
  <c r="J89" i="212"/>
  <c r="AF7" i="212"/>
  <c r="G89" i="212" s="1"/>
  <c r="AD7" i="212"/>
  <c r="E89" i="212" s="1"/>
  <c r="AB7" i="212"/>
  <c r="C89" i="212" s="1"/>
  <c r="O88" i="212"/>
  <c r="N88" i="212"/>
  <c r="M88" i="212"/>
  <c r="L88" i="212"/>
  <c r="J88" i="212"/>
  <c r="AF6" i="212"/>
  <c r="G88" i="212" s="1"/>
  <c r="AD6" i="212"/>
  <c r="E88" i="212" s="1"/>
  <c r="AB6" i="212"/>
  <c r="C88" i="212" s="1"/>
  <c r="O87" i="212"/>
  <c r="N87" i="212"/>
  <c r="M87" i="212"/>
  <c r="L87" i="212"/>
  <c r="J87" i="212"/>
  <c r="AF5" i="212"/>
  <c r="F87" i="212" s="1"/>
  <c r="AD5" i="212"/>
  <c r="D87" i="212" s="1"/>
  <c r="E87" i="212"/>
  <c r="AB5" i="212"/>
  <c r="C87" i="212" s="1"/>
  <c r="O86" i="212"/>
  <c r="N86" i="212"/>
  <c r="M86" i="212"/>
  <c r="L86" i="212"/>
  <c r="J86" i="212"/>
  <c r="AF4" i="212"/>
  <c r="G86" i="212" s="1"/>
  <c r="AD4" i="212"/>
  <c r="D86" i="212" s="1"/>
  <c r="AB4" i="212"/>
  <c r="C86" i="212" s="1"/>
  <c r="N85" i="212"/>
  <c r="F85" i="212"/>
  <c r="J83" i="212"/>
  <c r="C83" i="212"/>
  <c r="A65" i="212"/>
  <c r="AB34" i="212"/>
  <c r="AB33" i="212"/>
  <c r="AB32" i="212"/>
  <c r="AB31" i="212"/>
  <c r="AB30" i="212"/>
  <c r="AB29" i="212"/>
  <c r="AB28" i="212"/>
  <c r="AB27" i="212"/>
  <c r="AB26" i="212"/>
  <c r="AB25" i="212"/>
  <c r="AB24" i="212"/>
  <c r="AB23" i="212"/>
  <c r="AB22" i="212"/>
  <c r="AB21" i="212"/>
  <c r="AB20" i="212"/>
  <c r="AB19" i="212"/>
  <c r="AB18" i="212"/>
  <c r="G19" i="212"/>
  <c r="AB17" i="212"/>
  <c r="AB16" i="212"/>
  <c r="AB15" i="212"/>
  <c r="D15" i="212"/>
  <c r="D13" i="212"/>
  <c r="D10" i="212"/>
  <c r="O9" i="212"/>
  <c r="D9" i="212"/>
  <c r="D8" i="212"/>
  <c r="A7" i="212"/>
  <c r="A4" i="212"/>
  <c r="AB2" i="212"/>
  <c r="A2" i="212"/>
  <c r="AD128" i="211"/>
  <c r="AB128" i="211"/>
  <c r="AD127" i="211"/>
  <c r="O9" i="211" s="1"/>
  <c r="AB127" i="211"/>
  <c r="AD125" i="211"/>
  <c r="AB125" i="211"/>
  <c r="AD124" i="211"/>
  <c r="AB124" i="211"/>
  <c r="AB122" i="211"/>
  <c r="AB121" i="211"/>
  <c r="AB120" i="211"/>
  <c r="AB118" i="211"/>
  <c r="AD111" i="211"/>
  <c r="AB111" i="211"/>
  <c r="AD110" i="211"/>
  <c r="D15" i="211" s="1"/>
  <c r="AB110" i="211"/>
  <c r="AD109" i="211"/>
  <c r="AB109" i="211"/>
  <c r="AD108" i="211"/>
  <c r="AB108" i="211"/>
  <c r="AD105" i="211"/>
  <c r="AB105" i="211"/>
  <c r="AD104" i="211"/>
  <c r="AB104" i="211"/>
  <c r="O91" i="211"/>
  <c r="N91" i="211"/>
  <c r="M91" i="211"/>
  <c r="L91" i="211"/>
  <c r="K91" i="211"/>
  <c r="AF9" i="211"/>
  <c r="F91" i="211" s="1"/>
  <c r="AD9" i="211"/>
  <c r="D91" i="211" s="1"/>
  <c r="E91" i="211"/>
  <c r="AB9" i="211"/>
  <c r="C91" i="211" s="1"/>
  <c r="O90" i="211"/>
  <c r="N90" i="211"/>
  <c r="M90" i="211"/>
  <c r="L90" i="211"/>
  <c r="K90" i="211"/>
  <c r="AF8" i="211"/>
  <c r="F90" i="211" s="1"/>
  <c r="AD8" i="211"/>
  <c r="E90" i="211"/>
  <c r="D90" i="211"/>
  <c r="AB8" i="211"/>
  <c r="C90" i="211" s="1"/>
  <c r="M89" i="211"/>
  <c r="L89" i="211"/>
  <c r="J89" i="211"/>
  <c r="AF7" i="211"/>
  <c r="F89" i="211" s="1"/>
  <c r="AD7" i="211"/>
  <c r="E89" i="211"/>
  <c r="D89" i="211"/>
  <c r="AB7" i="211"/>
  <c r="C89" i="211" s="1"/>
  <c r="O88" i="211"/>
  <c r="N88" i="211"/>
  <c r="M88" i="211"/>
  <c r="L88" i="211"/>
  <c r="J88" i="211"/>
  <c r="AF6" i="211"/>
  <c r="F88" i="211" s="1"/>
  <c r="AD6" i="211"/>
  <c r="D88" i="211" s="1"/>
  <c r="AB6" i="211"/>
  <c r="C88" i="211" s="1"/>
  <c r="O87" i="211"/>
  <c r="N87" i="211"/>
  <c r="M87" i="211"/>
  <c r="L87" i="211"/>
  <c r="J87" i="211"/>
  <c r="AF5" i="211"/>
  <c r="G87" i="211" s="1"/>
  <c r="AD5" i="211"/>
  <c r="D87" i="211" s="1"/>
  <c r="AB5" i="211"/>
  <c r="C87" i="211" s="1"/>
  <c r="O86" i="211"/>
  <c r="N86" i="211"/>
  <c r="M86" i="211"/>
  <c r="L86" i="211"/>
  <c r="J86" i="211"/>
  <c r="AF4" i="211"/>
  <c r="G86" i="211" s="1"/>
  <c r="F86" i="211"/>
  <c r="AD4" i="211"/>
  <c r="D86" i="211" s="1"/>
  <c r="E86" i="211"/>
  <c r="AB4" i="211"/>
  <c r="C86" i="211" s="1"/>
  <c r="N85" i="211"/>
  <c r="F85" i="211"/>
  <c r="J83" i="211"/>
  <c r="C83" i="211"/>
  <c r="A65" i="211"/>
  <c r="AB34" i="211"/>
  <c r="AB33" i="211"/>
  <c r="AB32" i="211"/>
  <c r="AB31" i="211"/>
  <c r="AB30" i="211"/>
  <c r="AB29" i="211"/>
  <c r="AB28" i="211"/>
  <c r="AB27" i="211"/>
  <c r="AB26" i="211"/>
  <c r="AB25" i="211"/>
  <c r="AB24" i="211"/>
  <c r="AB23" i="211"/>
  <c r="AB22" i="211"/>
  <c r="AB21" i="211"/>
  <c r="AB20" i="211"/>
  <c r="AB19" i="211"/>
  <c r="AB18" i="211"/>
  <c r="G19" i="211"/>
  <c r="AB17" i="211"/>
  <c r="AB16" i="211"/>
  <c r="AB15" i="211"/>
  <c r="D16" i="211"/>
  <c r="O14" i="211"/>
  <c r="D14" i="211"/>
  <c r="D13" i="211"/>
  <c r="O10" i="211"/>
  <c r="D10" i="211"/>
  <c r="D9" i="211"/>
  <c r="A7" i="211"/>
  <c r="A4" i="211"/>
  <c r="AB2" i="211"/>
  <c r="A2" i="211"/>
  <c r="AD128" i="210"/>
  <c r="AB128" i="210"/>
  <c r="AD127" i="210"/>
  <c r="AB127" i="210"/>
  <c r="AD125" i="210"/>
  <c r="AB125" i="210"/>
  <c r="AD124" i="210"/>
  <c r="AB124" i="210"/>
  <c r="AB122" i="210"/>
  <c r="AB121" i="210"/>
  <c r="AB120" i="210"/>
  <c r="AB118" i="210"/>
  <c r="AD111" i="210"/>
  <c r="AB111" i="210"/>
  <c r="AD110" i="210"/>
  <c r="AB110" i="210"/>
  <c r="AD109" i="210"/>
  <c r="AB109" i="210"/>
  <c r="AD108" i="210"/>
  <c r="AB108" i="210"/>
  <c r="AD105" i="210"/>
  <c r="AB105" i="210"/>
  <c r="AD104" i="210"/>
  <c r="AB104" i="210"/>
  <c r="O91" i="210"/>
  <c r="N91" i="210"/>
  <c r="M91" i="210"/>
  <c r="L91" i="210"/>
  <c r="K91" i="210"/>
  <c r="AF9" i="210"/>
  <c r="G91" i="210" s="1"/>
  <c r="AD9" i="210"/>
  <c r="E91" i="210" s="1"/>
  <c r="AB9" i="210"/>
  <c r="C91" i="210" s="1"/>
  <c r="O90" i="210"/>
  <c r="N90" i="210"/>
  <c r="M90" i="210"/>
  <c r="L90" i="210"/>
  <c r="K90" i="210"/>
  <c r="AF8" i="210"/>
  <c r="G90" i="210" s="1"/>
  <c r="F90" i="210"/>
  <c r="AD8" i="210"/>
  <c r="E90" i="210"/>
  <c r="D90" i="210"/>
  <c r="AB8" i="210"/>
  <c r="C90" i="210" s="1"/>
  <c r="O89" i="210"/>
  <c r="M89" i="210"/>
  <c r="L89" i="210"/>
  <c r="J89" i="210"/>
  <c r="AF7" i="210"/>
  <c r="G89" i="210"/>
  <c r="AD7" i="210"/>
  <c r="D89" i="210" s="1"/>
  <c r="E89" i="210"/>
  <c r="AB7" i="210"/>
  <c r="C89" i="210" s="1"/>
  <c r="O88" i="210"/>
  <c r="N88" i="210"/>
  <c r="M88" i="210"/>
  <c r="L88" i="210"/>
  <c r="J88" i="210"/>
  <c r="AF6" i="210"/>
  <c r="G88" i="210" s="1"/>
  <c r="AD6" i="210"/>
  <c r="E88" i="210" s="1"/>
  <c r="AB6" i="210"/>
  <c r="C88" i="210" s="1"/>
  <c r="O87" i="210"/>
  <c r="N87" i="210"/>
  <c r="M87" i="210"/>
  <c r="L87" i="210"/>
  <c r="J87" i="210"/>
  <c r="AF5" i="210"/>
  <c r="F87" i="210" s="1"/>
  <c r="G87" i="210"/>
  <c r="AD5" i="210"/>
  <c r="E87" i="210" s="1"/>
  <c r="AB5" i="210"/>
  <c r="C87" i="210" s="1"/>
  <c r="O86" i="210"/>
  <c r="N86" i="210"/>
  <c r="M86" i="210"/>
  <c r="L86" i="210"/>
  <c r="J86" i="210"/>
  <c r="AF4" i="210"/>
  <c r="F86" i="210" s="1"/>
  <c r="G86" i="210"/>
  <c r="AD4" i="210"/>
  <c r="E86" i="210" s="1"/>
  <c r="D86" i="210"/>
  <c r="AB4" i="210"/>
  <c r="D8" i="210" s="1"/>
  <c r="N85" i="210"/>
  <c r="F85" i="210"/>
  <c r="J83" i="210"/>
  <c r="C83" i="210"/>
  <c r="A65" i="210"/>
  <c r="AB34" i="210"/>
  <c r="AB33" i="210"/>
  <c r="AB32" i="210"/>
  <c r="AB31" i="210"/>
  <c r="AB30" i="210"/>
  <c r="AB29" i="210"/>
  <c r="AB28" i="210"/>
  <c r="AB27" i="210"/>
  <c r="AB26" i="210"/>
  <c r="AB25" i="210"/>
  <c r="AB24" i="210"/>
  <c r="AB23" i="210"/>
  <c r="AB22" i="210"/>
  <c r="AB21" i="210"/>
  <c r="AB20" i="210"/>
  <c r="AB19" i="210"/>
  <c r="AB18" i="210"/>
  <c r="G19" i="210"/>
  <c r="AB17" i="210"/>
  <c r="AB16" i="210"/>
  <c r="AB15" i="210"/>
  <c r="D16" i="210"/>
  <c r="D15" i="210"/>
  <c r="O14" i="210"/>
  <c r="D14" i="210"/>
  <c r="D13" i="210"/>
  <c r="O10" i="210"/>
  <c r="D10" i="210"/>
  <c r="O9" i="210"/>
  <c r="D9" i="210"/>
  <c r="A7" i="210"/>
  <c r="A4" i="210"/>
  <c r="AB2" i="210"/>
  <c r="A2" i="210"/>
  <c r="AD128" i="209"/>
  <c r="AB128" i="209"/>
  <c r="AD127" i="209"/>
  <c r="AB127" i="209"/>
  <c r="AD125" i="209"/>
  <c r="AB125" i="209"/>
  <c r="AD124" i="209"/>
  <c r="AB124" i="209"/>
  <c r="AB122" i="209"/>
  <c r="AB121" i="209"/>
  <c r="AB120" i="209"/>
  <c r="AB118" i="209"/>
  <c r="O14" i="209" s="1"/>
  <c r="AD111" i="209"/>
  <c r="AB111" i="209"/>
  <c r="AD110" i="209"/>
  <c r="AB110" i="209"/>
  <c r="AD109" i="209"/>
  <c r="AB109" i="209"/>
  <c r="AD108" i="209"/>
  <c r="AB108" i="209"/>
  <c r="AD105" i="209"/>
  <c r="AB105" i="209"/>
  <c r="AD104" i="209"/>
  <c r="AB104" i="209"/>
  <c r="O91" i="209"/>
  <c r="N91" i="209"/>
  <c r="M91" i="209"/>
  <c r="L91" i="209"/>
  <c r="K91" i="209"/>
  <c r="AF9" i="209"/>
  <c r="G91" i="209" s="1"/>
  <c r="F91" i="209"/>
  <c r="AD9" i="209"/>
  <c r="E91" i="209"/>
  <c r="D91" i="209"/>
  <c r="AB9" i="209"/>
  <c r="C91" i="209" s="1"/>
  <c r="O90" i="209"/>
  <c r="N90" i="209"/>
  <c r="M90" i="209"/>
  <c r="L90" i="209"/>
  <c r="K90" i="209"/>
  <c r="AF8" i="209"/>
  <c r="G90" i="209" s="1"/>
  <c r="AD8" i="209"/>
  <c r="E90" i="209" s="1"/>
  <c r="AB8" i="209"/>
  <c r="C90" i="209" s="1"/>
  <c r="O89" i="209"/>
  <c r="M89" i="209"/>
  <c r="L89" i="209"/>
  <c r="J89" i="209"/>
  <c r="AF7" i="209"/>
  <c r="F89" i="209" s="1"/>
  <c r="AD7" i="209"/>
  <c r="D89" i="209" s="1"/>
  <c r="E89" i="209"/>
  <c r="AB7" i="209"/>
  <c r="C89" i="209" s="1"/>
  <c r="O88" i="209"/>
  <c r="N88" i="209"/>
  <c r="M88" i="209"/>
  <c r="L88" i="209"/>
  <c r="J88" i="209"/>
  <c r="AF6" i="209"/>
  <c r="F88" i="209" s="1"/>
  <c r="AD6" i="209"/>
  <c r="D88" i="209" s="1"/>
  <c r="AB6" i="209"/>
  <c r="C88" i="209" s="1"/>
  <c r="O87" i="209"/>
  <c r="N87" i="209"/>
  <c r="M87" i="209"/>
  <c r="L87" i="209"/>
  <c r="J87" i="209"/>
  <c r="AF5" i="209"/>
  <c r="F87" i="209" s="1"/>
  <c r="AD5" i="209"/>
  <c r="D87" i="209" s="1"/>
  <c r="E87" i="209"/>
  <c r="AB5" i="209"/>
  <c r="C87" i="209" s="1"/>
  <c r="O86" i="209"/>
  <c r="N86" i="209"/>
  <c r="M86" i="209"/>
  <c r="L86" i="209"/>
  <c r="J86" i="209"/>
  <c r="AF4" i="209"/>
  <c r="F86" i="209" s="1"/>
  <c r="AD4" i="209"/>
  <c r="D86" i="209" s="1"/>
  <c r="AB4" i="209"/>
  <c r="C86" i="209" s="1"/>
  <c r="N85" i="209"/>
  <c r="F85" i="209"/>
  <c r="J83" i="209"/>
  <c r="C83" i="209"/>
  <c r="A65" i="209"/>
  <c r="AB34" i="209"/>
  <c r="AB33" i="209"/>
  <c r="AB32" i="209"/>
  <c r="AB31" i="209"/>
  <c r="AB30" i="209"/>
  <c r="AB29" i="209"/>
  <c r="AB28" i="209"/>
  <c r="AB27" i="209"/>
  <c r="AB26" i="209"/>
  <c r="AB25" i="209"/>
  <c r="AB24" i="209"/>
  <c r="AB23" i="209"/>
  <c r="AB22" i="209"/>
  <c r="AB21" i="209"/>
  <c r="AB20" i="209"/>
  <c r="AB19" i="209"/>
  <c r="AB18" i="209"/>
  <c r="G19" i="209"/>
  <c r="AB17" i="209"/>
  <c r="AB16" i="209"/>
  <c r="AB15" i="209"/>
  <c r="D16" i="209"/>
  <c r="D15" i="209"/>
  <c r="D14" i="209"/>
  <c r="D13" i="209"/>
  <c r="O10" i="209"/>
  <c r="D10" i="209"/>
  <c r="O9" i="209"/>
  <c r="D9" i="209"/>
  <c r="O8" i="209"/>
  <c r="A7" i="209"/>
  <c r="A4" i="209"/>
  <c r="AB2" i="209"/>
  <c r="A2" i="209"/>
  <c r="AD128" i="208"/>
  <c r="AB128" i="208"/>
  <c r="AD127" i="208"/>
  <c r="AB127" i="208"/>
  <c r="AD125" i="208"/>
  <c r="AB125" i="208"/>
  <c r="AD124" i="208"/>
  <c r="AB124" i="208"/>
  <c r="AB122" i="208"/>
  <c r="AB121" i="208"/>
  <c r="AB120" i="208"/>
  <c r="AB118" i="208"/>
  <c r="AD111" i="208"/>
  <c r="AB111" i="208"/>
  <c r="AD110" i="208"/>
  <c r="AB110" i="208"/>
  <c r="AD109" i="208"/>
  <c r="AB109" i="208"/>
  <c r="AD108" i="208"/>
  <c r="AB108" i="208"/>
  <c r="AD105" i="208"/>
  <c r="AB105" i="208"/>
  <c r="AD104" i="208"/>
  <c r="AB104" i="208"/>
  <c r="O91" i="208"/>
  <c r="N91" i="208"/>
  <c r="M91" i="208"/>
  <c r="L91" i="208"/>
  <c r="K91" i="208"/>
  <c r="AF9" i="208"/>
  <c r="G91" i="208" s="1"/>
  <c r="AD9" i="208"/>
  <c r="D91" i="208" s="1"/>
  <c r="E91" i="208"/>
  <c r="AB9" i="208"/>
  <c r="C91" i="208" s="1"/>
  <c r="O90" i="208"/>
  <c r="N90" i="208"/>
  <c r="M90" i="208"/>
  <c r="L90" i="208"/>
  <c r="K90" i="208"/>
  <c r="AF8" i="208"/>
  <c r="G90" i="208" s="1"/>
  <c r="AD8" i="208"/>
  <c r="E90" i="208" s="1"/>
  <c r="AB8" i="208"/>
  <c r="C90" i="208" s="1"/>
  <c r="M89" i="208"/>
  <c r="L89" i="208"/>
  <c r="J89" i="208"/>
  <c r="AF7" i="208"/>
  <c r="G89" i="208" s="1"/>
  <c r="AD7" i="208"/>
  <c r="E89" i="208" s="1"/>
  <c r="D89" i="208"/>
  <c r="AB7" i="208"/>
  <c r="C89" i="208" s="1"/>
  <c r="O88" i="208"/>
  <c r="N88" i="208"/>
  <c r="M88" i="208"/>
  <c r="L88" i="208"/>
  <c r="J88" i="208"/>
  <c r="AF6" i="208"/>
  <c r="F88" i="208" s="1"/>
  <c r="AD6" i="208"/>
  <c r="E88" i="208" s="1"/>
  <c r="AB6" i="208"/>
  <c r="C88" i="208" s="1"/>
  <c r="O87" i="208"/>
  <c r="N87" i="208"/>
  <c r="M87" i="208"/>
  <c r="L87" i="208"/>
  <c r="J87" i="208"/>
  <c r="AF5" i="208"/>
  <c r="G87" i="208" s="1"/>
  <c r="AD5" i="208"/>
  <c r="E87" i="208" s="1"/>
  <c r="D87" i="208"/>
  <c r="AB5" i="208"/>
  <c r="C87" i="208" s="1"/>
  <c r="O86" i="208"/>
  <c r="N86" i="208"/>
  <c r="M86" i="208"/>
  <c r="L86" i="208"/>
  <c r="J86" i="208"/>
  <c r="AF4" i="208"/>
  <c r="G86" i="208" s="1"/>
  <c r="AD4" i="208"/>
  <c r="E86" i="208" s="1"/>
  <c r="AB4" i="208"/>
  <c r="C86" i="208" s="1"/>
  <c r="N85" i="208"/>
  <c r="F85" i="208"/>
  <c r="J83" i="208"/>
  <c r="C83" i="208"/>
  <c r="A65" i="208"/>
  <c r="AB34" i="208"/>
  <c r="AB33" i="208"/>
  <c r="AB32" i="208"/>
  <c r="AB31" i="208"/>
  <c r="AB30" i="208"/>
  <c r="AB29" i="208"/>
  <c r="AB28" i="208"/>
  <c r="AB27" i="208"/>
  <c r="AB26" i="208"/>
  <c r="AB25" i="208"/>
  <c r="AB24" i="208"/>
  <c r="AB23" i="208"/>
  <c r="AB22" i="208"/>
  <c r="AB21" i="208"/>
  <c r="AB20" i="208"/>
  <c r="AB19" i="208"/>
  <c r="AB18" i="208"/>
  <c r="G19" i="208"/>
  <c r="AB17" i="208"/>
  <c r="AB16" i="208"/>
  <c r="AB15" i="208"/>
  <c r="D16" i="208"/>
  <c r="D15" i="208"/>
  <c r="O14" i="208"/>
  <c r="D14" i="208"/>
  <c r="D13" i="208"/>
  <c r="O10" i="208"/>
  <c r="D10" i="208"/>
  <c r="O9" i="208"/>
  <c r="D9" i="208"/>
  <c r="O8" i="208"/>
  <c r="D8" i="208"/>
  <c r="A7" i="208"/>
  <c r="A4" i="208"/>
  <c r="AB2" i="208"/>
  <c r="A2" i="208"/>
  <c r="AD128" i="207"/>
  <c r="AB128" i="207"/>
  <c r="AD127" i="207"/>
  <c r="AB127" i="207"/>
  <c r="AD125" i="207"/>
  <c r="AB125" i="207"/>
  <c r="AD124" i="207"/>
  <c r="AB124" i="207"/>
  <c r="AB122" i="207"/>
  <c r="AB121" i="207"/>
  <c r="AB120" i="207"/>
  <c r="AB118" i="207"/>
  <c r="O14" i="207" s="1"/>
  <c r="AD111" i="207"/>
  <c r="AB111" i="207"/>
  <c r="AD110" i="207"/>
  <c r="AB110" i="207"/>
  <c r="AD109" i="207"/>
  <c r="AB109" i="207"/>
  <c r="AD108" i="207"/>
  <c r="AB108" i="207"/>
  <c r="AD105" i="207"/>
  <c r="AB105" i="207"/>
  <c r="AD104" i="207"/>
  <c r="AB104" i="207"/>
  <c r="O91" i="207"/>
  <c r="N91" i="207"/>
  <c r="M91" i="207"/>
  <c r="L91" i="207"/>
  <c r="K91" i="207"/>
  <c r="AF9" i="207"/>
  <c r="G91" i="207" s="1"/>
  <c r="AD9" i="207"/>
  <c r="D91" i="207" s="1"/>
  <c r="AB9" i="207"/>
  <c r="C91" i="207" s="1"/>
  <c r="O90" i="207"/>
  <c r="N90" i="207"/>
  <c r="M90" i="207"/>
  <c r="L90" i="207"/>
  <c r="K90" i="207"/>
  <c r="AF8" i="207"/>
  <c r="G90" i="207"/>
  <c r="F90" i="207"/>
  <c r="AD8" i="207"/>
  <c r="E90" i="207" s="1"/>
  <c r="AB8" i="207"/>
  <c r="C90" i="207" s="1"/>
  <c r="M89" i="207"/>
  <c r="L89" i="207"/>
  <c r="J89" i="207"/>
  <c r="AF7" i="207"/>
  <c r="G89" i="207" s="1"/>
  <c r="AD7" i="207"/>
  <c r="E89" i="207" s="1"/>
  <c r="D89" i="207"/>
  <c r="AB7" i="207"/>
  <c r="C89" i="207" s="1"/>
  <c r="O88" i="207"/>
  <c r="N88" i="207"/>
  <c r="M88" i="207"/>
  <c r="L88" i="207"/>
  <c r="J88" i="207"/>
  <c r="AF6" i="207"/>
  <c r="F88" i="207" s="1"/>
  <c r="AD6" i="207"/>
  <c r="E88" i="207" s="1"/>
  <c r="AB6" i="207"/>
  <c r="C88" i="207" s="1"/>
  <c r="O87" i="207"/>
  <c r="N87" i="207"/>
  <c r="M87" i="207"/>
  <c r="L87" i="207"/>
  <c r="J87" i="207"/>
  <c r="AF5" i="207"/>
  <c r="G87" i="207" s="1"/>
  <c r="AD5" i="207"/>
  <c r="D87" i="207"/>
  <c r="E87" i="207"/>
  <c r="AB5" i="207"/>
  <c r="C87" i="207" s="1"/>
  <c r="O86" i="207"/>
  <c r="N86" i="207"/>
  <c r="M86" i="207"/>
  <c r="L86" i="207"/>
  <c r="J86" i="207"/>
  <c r="AF4" i="207"/>
  <c r="F86" i="207" s="1"/>
  <c r="AD4" i="207"/>
  <c r="E86" i="207" s="1"/>
  <c r="AB4" i="207"/>
  <c r="C86" i="207" s="1"/>
  <c r="N85" i="207"/>
  <c r="F85" i="207"/>
  <c r="J83" i="207"/>
  <c r="C83" i="207"/>
  <c r="A65" i="207"/>
  <c r="AB34" i="207"/>
  <c r="AB33" i="207"/>
  <c r="AB32" i="207"/>
  <c r="AB31" i="207"/>
  <c r="AB30" i="207"/>
  <c r="AB29" i="207"/>
  <c r="AB28" i="207"/>
  <c r="AB27" i="207"/>
  <c r="AB26" i="207"/>
  <c r="AB25" i="207"/>
  <c r="AB24" i="207"/>
  <c r="AB23" i="207"/>
  <c r="AB22" i="207"/>
  <c r="AB21" i="207"/>
  <c r="AB20" i="207"/>
  <c r="AB19" i="207"/>
  <c r="AB18" i="207"/>
  <c r="G19" i="207"/>
  <c r="AB17" i="207"/>
  <c r="AB16" i="207"/>
  <c r="AB15" i="207"/>
  <c r="D16" i="207"/>
  <c r="D15" i="207"/>
  <c r="D14" i="207"/>
  <c r="D13" i="207"/>
  <c r="O10" i="207"/>
  <c r="D10" i="207"/>
  <c r="O9" i="207"/>
  <c r="D9" i="207"/>
  <c r="O8" i="207"/>
  <c r="A7" i="207"/>
  <c r="A4" i="207"/>
  <c r="AB2" i="207"/>
  <c r="A2" i="207"/>
  <c r="AD128" i="206"/>
  <c r="AB128" i="206"/>
  <c r="AD127" i="206"/>
  <c r="AB127" i="206"/>
  <c r="AD125" i="206"/>
  <c r="AB125" i="206"/>
  <c r="AD124" i="206"/>
  <c r="AB124" i="206"/>
  <c r="AB122" i="206"/>
  <c r="AB121" i="206"/>
  <c r="AB120" i="206"/>
  <c r="AB118" i="206"/>
  <c r="AD111" i="206"/>
  <c r="AB111" i="206"/>
  <c r="AD110" i="206"/>
  <c r="AB110" i="206"/>
  <c r="AD109" i="206"/>
  <c r="AB109" i="206"/>
  <c r="AD108" i="206"/>
  <c r="AB108" i="206"/>
  <c r="AD105" i="206"/>
  <c r="AB105" i="206"/>
  <c r="AD104" i="206"/>
  <c r="AB104" i="206"/>
  <c r="O91" i="206"/>
  <c r="N91" i="206"/>
  <c r="M91" i="206"/>
  <c r="L91" i="206"/>
  <c r="K91" i="206"/>
  <c r="AF9" i="206"/>
  <c r="G91" i="206" s="1"/>
  <c r="AD9" i="206"/>
  <c r="D91" i="206" s="1"/>
  <c r="AB9" i="206"/>
  <c r="C91" i="206"/>
  <c r="O90" i="206"/>
  <c r="N90" i="206"/>
  <c r="M90" i="206"/>
  <c r="L90" i="206"/>
  <c r="K90" i="206"/>
  <c r="AF8" i="206"/>
  <c r="G90" i="206"/>
  <c r="F90" i="206"/>
  <c r="AD8" i="206"/>
  <c r="E90" i="206" s="1"/>
  <c r="D90" i="206"/>
  <c r="AB8" i="206"/>
  <c r="C90" i="206" s="1"/>
  <c r="M89" i="206"/>
  <c r="L89" i="206"/>
  <c r="J89" i="206"/>
  <c r="AF7" i="206"/>
  <c r="G89" i="206" s="1"/>
  <c r="AD7" i="206"/>
  <c r="E89" i="206"/>
  <c r="D89" i="206"/>
  <c r="AB7" i="206"/>
  <c r="C89" i="206" s="1"/>
  <c r="O88" i="206"/>
  <c r="N88" i="206"/>
  <c r="M88" i="206"/>
  <c r="L88" i="206"/>
  <c r="J88" i="206"/>
  <c r="AF6" i="206"/>
  <c r="G88" i="206" s="1"/>
  <c r="F88" i="206"/>
  <c r="AD6" i="206"/>
  <c r="E88" i="206" s="1"/>
  <c r="AB6" i="206"/>
  <c r="C88" i="206" s="1"/>
  <c r="O87" i="206"/>
  <c r="N87" i="206"/>
  <c r="M87" i="206"/>
  <c r="L87" i="206"/>
  <c r="J87" i="206"/>
  <c r="AF5" i="206"/>
  <c r="F87" i="206" s="1"/>
  <c r="AD5" i="206"/>
  <c r="E87" i="206" s="1"/>
  <c r="D87" i="206"/>
  <c r="AB5" i="206"/>
  <c r="C87" i="206" s="1"/>
  <c r="O86" i="206"/>
  <c r="N86" i="206"/>
  <c r="M86" i="206"/>
  <c r="L86" i="206"/>
  <c r="J86" i="206"/>
  <c r="AF4" i="206"/>
  <c r="G86" i="206" s="1"/>
  <c r="AD4" i="206"/>
  <c r="D86" i="206" s="1"/>
  <c r="AB4" i="206"/>
  <c r="C86" i="206"/>
  <c r="N85" i="206"/>
  <c r="F85" i="206"/>
  <c r="J83" i="206"/>
  <c r="C83" i="206"/>
  <c r="A65" i="206"/>
  <c r="AB34" i="206"/>
  <c r="AB33" i="206"/>
  <c r="AB32" i="206"/>
  <c r="AB31" i="206"/>
  <c r="AB30" i="206"/>
  <c r="AB29" i="206"/>
  <c r="AB28" i="206"/>
  <c r="AB27" i="206"/>
  <c r="AB26" i="206"/>
  <c r="AB25" i="206"/>
  <c r="AB24" i="206"/>
  <c r="AB23" i="206"/>
  <c r="AB22" i="206"/>
  <c r="AB21" i="206"/>
  <c r="AB20" i="206"/>
  <c r="AB19" i="206"/>
  <c r="AB18" i="206"/>
  <c r="G19" i="206"/>
  <c r="AB17" i="206"/>
  <c r="AB16" i="206"/>
  <c r="AB15" i="206"/>
  <c r="D16" i="206"/>
  <c r="D15" i="206"/>
  <c r="O14" i="206"/>
  <c r="D14" i="206"/>
  <c r="D13" i="206"/>
  <c r="O10" i="206"/>
  <c r="D10" i="206"/>
  <c r="O9" i="206"/>
  <c r="D9" i="206"/>
  <c r="D8" i="206"/>
  <c r="A7" i="206"/>
  <c r="A4" i="206"/>
  <c r="AB2" i="206"/>
  <c r="A2" i="206"/>
  <c r="AD128" i="205"/>
  <c r="AB128" i="205"/>
  <c r="AD127" i="205"/>
  <c r="O9" i="205" s="1"/>
  <c r="AB127" i="205"/>
  <c r="AD125" i="205"/>
  <c r="AB125" i="205"/>
  <c r="AD124" i="205"/>
  <c r="AB124" i="205"/>
  <c r="AB122" i="205"/>
  <c r="AB121" i="205"/>
  <c r="AB120" i="205"/>
  <c r="AB118" i="205"/>
  <c r="AD111" i="205"/>
  <c r="AB111" i="205"/>
  <c r="AD110" i="205"/>
  <c r="AB110" i="205"/>
  <c r="AD109" i="205"/>
  <c r="AB109" i="205"/>
  <c r="AD108" i="205"/>
  <c r="D13" i="205"/>
  <c r="AB108" i="205"/>
  <c r="AD105" i="205"/>
  <c r="AB105" i="205"/>
  <c r="AD104" i="205"/>
  <c r="D9" i="205" s="1"/>
  <c r="AB104" i="205"/>
  <c r="O91" i="205"/>
  <c r="N91" i="205"/>
  <c r="M91" i="205"/>
  <c r="L91" i="205"/>
  <c r="K91" i="205"/>
  <c r="AF9" i="205"/>
  <c r="G91" i="205" s="1"/>
  <c r="AD9" i="205"/>
  <c r="D91" i="205" s="1"/>
  <c r="AB9" i="205"/>
  <c r="C91" i="205" s="1"/>
  <c r="O90" i="205"/>
  <c r="N90" i="205"/>
  <c r="M90" i="205"/>
  <c r="L90" i="205"/>
  <c r="K90" i="205"/>
  <c r="AF8" i="205"/>
  <c r="G90" i="205" s="1"/>
  <c r="AD8" i="205"/>
  <c r="D90" i="205" s="1"/>
  <c r="AB8" i="205"/>
  <c r="C90" i="205" s="1"/>
  <c r="O89" i="205"/>
  <c r="M89" i="205"/>
  <c r="L89" i="205"/>
  <c r="J89" i="205"/>
  <c r="AF7" i="205"/>
  <c r="G89" i="205"/>
  <c r="AD7" i="205"/>
  <c r="E89" i="205"/>
  <c r="AB7" i="205"/>
  <c r="C89" i="205"/>
  <c r="O88" i="205"/>
  <c r="N88" i="205"/>
  <c r="M88" i="205"/>
  <c r="L88" i="205"/>
  <c r="J88" i="205"/>
  <c r="AF6" i="205"/>
  <c r="G88" i="205" s="1"/>
  <c r="AD6" i="205"/>
  <c r="E88" i="205" s="1"/>
  <c r="AB6" i="205"/>
  <c r="C88" i="205" s="1"/>
  <c r="O87" i="205"/>
  <c r="N87" i="205"/>
  <c r="M87" i="205"/>
  <c r="L87" i="205"/>
  <c r="J87" i="205"/>
  <c r="AF5" i="205"/>
  <c r="G87" i="205" s="1"/>
  <c r="F87" i="205"/>
  <c r="AD5" i="205"/>
  <c r="D87" i="205" s="1"/>
  <c r="E87" i="205"/>
  <c r="AB5" i="205"/>
  <c r="C87" i="205" s="1"/>
  <c r="O86" i="205"/>
  <c r="N86" i="205"/>
  <c r="M86" i="205"/>
  <c r="L86" i="205"/>
  <c r="J86" i="205"/>
  <c r="AF4" i="205"/>
  <c r="G86" i="205" s="1"/>
  <c r="AD4" i="205"/>
  <c r="E86" i="205" s="1"/>
  <c r="AB4" i="205"/>
  <c r="C86" i="205" s="1"/>
  <c r="N85" i="205"/>
  <c r="F85" i="205"/>
  <c r="J83" i="205"/>
  <c r="C83" i="205"/>
  <c r="A65" i="205"/>
  <c r="AB34" i="205"/>
  <c r="AB33" i="205"/>
  <c r="AB32" i="205"/>
  <c r="AB31" i="205"/>
  <c r="AB30" i="205"/>
  <c r="AB29" i="205"/>
  <c r="AB28" i="205"/>
  <c r="AB27" i="205"/>
  <c r="AB26" i="205"/>
  <c r="AB25" i="205"/>
  <c r="AB24" i="205"/>
  <c r="AB23" i="205"/>
  <c r="AB22" i="205"/>
  <c r="AB21" i="205"/>
  <c r="AB20" i="205"/>
  <c r="AB19" i="205"/>
  <c r="AB18" i="205"/>
  <c r="G19" i="205"/>
  <c r="AB17" i="205"/>
  <c r="AB16" i="205"/>
  <c r="AB15" i="205"/>
  <c r="D16" i="205"/>
  <c r="D15" i="205"/>
  <c r="O14" i="205"/>
  <c r="D14" i="205"/>
  <c r="O10" i="205"/>
  <c r="D10" i="205"/>
  <c r="O8" i="205"/>
  <c r="A7" i="205"/>
  <c r="A4" i="205"/>
  <c r="AB2" i="205"/>
  <c r="A2" i="205"/>
  <c r="AD128" i="204"/>
  <c r="AB128" i="204"/>
  <c r="AD127" i="204"/>
  <c r="AB127" i="204"/>
  <c r="AD125" i="204"/>
  <c r="AB125" i="204"/>
  <c r="AD124" i="204"/>
  <c r="AB124" i="204"/>
  <c r="AB122" i="204"/>
  <c r="AB121" i="204"/>
  <c r="AB120" i="204"/>
  <c r="AB118" i="204"/>
  <c r="AD111" i="204"/>
  <c r="AB111" i="204"/>
  <c r="AD110" i="204"/>
  <c r="AB110" i="204"/>
  <c r="AD109" i="204"/>
  <c r="AB109" i="204"/>
  <c r="AD108" i="204"/>
  <c r="AB108" i="204"/>
  <c r="AD105" i="204"/>
  <c r="AB105" i="204"/>
  <c r="AD104" i="204"/>
  <c r="AB104" i="204"/>
  <c r="O91" i="204"/>
  <c r="N91" i="204"/>
  <c r="M91" i="204"/>
  <c r="L91" i="204"/>
  <c r="K91" i="204"/>
  <c r="AF9" i="204"/>
  <c r="G91" i="204" s="1"/>
  <c r="AD9" i="204"/>
  <c r="D91" i="204" s="1"/>
  <c r="E91" i="204"/>
  <c r="AB9" i="204"/>
  <c r="C91" i="204" s="1"/>
  <c r="O90" i="204"/>
  <c r="N90" i="204"/>
  <c r="M90" i="204"/>
  <c r="L90" i="204"/>
  <c r="K90" i="204"/>
  <c r="AF8" i="204"/>
  <c r="F90" i="204" s="1"/>
  <c r="G90" i="204"/>
  <c r="AD8" i="204"/>
  <c r="E90" i="204" s="1"/>
  <c r="AB8" i="204"/>
  <c r="C90" i="204" s="1"/>
  <c r="M89" i="204"/>
  <c r="L89" i="204"/>
  <c r="J89" i="204"/>
  <c r="AF7" i="204"/>
  <c r="G89" i="204" s="1"/>
  <c r="AD7" i="204"/>
  <c r="E89" i="204" s="1"/>
  <c r="D89" i="204"/>
  <c r="AB7" i="204"/>
  <c r="C89" i="204" s="1"/>
  <c r="O88" i="204"/>
  <c r="N88" i="204"/>
  <c r="M88" i="204"/>
  <c r="L88" i="204"/>
  <c r="J88" i="204"/>
  <c r="AF6" i="204"/>
  <c r="F88" i="204" s="1"/>
  <c r="AD6" i="204"/>
  <c r="E88" i="204" s="1"/>
  <c r="AB6" i="204"/>
  <c r="C88" i="204" s="1"/>
  <c r="O87" i="204"/>
  <c r="N87" i="204"/>
  <c r="M87" i="204"/>
  <c r="L87" i="204"/>
  <c r="J87" i="204"/>
  <c r="AF5" i="204"/>
  <c r="G87" i="204" s="1"/>
  <c r="AD5" i="204"/>
  <c r="D87" i="204"/>
  <c r="E87" i="204"/>
  <c r="AB5" i="204"/>
  <c r="C87" i="204" s="1"/>
  <c r="O86" i="204"/>
  <c r="N86" i="204"/>
  <c r="M86" i="204"/>
  <c r="L86" i="204"/>
  <c r="J86" i="204"/>
  <c r="AF4" i="204"/>
  <c r="G86" i="204" s="1"/>
  <c r="AD4" i="204"/>
  <c r="E86" i="204" s="1"/>
  <c r="AB4" i="204"/>
  <c r="C86" i="204" s="1"/>
  <c r="N85" i="204"/>
  <c r="F85" i="204"/>
  <c r="J83" i="204"/>
  <c r="C83" i="204"/>
  <c r="A65" i="204"/>
  <c r="AB34" i="204"/>
  <c r="AB33" i="204"/>
  <c r="AB32" i="204"/>
  <c r="AB31" i="204"/>
  <c r="AB30" i="204"/>
  <c r="AB29" i="204"/>
  <c r="AB28" i="204"/>
  <c r="AB27" i="204"/>
  <c r="AB26" i="204"/>
  <c r="AB25" i="204"/>
  <c r="AB24" i="204"/>
  <c r="AB23" i="204"/>
  <c r="AB22" i="204"/>
  <c r="AB21" i="204"/>
  <c r="AB20" i="204"/>
  <c r="AB19" i="204"/>
  <c r="AB18" i="204"/>
  <c r="G19" i="204"/>
  <c r="AB17" i="204"/>
  <c r="AB16" i="204"/>
  <c r="AB15" i="204"/>
  <c r="D16" i="204"/>
  <c r="D15" i="204"/>
  <c r="O14" i="204"/>
  <c r="D14" i="204"/>
  <c r="D13" i="204"/>
  <c r="O10" i="204"/>
  <c r="D10" i="204"/>
  <c r="O9" i="204"/>
  <c r="D9" i="204"/>
  <c r="O8" i="204"/>
  <c r="D8" i="204"/>
  <c r="A7" i="204"/>
  <c r="A4" i="204"/>
  <c r="AB2" i="204"/>
  <c r="A2" i="204"/>
  <c r="AD128" i="203"/>
  <c r="AB128" i="203"/>
  <c r="AD127" i="203"/>
  <c r="AB127" i="203"/>
  <c r="AD125" i="203"/>
  <c r="AB125" i="203"/>
  <c r="AD124" i="203"/>
  <c r="AB124" i="203"/>
  <c r="AB122" i="203"/>
  <c r="AB121" i="203"/>
  <c r="AB120" i="203"/>
  <c r="AB118" i="203"/>
  <c r="AD111" i="203"/>
  <c r="AB111" i="203"/>
  <c r="AD110" i="203"/>
  <c r="AB110" i="203"/>
  <c r="AD109" i="203"/>
  <c r="AB109" i="203"/>
  <c r="AD108" i="203"/>
  <c r="AB108" i="203"/>
  <c r="AD105" i="203"/>
  <c r="AB105" i="203"/>
  <c r="AD104" i="203"/>
  <c r="AB104" i="203"/>
  <c r="O91" i="203"/>
  <c r="N91" i="203"/>
  <c r="M91" i="203"/>
  <c r="L91" i="203"/>
  <c r="K91" i="203"/>
  <c r="AF9" i="203"/>
  <c r="G91" i="203" s="1"/>
  <c r="AD9" i="203"/>
  <c r="E91" i="203" s="1"/>
  <c r="D91" i="203"/>
  <c r="AB9" i="203"/>
  <c r="C91" i="203" s="1"/>
  <c r="O90" i="203"/>
  <c r="N90" i="203"/>
  <c r="M90" i="203"/>
  <c r="L90" i="203"/>
  <c r="K90" i="203"/>
  <c r="AF8" i="203"/>
  <c r="G90" i="203"/>
  <c r="F90" i="203"/>
  <c r="AD8" i="203"/>
  <c r="E90" i="203" s="1"/>
  <c r="AB8" i="203"/>
  <c r="C90" i="203" s="1"/>
  <c r="M89" i="203"/>
  <c r="L89" i="203"/>
  <c r="J89" i="203"/>
  <c r="AF7" i="203"/>
  <c r="G89" i="203" s="1"/>
  <c r="AD7" i="203"/>
  <c r="E89" i="203" s="1"/>
  <c r="AB7" i="203"/>
  <c r="C89" i="203" s="1"/>
  <c r="O88" i="203"/>
  <c r="N88" i="203"/>
  <c r="M88" i="203"/>
  <c r="L88" i="203"/>
  <c r="J88" i="203"/>
  <c r="AF6" i="203"/>
  <c r="F88" i="203" s="1"/>
  <c r="G88" i="203"/>
  <c r="AD6" i="203"/>
  <c r="E88" i="203" s="1"/>
  <c r="AB6" i="203"/>
  <c r="C88" i="203"/>
  <c r="O87" i="203"/>
  <c r="N87" i="203"/>
  <c r="M87" i="203"/>
  <c r="L87" i="203"/>
  <c r="J87" i="203"/>
  <c r="AF5" i="203"/>
  <c r="G87" i="203" s="1"/>
  <c r="AD5" i="203"/>
  <c r="D87" i="203" s="1"/>
  <c r="AB5" i="203"/>
  <c r="C87" i="203" s="1"/>
  <c r="O86" i="203"/>
  <c r="N86" i="203"/>
  <c r="M86" i="203"/>
  <c r="L86" i="203"/>
  <c r="J86" i="203"/>
  <c r="AF4" i="203"/>
  <c r="F86" i="203" s="1"/>
  <c r="G86" i="203"/>
  <c r="AD4" i="203"/>
  <c r="E86" i="203" s="1"/>
  <c r="D86" i="203"/>
  <c r="AB4" i="203"/>
  <c r="C86" i="203" s="1"/>
  <c r="N85" i="203"/>
  <c r="F85" i="203"/>
  <c r="J83" i="203"/>
  <c r="C83" i="203"/>
  <c r="A65" i="203"/>
  <c r="AB34" i="203"/>
  <c r="AB33" i="203"/>
  <c r="AB32" i="203"/>
  <c r="AB31" i="203"/>
  <c r="AB30" i="203"/>
  <c r="AB29" i="203"/>
  <c r="AB28" i="203"/>
  <c r="AB27" i="203"/>
  <c r="AB26" i="203"/>
  <c r="AB25" i="203"/>
  <c r="AB24" i="203"/>
  <c r="AB23" i="203"/>
  <c r="AB22" i="203"/>
  <c r="AB21" i="203"/>
  <c r="AB20" i="203"/>
  <c r="AB19" i="203"/>
  <c r="AB18" i="203"/>
  <c r="G19" i="203"/>
  <c r="AB17" i="203"/>
  <c r="AB16" i="203"/>
  <c r="AB15" i="203"/>
  <c r="D16" i="203"/>
  <c r="D15" i="203"/>
  <c r="O14" i="203"/>
  <c r="D14" i="203"/>
  <c r="D13" i="203"/>
  <c r="O10" i="203"/>
  <c r="D10" i="203"/>
  <c r="O9" i="203"/>
  <c r="D9" i="203"/>
  <c r="O8" i="203"/>
  <c r="D8" i="203"/>
  <c r="A7" i="203"/>
  <c r="A4" i="203"/>
  <c r="AB2" i="203"/>
  <c r="A2" i="203"/>
  <c r="AD128" i="202"/>
  <c r="AB128" i="202"/>
  <c r="AD127" i="202"/>
  <c r="O9" i="202" s="1"/>
  <c r="AB127" i="202"/>
  <c r="AD125" i="202"/>
  <c r="AB125" i="202"/>
  <c r="AD124" i="202"/>
  <c r="AB124" i="202"/>
  <c r="AB122" i="202"/>
  <c r="AB121" i="202"/>
  <c r="AB120" i="202"/>
  <c r="AB118" i="202"/>
  <c r="AD111" i="202"/>
  <c r="D16" i="202"/>
  <c r="AB111" i="202"/>
  <c r="AD110" i="202"/>
  <c r="AB110" i="202"/>
  <c r="AD109" i="202"/>
  <c r="AB109" i="202"/>
  <c r="AD108" i="202"/>
  <c r="D13" i="202" s="1"/>
  <c r="AB108" i="202"/>
  <c r="AD105" i="202"/>
  <c r="D10" i="202"/>
  <c r="AB105" i="202"/>
  <c r="AD104" i="202"/>
  <c r="D9" i="202" s="1"/>
  <c r="AB104" i="202"/>
  <c r="O91" i="202"/>
  <c r="N91" i="202"/>
  <c r="M91" i="202"/>
  <c r="L91" i="202"/>
  <c r="K91" i="202"/>
  <c r="AF9" i="202"/>
  <c r="G91" i="202" s="1"/>
  <c r="AD9" i="202"/>
  <c r="E91" i="202" s="1"/>
  <c r="AB9" i="202"/>
  <c r="C91" i="202" s="1"/>
  <c r="O90" i="202"/>
  <c r="N90" i="202"/>
  <c r="M90" i="202"/>
  <c r="L90" i="202"/>
  <c r="K90" i="202"/>
  <c r="AF8" i="202"/>
  <c r="G90" i="202"/>
  <c r="AD8" i="202"/>
  <c r="E90" i="202" s="1"/>
  <c r="AB8" i="202"/>
  <c r="C90" i="202" s="1"/>
  <c r="M89" i="202"/>
  <c r="L89" i="202"/>
  <c r="J89" i="202"/>
  <c r="AF7" i="202"/>
  <c r="G89" i="202" s="1"/>
  <c r="AD7" i="202"/>
  <c r="E89" i="202" s="1"/>
  <c r="AB7" i="202"/>
  <c r="C89" i="202" s="1"/>
  <c r="O88" i="202"/>
  <c r="N88" i="202"/>
  <c r="M88" i="202"/>
  <c r="L88" i="202"/>
  <c r="J88" i="202"/>
  <c r="AF6" i="202"/>
  <c r="G88" i="202"/>
  <c r="F88" i="202"/>
  <c r="AD6" i="202"/>
  <c r="D88" i="202" s="1"/>
  <c r="E88" i="202"/>
  <c r="AB6" i="202"/>
  <c r="C88" i="202" s="1"/>
  <c r="O87" i="202"/>
  <c r="N87" i="202"/>
  <c r="M87" i="202"/>
  <c r="L87" i="202"/>
  <c r="J87" i="202"/>
  <c r="AF5" i="202"/>
  <c r="G87" i="202" s="1"/>
  <c r="AD5" i="202"/>
  <c r="E87" i="202"/>
  <c r="D87" i="202"/>
  <c r="AB5" i="202"/>
  <c r="C87" i="202" s="1"/>
  <c r="O86" i="202"/>
  <c r="N86" i="202"/>
  <c r="M86" i="202"/>
  <c r="L86" i="202"/>
  <c r="J86" i="202"/>
  <c r="AF4" i="202"/>
  <c r="G86" i="202" s="1"/>
  <c r="AD4" i="202"/>
  <c r="D86" i="202" s="1"/>
  <c r="AB4" i="202"/>
  <c r="D8" i="202" s="1"/>
  <c r="N85" i="202"/>
  <c r="F85" i="202"/>
  <c r="J83" i="202"/>
  <c r="C83" i="202"/>
  <c r="A65" i="202"/>
  <c r="AB34" i="202"/>
  <c r="AB33" i="202"/>
  <c r="AB32" i="202"/>
  <c r="AB31" i="202"/>
  <c r="AB30" i="202"/>
  <c r="AB29" i="202"/>
  <c r="AB28" i="202"/>
  <c r="AB27" i="202"/>
  <c r="AB26" i="202"/>
  <c r="AB25" i="202"/>
  <c r="AB24" i="202"/>
  <c r="AB23" i="202"/>
  <c r="AB22" i="202"/>
  <c r="AB21" i="202"/>
  <c r="AB20" i="202"/>
  <c r="AB19" i="202"/>
  <c r="AB18" i="202"/>
  <c r="G19" i="202"/>
  <c r="AB17" i="202"/>
  <c r="AB16" i="202"/>
  <c r="AB15" i="202"/>
  <c r="D15" i="202"/>
  <c r="O14" i="202"/>
  <c r="D14" i="202"/>
  <c r="O10" i="202"/>
  <c r="A7" i="202"/>
  <c r="A4" i="202"/>
  <c r="AB2" i="202"/>
  <c r="A2" i="202"/>
  <c r="AD128" i="201"/>
  <c r="AB128" i="201"/>
  <c r="AD127" i="201"/>
  <c r="AB127" i="201"/>
  <c r="AD125" i="201"/>
  <c r="AB125" i="201"/>
  <c r="AD124" i="201"/>
  <c r="AB124" i="201"/>
  <c r="AB122" i="201"/>
  <c r="AB121" i="201"/>
  <c r="AB120" i="201"/>
  <c r="AB118" i="201"/>
  <c r="O14" i="201" s="1"/>
  <c r="AD111" i="201"/>
  <c r="AB111" i="201"/>
  <c r="AD110" i="201"/>
  <c r="AB110" i="201"/>
  <c r="AD109" i="201"/>
  <c r="AB109" i="201"/>
  <c r="AD108" i="201"/>
  <c r="AB108" i="201"/>
  <c r="AD105" i="201"/>
  <c r="AB105" i="201"/>
  <c r="AD104" i="201"/>
  <c r="AB104" i="201"/>
  <c r="O91" i="201"/>
  <c r="N91" i="201"/>
  <c r="M91" i="201"/>
  <c r="L91" i="201"/>
  <c r="K91" i="201"/>
  <c r="AF9" i="201"/>
  <c r="F91" i="201" s="1"/>
  <c r="AD9" i="201"/>
  <c r="E91" i="201"/>
  <c r="D91" i="201"/>
  <c r="AB9" i="201"/>
  <c r="C91" i="201" s="1"/>
  <c r="O90" i="201"/>
  <c r="N90" i="201"/>
  <c r="M90" i="201"/>
  <c r="L90" i="201"/>
  <c r="K90" i="201"/>
  <c r="AF8" i="201"/>
  <c r="G90" i="201" s="1"/>
  <c r="AD8" i="201"/>
  <c r="D90" i="201" s="1"/>
  <c r="AB8" i="201"/>
  <c r="C90" i="201" s="1"/>
  <c r="M89" i="201"/>
  <c r="L89" i="201"/>
  <c r="J89" i="201"/>
  <c r="AF7" i="201"/>
  <c r="G89" i="201" s="1"/>
  <c r="AD7" i="201"/>
  <c r="E89" i="201" s="1"/>
  <c r="AB7" i="201"/>
  <c r="C89" i="201" s="1"/>
  <c r="O88" i="201"/>
  <c r="N88" i="201"/>
  <c r="M88" i="201"/>
  <c r="L88" i="201"/>
  <c r="J88" i="201"/>
  <c r="AF6" i="201"/>
  <c r="G88" i="201" s="1"/>
  <c r="AD6" i="201"/>
  <c r="E88" i="201" s="1"/>
  <c r="AB6" i="201"/>
  <c r="C88" i="201" s="1"/>
  <c r="O87" i="201"/>
  <c r="N87" i="201"/>
  <c r="M87" i="201"/>
  <c r="L87" i="201"/>
  <c r="J87" i="201"/>
  <c r="AF5" i="201"/>
  <c r="G87" i="201"/>
  <c r="F87" i="201"/>
  <c r="AD5" i="201"/>
  <c r="E87" i="201" s="1"/>
  <c r="AB5" i="201"/>
  <c r="C87" i="201" s="1"/>
  <c r="O86" i="201"/>
  <c r="N86" i="201"/>
  <c r="M86" i="201"/>
  <c r="L86" i="201"/>
  <c r="J86" i="201"/>
  <c r="AF4" i="201"/>
  <c r="F86" i="201" s="1"/>
  <c r="G86" i="201"/>
  <c r="AD4" i="201"/>
  <c r="E86" i="201" s="1"/>
  <c r="AB4" i="201"/>
  <c r="C86" i="201" s="1"/>
  <c r="N85" i="201"/>
  <c r="F85" i="201"/>
  <c r="J83" i="201"/>
  <c r="C83" i="201"/>
  <c r="A65" i="201"/>
  <c r="AB34" i="201"/>
  <c r="AB33" i="201"/>
  <c r="AB32" i="201"/>
  <c r="AB31" i="201"/>
  <c r="AB30" i="201"/>
  <c r="AB29" i="201"/>
  <c r="AB28" i="201"/>
  <c r="AB27" i="201"/>
  <c r="AB26" i="201"/>
  <c r="AB25" i="201"/>
  <c r="AB24" i="201"/>
  <c r="AB23" i="201"/>
  <c r="AB22" i="201"/>
  <c r="AB21" i="201"/>
  <c r="AB20" i="201"/>
  <c r="AB19" i="201"/>
  <c r="AB18" i="201"/>
  <c r="G19" i="201"/>
  <c r="AB17" i="201"/>
  <c r="AB16" i="201"/>
  <c r="AB15" i="201"/>
  <c r="D16" i="201"/>
  <c r="D15" i="201"/>
  <c r="D14" i="201"/>
  <c r="D13" i="201"/>
  <c r="O10" i="201"/>
  <c r="D10" i="201"/>
  <c r="O9" i="201"/>
  <c r="D9" i="201"/>
  <c r="O8" i="201"/>
  <c r="A7" i="201"/>
  <c r="A4" i="201"/>
  <c r="AB2" i="201"/>
  <c r="A2" i="201"/>
  <c r="AD128" i="200"/>
  <c r="AB128" i="200"/>
  <c r="AD127" i="200"/>
  <c r="AB127" i="200"/>
  <c r="AD125" i="200"/>
  <c r="AB125" i="200"/>
  <c r="AD124" i="200"/>
  <c r="AB124" i="200"/>
  <c r="AB122" i="200"/>
  <c r="AB121" i="200"/>
  <c r="AB120" i="200"/>
  <c r="AB118" i="200"/>
  <c r="AD111" i="200"/>
  <c r="AB111" i="200"/>
  <c r="AD110" i="200"/>
  <c r="AB110" i="200"/>
  <c r="AD109" i="200"/>
  <c r="AB109" i="200"/>
  <c r="AD108" i="200"/>
  <c r="AB108" i="200"/>
  <c r="AD105" i="200"/>
  <c r="AB105" i="200"/>
  <c r="AD104" i="200"/>
  <c r="AB104" i="200"/>
  <c r="O91" i="200"/>
  <c r="N91" i="200"/>
  <c r="M91" i="200"/>
  <c r="L91" i="200"/>
  <c r="K91" i="200"/>
  <c r="AF9" i="200"/>
  <c r="G91" i="200" s="1"/>
  <c r="AD9" i="200"/>
  <c r="D91" i="200" s="1"/>
  <c r="AB9" i="200"/>
  <c r="C91" i="200" s="1"/>
  <c r="O90" i="200"/>
  <c r="N90" i="200"/>
  <c r="M90" i="200"/>
  <c r="L90" i="200"/>
  <c r="K90" i="200"/>
  <c r="AF8" i="200"/>
  <c r="F90" i="200" s="1"/>
  <c r="G90" i="200"/>
  <c r="AD8" i="200"/>
  <c r="E90" i="200" s="1"/>
  <c r="D90" i="200"/>
  <c r="AB8" i="200"/>
  <c r="C90" i="200" s="1"/>
  <c r="O89" i="200"/>
  <c r="M89" i="200"/>
  <c r="L89" i="200"/>
  <c r="J89" i="200"/>
  <c r="AF7" i="200"/>
  <c r="G89" i="200" s="1"/>
  <c r="AD7" i="200"/>
  <c r="E89" i="200" s="1"/>
  <c r="D89" i="200"/>
  <c r="AB7" i="200"/>
  <c r="C89" i="200" s="1"/>
  <c r="O88" i="200"/>
  <c r="N88" i="200"/>
  <c r="M88" i="200"/>
  <c r="L88" i="200"/>
  <c r="J88" i="200"/>
  <c r="AF6" i="200"/>
  <c r="F88" i="200" s="1"/>
  <c r="AD6" i="200"/>
  <c r="E88" i="200" s="1"/>
  <c r="AB6" i="200"/>
  <c r="C88" i="200" s="1"/>
  <c r="O87" i="200"/>
  <c r="N87" i="200"/>
  <c r="M87" i="200"/>
  <c r="L87" i="200"/>
  <c r="J87" i="200"/>
  <c r="AF5" i="200"/>
  <c r="F87" i="200" s="1"/>
  <c r="AD5" i="200"/>
  <c r="D87" i="200" s="1"/>
  <c r="AB5" i="200"/>
  <c r="C87" i="200" s="1"/>
  <c r="O86" i="200"/>
  <c r="N86" i="200"/>
  <c r="M86" i="200"/>
  <c r="L86" i="200"/>
  <c r="J86" i="200"/>
  <c r="AF4" i="200"/>
  <c r="G86" i="200" s="1"/>
  <c r="AD4" i="200"/>
  <c r="D86" i="200" s="1"/>
  <c r="E86" i="200"/>
  <c r="AB4" i="200"/>
  <c r="C86" i="200" s="1"/>
  <c r="N85" i="200"/>
  <c r="F85" i="200"/>
  <c r="J83" i="200"/>
  <c r="C83" i="200"/>
  <c r="A65" i="200"/>
  <c r="AB34" i="200"/>
  <c r="AB33" i="200"/>
  <c r="AB32" i="200"/>
  <c r="AB31" i="200"/>
  <c r="AB30" i="200"/>
  <c r="AB29" i="200"/>
  <c r="AB28" i="200"/>
  <c r="AB27" i="200"/>
  <c r="AB26" i="200"/>
  <c r="AB25" i="200"/>
  <c r="AB24" i="200"/>
  <c r="AB23" i="200"/>
  <c r="AB22" i="200"/>
  <c r="AB21" i="200"/>
  <c r="AB20" i="200"/>
  <c r="AB19" i="200"/>
  <c r="AB18" i="200"/>
  <c r="G19" i="200"/>
  <c r="AB17" i="200"/>
  <c r="AB16" i="200"/>
  <c r="AB15" i="200"/>
  <c r="D16" i="200"/>
  <c r="D15" i="200"/>
  <c r="O14" i="200"/>
  <c r="D14" i="200"/>
  <c r="D13" i="200"/>
  <c r="O10" i="200"/>
  <c r="D10" i="200"/>
  <c r="O9" i="200"/>
  <c r="D9" i="200"/>
  <c r="A7" i="200"/>
  <c r="A4" i="200"/>
  <c r="AB2" i="200"/>
  <c r="A2" i="200"/>
  <c r="AD128" i="199"/>
  <c r="O10" i="199" s="1"/>
  <c r="AB128" i="199"/>
  <c r="AD127" i="199"/>
  <c r="O9" i="199" s="1"/>
  <c r="AB127" i="199"/>
  <c r="AD125" i="199"/>
  <c r="AB125" i="199"/>
  <c r="AD124" i="199"/>
  <c r="AB124" i="199"/>
  <c r="AB122" i="199"/>
  <c r="AB121" i="199"/>
  <c r="AB120" i="199"/>
  <c r="AB118" i="199"/>
  <c r="AD111" i="199"/>
  <c r="D16" i="199" s="1"/>
  <c r="AB111" i="199"/>
  <c r="AD110" i="199"/>
  <c r="D15" i="199" s="1"/>
  <c r="AB110" i="199"/>
  <c r="AD109" i="199"/>
  <c r="D14" i="199" s="1"/>
  <c r="AB109" i="199"/>
  <c r="AD108" i="199"/>
  <c r="D13" i="199" s="1"/>
  <c r="AB108" i="199"/>
  <c r="AD105" i="199"/>
  <c r="AB105" i="199"/>
  <c r="AD104" i="199"/>
  <c r="D9" i="199" s="1"/>
  <c r="AB104" i="199"/>
  <c r="O91" i="199"/>
  <c r="N91" i="199"/>
  <c r="M91" i="199"/>
  <c r="L91" i="199"/>
  <c r="K91" i="199"/>
  <c r="AF9" i="199"/>
  <c r="G91" i="199" s="1"/>
  <c r="AD9" i="199"/>
  <c r="D91" i="199" s="1"/>
  <c r="AB9" i="199"/>
  <c r="C91" i="199" s="1"/>
  <c r="O90" i="199"/>
  <c r="N90" i="199"/>
  <c r="M90" i="199"/>
  <c r="L90" i="199"/>
  <c r="K90" i="199"/>
  <c r="AF8" i="199"/>
  <c r="G90" i="199"/>
  <c r="F90" i="199"/>
  <c r="AD8" i="199"/>
  <c r="E90" i="199"/>
  <c r="AB8" i="199"/>
  <c r="C90" i="199" s="1"/>
  <c r="O89" i="199"/>
  <c r="M89" i="199"/>
  <c r="L89" i="199"/>
  <c r="J89" i="199"/>
  <c r="AF7" i="199"/>
  <c r="G89" i="199" s="1"/>
  <c r="AD7" i="199"/>
  <c r="D89" i="199" s="1"/>
  <c r="AB7" i="199"/>
  <c r="C89" i="199" s="1"/>
  <c r="O88" i="199"/>
  <c r="N88" i="199"/>
  <c r="M88" i="199"/>
  <c r="L88" i="199"/>
  <c r="J88" i="199"/>
  <c r="AF6" i="199"/>
  <c r="G88" i="199" s="1"/>
  <c r="AD6" i="199"/>
  <c r="E88" i="199"/>
  <c r="D88" i="199"/>
  <c r="AB6" i="199"/>
  <c r="C88" i="199" s="1"/>
  <c r="O87" i="199"/>
  <c r="N87" i="199"/>
  <c r="M87" i="199"/>
  <c r="L87" i="199"/>
  <c r="J87" i="199"/>
  <c r="AF5" i="199"/>
  <c r="G87" i="199" s="1"/>
  <c r="AD5" i="199"/>
  <c r="E87" i="199" s="1"/>
  <c r="AB5" i="199"/>
  <c r="C87" i="199" s="1"/>
  <c r="O86" i="199"/>
  <c r="N86" i="199"/>
  <c r="M86" i="199"/>
  <c r="L86" i="199"/>
  <c r="J86" i="199"/>
  <c r="AF4" i="199"/>
  <c r="G86" i="199" s="1"/>
  <c r="AD4" i="199"/>
  <c r="E86" i="199" s="1"/>
  <c r="AB4" i="199"/>
  <c r="C86" i="199" s="1"/>
  <c r="N85" i="199"/>
  <c r="F85" i="199"/>
  <c r="J83" i="199"/>
  <c r="C83" i="199"/>
  <c r="A65" i="199"/>
  <c r="A50" i="199"/>
  <c r="AB34" i="199"/>
  <c r="AB33" i="199"/>
  <c r="AB32" i="199"/>
  <c r="AB31" i="199"/>
  <c r="AB30" i="199"/>
  <c r="AB29" i="199"/>
  <c r="AB28" i="199"/>
  <c r="AB27" i="199"/>
  <c r="AB26" i="199"/>
  <c r="AB25" i="199"/>
  <c r="AB24" i="199"/>
  <c r="AB23" i="199"/>
  <c r="AB22" i="199"/>
  <c r="AB21" i="199"/>
  <c r="AB20" i="199"/>
  <c r="AB19" i="199"/>
  <c r="AB18" i="199"/>
  <c r="G19" i="199"/>
  <c r="A19" i="199"/>
  <c r="AB17" i="199"/>
  <c r="AB16" i="199"/>
  <c r="AB15" i="199"/>
  <c r="O14" i="199"/>
  <c r="D10" i="199"/>
  <c r="D8" i="199"/>
  <c r="A7" i="199"/>
  <c r="A4" i="199"/>
  <c r="AB2" i="199"/>
  <c r="A2" i="199"/>
  <c r="AD128" i="198"/>
  <c r="AB128" i="198"/>
  <c r="AD127" i="198"/>
  <c r="AB127" i="198"/>
  <c r="AD125" i="198"/>
  <c r="AB125" i="198"/>
  <c r="AD124" i="198"/>
  <c r="AB124" i="198"/>
  <c r="AB122" i="198"/>
  <c r="AB121" i="198"/>
  <c r="AB120" i="198"/>
  <c r="AB118" i="198"/>
  <c r="AD111" i="198"/>
  <c r="AB111" i="198"/>
  <c r="AD110" i="198"/>
  <c r="AB110" i="198"/>
  <c r="AD109" i="198"/>
  <c r="AB109" i="198"/>
  <c r="AD108" i="198"/>
  <c r="AB108" i="198"/>
  <c r="AD105" i="198"/>
  <c r="AB105" i="198"/>
  <c r="AD104" i="198"/>
  <c r="AB104" i="198"/>
  <c r="O91" i="198"/>
  <c r="N91" i="198"/>
  <c r="M91" i="198"/>
  <c r="L91" i="198"/>
  <c r="K91" i="198"/>
  <c r="AF9" i="198"/>
  <c r="G91" i="198" s="1"/>
  <c r="AD9" i="198"/>
  <c r="E91" i="198" s="1"/>
  <c r="D91" i="198"/>
  <c r="AB9" i="198"/>
  <c r="C91" i="198" s="1"/>
  <c r="O90" i="198"/>
  <c r="N90" i="198"/>
  <c r="M90" i="198"/>
  <c r="L90" i="198"/>
  <c r="K90" i="198"/>
  <c r="AF8" i="198"/>
  <c r="F90" i="198" s="1"/>
  <c r="AD8" i="198"/>
  <c r="E90" i="198" s="1"/>
  <c r="AB8" i="198"/>
  <c r="C90" i="198"/>
  <c r="O89" i="198"/>
  <c r="M89" i="198"/>
  <c r="L89" i="198"/>
  <c r="J89" i="198"/>
  <c r="AF7" i="198"/>
  <c r="G89" i="198" s="1"/>
  <c r="AD7" i="198"/>
  <c r="E89" i="198" s="1"/>
  <c r="AB7" i="198"/>
  <c r="O8" i="198" s="1"/>
  <c r="C89" i="198"/>
  <c r="O88" i="198"/>
  <c r="N88" i="198"/>
  <c r="M88" i="198"/>
  <c r="L88" i="198"/>
  <c r="J88" i="198"/>
  <c r="AF6" i="198"/>
  <c r="F88" i="198" s="1"/>
  <c r="AD6" i="198"/>
  <c r="E88" i="198" s="1"/>
  <c r="AB6" i="198"/>
  <c r="C88" i="198" s="1"/>
  <c r="O87" i="198"/>
  <c r="N87" i="198"/>
  <c r="M87" i="198"/>
  <c r="L87" i="198"/>
  <c r="J87" i="198"/>
  <c r="AF5" i="198"/>
  <c r="G87" i="198" s="1"/>
  <c r="F87" i="198"/>
  <c r="AD5" i="198"/>
  <c r="E87" i="198" s="1"/>
  <c r="D87" i="198"/>
  <c r="AB5" i="198"/>
  <c r="C87" i="198" s="1"/>
  <c r="O86" i="198"/>
  <c r="N86" i="198"/>
  <c r="M86" i="198"/>
  <c r="L86" i="198"/>
  <c r="J86" i="198"/>
  <c r="AF4" i="198"/>
  <c r="F86" i="198" s="1"/>
  <c r="AD4" i="198"/>
  <c r="E86" i="198" s="1"/>
  <c r="AB4" i="198"/>
  <c r="C86" i="198" s="1"/>
  <c r="N85" i="198"/>
  <c r="F85" i="198"/>
  <c r="J83" i="198"/>
  <c r="C83" i="198"/>
  <c r="A65" i="198"/>
  <c r="AB34" i="198"/>
  <c r="AB33" i="198"/>
  <c r="AB32" i="198"/>
  <c r="AB31" i="198"/>
  <c r="AB30" i="198"/>
  <c r="AB29" i="198"/>
  <c r="AB28" i="198"/>
  <c r="AB27" i="198"/>
  <c r="AB26" i="198"/>
  <c r="AB25" i="198"/>
  <c r="AB24" i="198"/>
  <c r="AB23" i="198"/>
  <c r="AB22" i="198"/>
  <c r="AB21" i="198"/>
  <c r="AB20" i="198"/>
  <c r="AB19" i="198"/>
  <c r="AB18" i="198"/>
  <c r="G19" i="198"/>
  <c r="AB17" i="198"/>
  <c r="AB16" i="198"/>
  <c r="AB15" i="198"/>
  <c r="D16" i="198"/>
  <c r="D15" i="198"/>
  <c r="O14" i="198"/>
  <c r="D14" i="198"/>
  <c r="D13" i="198"/>
  <c r="O10" i="198"/>
  <c r="D10" i="198"/>
  <c r="O9" i="198"/>
  <c r="D9" i="198"/>
  <c r="D8" i="198"/>
  <c r="A7" i="198"/>
  <c r="A4" i="198"/>
  <c r="AB2" i="198"/>
  <c r="A2" i="198"/>
  <c r="AD128" i="197"/>
  <c r="O10" i="197" s="1"/>
  <c r="AB128" i="197"/>
  <c r="AD127" i="197"/>
  <c r="O9" i="197" s="1"/>
  <c r="AB127" i="197"/>
  <c r="AD125" i="197"/>
  <c r="AB125" i="197"/>
  <c r="AD124" i="197"/>
  <c r="AB124" i="197"/>
  <c r="AB122" i="197"/>
  <c r="AB121" i="197"/>
  <c r="AB120" i="197"/>
  <c r="AB118" i="197"/>
  <c r="O14" i="197" s="1"/>
  <c r="AD111" i="197"/>
  <c r="AB111" i="197"/>
  <c r="AD110" i="197"/>
  <c r="D15" i="197" s="1"/>
  <c r="AB110" i="197"/>
  <c r="AD109" i="197"/>
  <c r="AB109" i="197"/>
  <c r="AD108" i="197"/>
  <c r="D13" i="197" s="1"/>
  <c r="AB108" i="197"/>
  <c r="AD105" i="197"/>
  <c r="AB105" i="197"/>
  <c r="AD104" i="197"/>
  <c r="AB104" i="197"/>
  <c r="O91" i="197"/>
  <c r="N91" i="197"/>
  <c r="M91" i="197"/>
  <c r="L91" i="197"/>
  <c r="K91" i="197"/>
  <c r="AF9" i="197"/>
  <c r="G91" i="197" s="1"/>
  <c r="AD9" i="197"/>
  <c r="E91" i="197" s="1"/>
  <c r="AB9" i="197"/>
  <c r="C91" i="197" s="1"/>
  <c r="O90" i="197"/>
  <c r="N90" i="197"/>
  <c r="M90" i="197"/>
  <c r="L90" i="197"/>
  <c r="K90" i="197"/>
  <c r="AF8" i="197"/>
  <c r="F90" i="197"/>
  <c r="G90" i="197"/>
  <c r="AD8" i="197"/>
  <c r="E90" i="197" s="1"/>
  <c r="AB8" i="197"/>
  <c r="C90" i="197" s="1"/>
  <c r="N89" i="197"/>
  <c r="M89" i="197"/>
  <c r="L89" i="197"/>
  <c r="J89" i="197"/>
  <c r="AF7" i="197"/>
  <c r="G89" i="197" s="1"/>
  <c r="AD7" i="197"/>
  <c r="D89" i="197" s="1"/>
  <c r="E89" i="197"/>
  <c r="AB7" i="197"/>
  <c r="C89" i="197" s="1"/>
  <c r="O88" i="197"/>
  <c r="N88" i="197"/>
  <c r="M88" i="197"/>
  <c r="L88" i="197"/>
  <c r="J88" i="197"/>
  <c r="AF6" i="197"/>
  <c r="F88" i="197" s="1"/>
  <c r="AD6" i="197"/>
  <c r="E88" i="197" s="1"/>
  <c r="D88" i="197"/>
  <c r="AB6" i="197"/>
  <c r="C88" i="197" s="1"/>
  <c r="O87" i="197"/>
  <c r="N87" i="197"/>
  <c r="M87" i="197"/>
  <c r="L87" i="197"/>
  <c r="J87" i="197"/>
  <c r="AF5" i="197"/>
  <c r="G87" i="197" s="1"/>
  <c r="AD5" i="197"/>
  <c r="D87" i="197" s="1"/>
  <c r="AB5" i="197"/>
  <c r="C87" i="197" s="1"/>
  <c r="O86" i="197"/>
  <c r="N86" i="197"/>
  <c r="M86" i="197"/>
  <c r="L86" i="197"/>
  <c r="J86" i="197"/>
  <c r="AF4" i="197"/>
  <c r="G86" i="197" s="1"/>
  <c r="AD4" i="197"/>
  <c r="E86" i="197" s="1"/>
  <c r="AB4" i="197"/>
  <c r="C86" i="197" s="1"/>
  <c r="N85" i="197"/>
  <c r="F85" i="197"/>
  <c r="J83" i="197"/>
  <c r="C83" i="197"/>
  <c r="A65" i="197"/>
  <c r="AB34" i="197"/>
  <c r="AB33" i="197"/>
  <c r="AB32" i="197"/>
  <c r="AB31" i="197"/>
  <c r="AB30" i="197"/>
  <c r="AB29" i="197"/>
  <c r="AB28" i="197"/>
  <c r="AB27" i="197"/>
  <c r="AB26" i="197"/>
  <c r="AB25" i="197"/>
  <c r="AB24" i="197"/>
  <c r="AB23" i="197"/>
  <c r="AB22" i="197"/>
  <c r="AB21" i="197"/>
  <c r="AB20" i="197"/>
  <c r="AB19" i="197"/>
  <c r="AB18" i="197"/>
  <c r="G19" i="197"/>
  <c r="AB17" i="197"/>
  <c r="AB16" i="197"/>
  <c r="AB15" i="197"/>
  <c r="D16" i="197"/>
  <c r="D14" i="197"/>
  <c r="D10" i="197"/>
  <c r="D9" i="197"/>
  <c r="O8" i="197"/>
  <c r="D8" i="197"/>
  <c r="A7" i="197"/>
  <c r="A4" i="197"/>
  <c r="AB2" i="197"/>
  <c r="A2" i="197"/>
  <c r="AD128" i="196"/>
  <c r="AB128" i="196"/>
  <c r="AD127" i="196"/>
  <c r="AB127" i="196"/>
  <c r="AD125" i="196"/>
  <c r="AB125" i="196"/>
  <c r="AD124" i="196"/>
  <c r="AB124" i="196"/>
  <c r="AB122" i="196"/>
  <c r="AB121" i="196"/>
  <c r="AB120" i="196"/>
  <c r="AB118" i="196"/>
  <c r="O14" i="196" s="1"/>
  <c r="AD111" i="196"/>
  <c r="D16" i="196" s="1"/>
  <c r="AB111" i="196"/>
  <c r="AD110" i="196"/>
  <c r="AB110" i="196"/>
  <c r="AD109" i="196"/>
  <c r="AB109" i="196"/>
  <c r="AD108" i="196"/>
  <c r="AB108" i="196"/>
  <c r="AD105" i="196"/>
  <c r="D10" i="196" s="1"/>
  <c r="AB105" i="196"/>
  <c r="AD104" i="196"/>
  <c r="AB104" i="196"/>
  <c r="O91" i="196"/>
  <c r="N91" i="196"/>
  <c r="M91" i="196"/>
  <c r="L91" i="196"/>
  <c r="K91" i="196"/>
  <c r="AF9" i="196"/>
  <c r="G91" i="196" s="1"/>
  <c r="AD9" i="196"/>
  <c r="E91" i="196" s="1"/>
  <c r="AB9" i="196"/>
  <c r="C91" i="196"/>
  <c r="O90" i="196"/>
  <c r="N90" i="196"/>
  <c r="M90" i="196"/>
  <c r="L90" i="196"/>
  <c r="K90" i="196"/>
  <c r="AF8" i="196"/>
  <c r="G90" i="196"/>
  <c r="F90" i="196"/>
  <c r="AD8" i="196"/>
  <c r="E90" i="196" s="1"/>
  <c r="AB8" i="196"/>
  <c r="C90" i="196"/>
  <c r="M89" i="196"/>
  <c r="L89" i="196"/>
  <c r="J89" i="196"/>
  <c r="AF7" i="196"/>
  <c r="G89" i="196" s="1"/>
  <c r="AD7" i="196"/>
  <c r="D89" i="196" s="1"/>
  <c r="E89" i="196"/>
  <c r="AB7" i="196"/>
  <c r="C89" i="196" s="1"/>
  <c r="O88" i="196"/>
  <c r="N88" i="196"/>
  <c r="M88" i="196"/>
  <c r="L88" i="196"/>
  <c r="J88" i="196"/>
  <c r="AF6" i="196"/>
  <c r="G88" i="196" s="1"/>
  <c r="AD6" i="196"/>
  <c r="E88" i="196"/>
  <c r="D88" i="196"/>
  <c r="AB6" i="196"/>
  <c r="C88" i="196" s="1"/>
  <c r="O87" i="196"/>
  <c r="N87" i="196"/>
  <c r="M87" i="196"/>
  <c r="L87" i="196"/>
  <c r="J87" i="196"/>
  <c r="AF5" i="196"/>
  <c r="G87" i="196" s="1"/>
  <c r="AD5" i="196"/>
  <c r="D87" i="196" s="1"/>
  <c r="E87" i="196"/>
  <c r="AB5" i="196"/>
  <c r="C87" i="196" s="1"/>
  <c r="O86" i="196"/>
  <c r="N86" i="196"/>
  <c r="M86" i="196"/>
  <c r="L86" i="196"/>
  <c r="J86" i="196"/>
  <c r="AF4" i="196"/>
  <c r="G86" i="196" s="1"/>
  <c r="AD4" i="196"/>
  <c r="E86" i="196" s="1"/>
  <c r="AB4" i="196"/>
  <c r="C86" i="196"/>
  <c r="N85" i="196"/>
  <c r="F85" i="196"/>
  <c r="J83" i="196"/>
  <c r="C83" i="196"/>
  <c r="A65" i="196"/>
  <c r="AB34" i="196"/>
  <c r="AB33" i="196"/>
  <c r="AB32" i="196"/>
  <c r="AB31" i="196"/>
  <c r="AB30" i="196"/>
  <c r="AB29" i="196"/>
  <c r="AB28" i="196"/>
  <c r="AB27" i="196"/>
  <c r="AB26" i="196"/>
  <c r="AB25" i="196"/>
  <c r="AB24" i="196"/>
  <c r="AB23" i="196"/>
  <c r="AB22" i="196"/>
  <c r="AB21" i="196"/>
  <c r="AB20" i="196"/>
  <c r="AB19" i="196"/>
  <c r="AB18" i="196"/>
  <c r="G19" i="196"/>
  <c r="AB17" i="196"/>
  <c r="AB16" i="196"/>
  <c r="AB15" i="196"/>
  <c r="D15" i="196"/>
  <c r="D14" i="196"/>
  <c r="D13" i="196"/>
  <c r="O10" i="196"/>
  <c r="O9" i="196"/>
  <c r="D9" i="196"/>
  <c r="D8" i="196"/>
  <c r="A7" i="196"/>
  <c r="A4" i="196"/>
  <c r="AB2" i="196"/>
  <c r="A2" i="196"/>
  <c r="AD128" i="195"/>
  <c r="O10" i="195" s="1"/>
  <c r="AB128" i="195"/>
  <c r="AD127" i="195"/>
  <c r="AB127" i="195"/>
  <c r="AD125" i="195"/>
  <c r="AB125" i="195"/>
  <c r="AD124" i="195"/>
  <c r="AB124" i="195"/>
  <c r="AB122" i="195"/>
  <c r="AB121" i="195"/>
  <c r="AB120" i="195"/>
  <c r="AB118" i="195"/>
  <c r="AD111" i="195"/>
  <c r="D16" i="195" s="1"/>
  <c r="AB111" i="195"/>
  <c r="AD110" i="195"/>
  <c r="AB110" i="195"/>
  <c r="AD109" i="195"/>
  <c r="D14" i="195" s="1"/>
  <c r="AB109" i="195"/>
  <c r="AD108" i="195"/>
  <c r="AB108" i="195"/>
  <c r="AD105" i="195"/>
  <c r="AB105" i="195"/>
  <c r="AD104" i="195"/>
  <c r="AB104" i="195"/>
  <c r="O91" i="195"/>
  <c r="N91" i="195"/>
  <c r="M91" i="195"/>
  <c r="L91" i="195"/>
  <c r="K91" i="195"/>
  <c r="AF9" i="195"/>
  <c r="G91" i="195" s="1"/>
  <c r="AD9" i="195"/>
  <c r="D91" i="195" s="1"/>
  <c r="AB9" i="195"/>
  <c r="C91" i="195" s="1"/>
  <c r="O90" i="195"/>
  <c r="N90" i="195"/>
  <c r="M90" i="195"/>
  <c r="L90" i="195"/>
  <c r="K90" i="195"/>
  <c r="AF8" i="195"/>
  <c r="G90" i="195"/>
  <c r="F90" i="195"/>
  <c r="AD8" i="195"/>
  <c r="E90" i="195" s="1"/>
  <c r="AB8" i="195"/>
  <c r="C90" i="195" s="1"/>
  <c r="M89" i="195"/>
  <c r="L89" i="195"/>
  <c r="J89" i="195"/>
  <c r="AF7" i="195"/>
  <c r="G89" i="195" s="1"/>
  <c r="AD7" i="195"/>
  <c r="E89" i="195" s="1"/>
  <c r="AB7" i="195"/>
  <c r="C89" i="195" s="1"/>
  <c r="O88" i="195"/>
  <c r="N88" i="195"/>
  <c r="M88" i="195"/>
  <c r="L88" i="195"/>
  <c r="J88" i="195"/>
  <c r="AF6" i="195"/>
  <c r="G88" i="195" s="1"/>
  <c r="AD6" i="195"/>
  <c r="E88" i="195" s="1"/>
  <c r="AB6" i="195"/>
  <c r="C88" i="195" s="1"/>
  <c r="O87" i="195"/>
  <c r="N87" i="195"/>
  <c r="M87" i="195"/>
  <c r="L87" i="195"/>
  <c r="J87" i="195"/>
  <c r="AF5" i="195"/>
  <c r="F87" i="195" s="1"/>
  <c r="AD5" i="195"/>
  <c r="D87" i="195" s="1"/>
  <c r="E87" i="195"/>
  <c r="AB5" i="195"/>
  <c r="C87" i="195" s="1"/>
  <c r="O86" i="195"/>
  <c r="N86" i="195"/>
  <c r="M86" i="195"/>
  <c r="L86" i="195"/>
  <c r="J86" i="195"/>
  <c r="AF4" i="195"/>
  <c r="G86" i="195" s="1"/>
  <c r="AD4" i="195"/>
  <c r="D86" i="195" s="1"/>
  <c r="AB4" i="195"/>
  <c r="C86" i="195" s="1"/>
  <c r="N85" i="195"/>
  <c r="F85" i="195"/>
  <c r="J83" i="195"/>
  <c r="C83" i="195"/>
  <c r="A65" i="195"/>
  <c r="AB34" i="195"/>
  <c r="AB33" i="195"/>
  <c r="AB32" i="195"/>
  <c r="AB31" i="195"/>
  <c r="AB30" i="195"/>
  <c r="AB29" i="195"/>
  <c r="AB28" i="195"/>
  <c r="AB27" i="195"/>
  <c r="AB26" i="195"/>
  <c r="AB25" i="195"/>
  <c r="AB24" i="195"/>
  <c r="AB23" i="195"/>
  <c r="AB22" i="195"/>
  <c r="AB21" i="195"/>
  <c r="AB20" i="195"/>
  <c r="AB19" i="195"/>
  <c r="AB18" i="195"/>
  <c r="G19" i="195"/>
  <c r="AB17" i="195"/>
  <c r="AB16" i="195"/>
  <c r="AB15" i="195"/>
  <c r="D15" i="195"/>
  <c r="O14" i="195"/>
  <c r="D13" i="195"/>
  <c r="D10" i="195"/>
  <c r="O9" i="195"/>
  <c r="D9" i="195"/>
  <c r="D8" i="195"/>
  <c r="A7" i="195"/>
  <c r="A4" i="195"/>
  <c r="AB2" i="195"/>
  <c r="A2" i="195"/>
  <c r="AD128" i="194"/>
  <c r="AB128" i="194"/>
  <c r="AD127" i="194"/>
  <c r="AB127" i="194"/>
  <c r="AD125" i="194"/>
  <c r="AB125" i="194"/>
  <c r="AD124" i="194"/>
  <c r="AB124" i="194"/>
  <c r="AB122" i="194"/>
  <c r="AB121" i="194"/>
  <c r="AB120" i="194"/>
  <c r="AB118" i="194"/>
  <c r="AD111" i="194"/>
  <c r="AB111" i="194"/>
  <c r="AD110" i="194"/>
  <c r="AB110" i="194"/>
  <c r="AD109" i="194"/>
  <c r="AB109" i="194"/>
  <c r="AD108" i="194"/>
  <c r="AB108" i="194"/>
  <c r="AD105" i="194"/>
  <c r="AB105" i="194"/>
  <c r="AD104" i="194"/>
  <c r="AB104" i="194"/>
  <c r="O91" i="194"/>
  <c r="N91" i="194"/>
  <c r="M91" i="194"/>
  <c r="L91" i="194"/>
  <c r="K91" i="194"/>
  <c r="AF9" i="194"/>
  <c r="G91" i="194" s="1"/>
  <c r="AD9" i="194"/>
  <c r="E91" i="194" s="1"/>
  <c r="AB9" i="194"/>
  <c r="C91" i="194" s="1"/>
  <c r="O90" i="194"/>
  <c r="N90" i="194"/>
  <c r="M90" i="194"/>
  <c r="L90" i="194"/>
  <c r="K90" i="194"/>
  <c r="AF8" i="194"/>
  <c r="F90" i="194" s="1"/>
  <c r="G90" i="194"/>
  <c r="AD8" i="194"/>
  <c r="E90" i="194"/>
  <c r="AB8" i="194"/>
  <c r="C90" i="194"/>
  <c r="N89" i="194"/>
  <c r="M89" i="194"/>
  <c r="L89" i="194"/>
  <c r="J89" i="194"/>
  <c r="AF7" i="194"/>
  <c r="G89" i="194" s="1"/>
  <c r="F89" i="194"/>
  <c r="AD7" i="194"/>
  <c r="D89" i="194" s="1"/>
  <c r="E89" i="194"/>
  <c r="AB7" i="194"/>
  <c r="C89" i="194" s="1"/>
  <c r="O88" i="194"/>
  <c r="N88" i="194"/>
  <c r="M88" i="194"/>
  <c r="L88" i="194"/>
  <c r="J88" i="194"/>
  <c r="AF6" i="194"/>
  <c r="G88" i="194" s="1"/>
  <c r="AD6" i="194"/>
  <c r="E88" i="194" s="1"/>
  <c r="AB6" i="194"/>
  <c r="C88" i="194" s="1"/>
  <c r="O87" i="194"/>
  <c r="N87" i="194"/>
  <c r="M87" i="194"/>
  <c r="L87" i="194"/>
  <c r="J87" i="194"/>
  <c r="AF5" i="194"/>
  <c r="G87" i="194" s="1"/>
  <c r="AD5" i="194"/>
  <c r="D87" i="194" s="1"/>
  <c r="AB5" i="194"/>
  <c r="C87" i="194" s="1"/>
  <c r="O86" i="194"/>
  <c r="N86" i="194"/>
  <c r="M86" i="194"/>
  <c r="L86" i="194"/>
  <c r="J86" i="194"/>
  <c r="AF4" i="194"/>
  <c r="G86" i="194" s="1"/>
  <c r="AD4" i="194"/>
  <c r="E86" i="194" s="1"/>
  <c r="AB4" i="194"/>
  <c r="C86" i="194" s="1"/>
  <c r="N85" i="194"/>
  <c r="F85" i="194"/>
  <c r="J83" i="194"/>
  <c r="C83" i="194"/>
  <c r="A65" i="194"/>
  <c r="AB34" i="194"/>
  <c r="AB33" i="194"/>
  <c r="AB32" i="194"/>
  <c r="AB31" i="194"/>
  <c r="AB30" i="194"/>
  <c r="AB29" i="194"/>
  <c r="AB28" i="194"/>
  <c r="AB27" i="194"/>
  <c r="AB26" i="194"/>
  <c r="AB25" i="194"/>
  <c r="AB24" i="194"/>
  <c r="AB23" i="194"/>
  <c r="AB22" i="194"/>
  <c r="AB21" i="194"/>
  <c r="AB20" i="194"/>
  <c r="AB19" i="194"/>
  <c r="AB18" i="194"/>
  <c r="G19" i="194"/>
  <c r="AB17" i="194"/>
  <c r="AB16" i="194"/>
  <c r="AB15" i="194"/>
  <c r="D16" i="194"/>
  <c r="D15" i="194"/>
  <c r="O14" i="194"/>
  <c r="D14" i="194"/>
  <c r="D13" i="194"/>
  <c r="O10" i="194"/>
  <c r="D10" i="194"/>
  <c r="O9" i="194"/>
  <c r="D9" i="194"/>
  <c r="A7" i="194"/>
  <c r="A4" i="194"/>
  <c r="AB2" i="194"/>
  <c r="A2" i="194"/>
  <c r="AD128" i="193"/>
  <c r="O10" i="193" s="1"/>
  <c r="AB128" i="193"/>
  <c r="AD127" i="193"/>
  <c r="AB127" i="193"/>
  <c r="AD125" i="193"/>
  <c r="AB125" i="193"/>
  <c r="AD124" i="193"/>
  <c r="AB124" i="193"/>
  <c r="AB122" i="193"/>
  <c r="AB121" i="193"/>
  <c r="AB120" i="193"/>
  <c r="AB118" i="193"/>
  <c r="AD111" i="193"/>
  <c r="D16" i="193"/>
  <c r="AB111" i="193"/>
  <c r="AD110" i="193"/>
  <c r="AB110" i="193"/>
  <c r="AD109" i="193"/>
  <c r="AB109" i="193"/>
  <c r="AD108" i="193"/>
  <c r="AB108" i="193"/>
  <c r="AD105" i="193"/>
  <c r="D10" i="193"/>
  <c r="AB105" i="193"/>
  <c r="AD104" i="193"/>
  <c r="AB104" i="193"/>
  <c r="O91" i="193"/>
  <c r="N91" i="193"/>
  <c r="M91" i="193"/>
  <c r="L91" i="193"/>
  <c r="K91" i="193"/>
  <c r="AF9" i="193"/>
  <c r="G91" i="193" s="1"/>
  <c r="AD9" i="193"/>
  <c r="E91" i="193"/>
  <c r="AB9" i="193"/>
  <c r="C91" i="193" s="1"/>
  <c r="O90" i="193"/>
  <c r="N90" i="193"/>
  <c r="M90" i="193"/>
  <c r="L90" i="193"/>
  <c r="K90" i="193"/>
  <c r="AF8" i="193"/>
  <c r="F90" i="193" s="1"/>
  <c r="G90" i="193"/>
  <c r="AD8" i="193"/>
  <c r="E90" i="193" s="1"/>
  <c r="AB8" i="193"/>
  <c r="C90" i="193" s="1"/>
  <c r="O89" i="193"/>
  <c r="M89" i="193"/>
  <c r="L89" i="193"/>
  <c r="J89" i="193"/>
  <c r="AF7" i="193"/>
  <c r="G89" i="193" s="1"/>
  <c r="AD7" i="193"/>
  <c r="E89" i="193"/>
  <c r="D89" i="193"/>
  <c r="AB7" i="193"/>
  <c r="C89" i="193" s="1"/>
  <c r="O88" i="193"/>
  <c r="N88" i="193"/>
  <c r="M88" i="193"/>
  <c r="L88" i="193"/>
  <c r="J88" i="193"/>
  <c r="AF6" i="193"/>
  <c r="G88" i="193" s="1"/>
  <c r="AD6" i="193"/>
  <c r="D88" i="193" s="1"/>
  <c r="AB6" i="193"/>
  <c r="C88" i="193" s="1"/>
  <c r="O87" i="193"/>
  <c r="N87" i="193"/>
  <c r="M87" i="193"/>
  <c r="L87" i="193"/>
  <c r="J87" i="193"/>
  <c r="AF5" i="193"/>
  <c r="G87" i="193" s="1"/>
  <c r="AD5" i="193"/>
  <c r="E87" i="193"/>
  <c r="AB5" i="193"/>
  <c r="C87" i="193" s="1"/>
  <c r="O86" i="193"/>
  <c r="N86" i="193"/>
  <c r="M86" i="193"/>
  <c r="L86" i="193"/>
  <c r="J86" i="193"/>
  <c r="AF4" i="193"/>
  <c r="F86" i="193" s="1"/>
  <c r="G86" i="193"/>
  <c r="AD4" i="193"/>
  <c r="E86" i="193" s="1"/>
  <c r="AB4" i="193"/>
  <c r="C86" i="193"/>
  <c r="N85" i="193"/>
  <c r="F85" i="193"/>
  <c r="J83" i="193"/>
  <c r="C83" i="193"/>
  <c r="A65" i="193"/>
  <c r="AB34" i="193"/>
  <c r="AB33" i="193"/>
  <c r="AB32" i="193"/>
  <c r="AB31" i="193"/>
  <c r="AB30" i="193"/>
  <c r="AB29" i="193"/>
  <c r="AB28" i="193"/>
  <c r="AB27" i="193"/>
  <c r="AB26" i="193"/>
  <c r="AB25" i="193"/>
  <c r="AB24" i="193"/>
  <c r="AB23" i="193"/>
  <c r="AB22" i="193"/>
  <c r="AB21" i="193"/>
  <c r="AB20" i="193"/>
  <c r="AB19" i="193"/>
  <c r="AB18" i="193"/>
  <c r="G19" i="193"/>
  <c r="AB17" i="193"/>
  <c r="AB16" i="193"/>
  <c r="AB15" i="193"/>
  <c r="D15" i="193"/>
  <c r="O14" i="193"/>
  <c r="D14" i="193"/>
  <c r="D13" i="193"/>
  <c r="O9" i="193"/>
  <c r="D9" i="193"/>
  <c r="O8" i="193"/>
  <c r="A7" i="193"/>
  <c r="A4" i="193"/>
  <c r="AB2" i="193"/>
  <c r="A2" i="193"/>
  <c r="AD128" i="192"/>
  <c r="AB128" i="192"/>
  <c r="AD127" i="192"/>
  <c r="AB127" i="192"/>
  <c r="AD125" i="192"/>
  <c r="AB125" i="192"/>
  <c r="AD124" i="192"/>
  <c r="AB124" i="192"/>
  <c r="AB122" i="192"/>
  <c r="AB121" i="192"/>
  <c r="AB120" i="192"/>
  <c r="AB118" i="192"/>
  <c r="O14" i="192" s="1"/>
  <c r="AD111" i="192"/>
  <c r="AB111" i="192"/>
  <c r="AD110" i="192"/>
  <c r="AB110" i="192"/>
  <c r="AD109" i="192"/>
  <c r="AB109" i="192"/>
  <c r="AD108" i="192"/>
  <c r="AB108" i="192"/>
  <c r="AD105" i="192"/>
  <c r="AB105" i="192"/>
  <c r="AD104" i="192"/>
  <c r="AB104" i="192"/>
  <c r="O91" i="192"/>
  <c r="N91" i="192"/>
  <c r="M91" i="192"/>
  <c r="L91" i="192"/>
  <c r="K91" i="192"/>
  <c r="AF9" i="192"/>
  <c r="G91" i="192" s="1"/>
  <c r="F91" i="192"/>
  <c r="AD9" i="192"/>
  <c r="E91" i="192" s="1"/>
  <c r="AB9" i="192"/>
  <c r="C91" i="192" s="1"/>
  <c r="O90" i="192"/>
  <c r="N90" i="192"/>
  <c r="M90" i="192"/>
  <c r="L90" i="192"/>
  <c r="K90" i="192"/>
  <c r="AF8" i="192"/>
  <c r="F90" i="192" s="1"/>
  <c r="G90" i="192"/>
  <c r="AD8" i="192"/>
  <c r="E90" i="192"/>
  <c r="D90" i="192"/>
  <c r="AB8" i="192"/>
  <c r="C90" i="192" s="1"/>
  <c r="M89" i="192"/>
  <c r="L89" i="192"/>
  <c r="J89" i="192"/>
  <c r="AF7" i="192"/>
  <c r="G89" i="192" s="1"/>
  <c r="AD7" i="192"/>
  <c r="E89" i="192"/>
  <c r="D89" i="192"/>
  <c r="AB7" i="192"/>
  <c r="C89" i="192" s="1"/>
  <c r="O88" i="192"/>
  <c r="N88" i="192"/>
  <c r="M88" i="192"/>
  <c r="L88" i="192"/>
  <c r="J88" i="192"/>
  <c r="AF6" i="192"/>
  <c r="F88" i="192" s="1"/>
  <c r="AD6" i="192"/>
  <c r="E88" i="192" s="1"/>
  <c r="AB6" i="192"/>
  <c r="C88" i="192" s="1"/>
  <c r="O87" i="192"/>
  <c r="N87" i="192"/>
  <c r="M87" i="192"/>
  <c r="L87" i="192"/>
  <c r="J87" i="192"/>
  <c r="AF5" i="192"/>
  <c r="F87" i="192" s="1"/>
  <c r="AD5" i="192"/>
  <c r="D87" i="192"/>
  <c r="AB5" i="192"/>
  <c r="C87" i="192" s="1"/>
  <c r="O86" i="192"/>
  <c r="N86" i="192"/>
  <c r="M86" i="192"/>
  <c r="L86" i="192"/>
  <c r="J86" i="192"/>
  <c r="AF4" i="192"/>
  <c r="G86" i="192"/>
  <c r="F86" i="192"/>
  <c r="AD4" i="192"/>
  <c r="E86" i="192" s="1"/>
  <c r="D86" i="192"/>
  <c r="AB4" i="192"/>
  <c r="C86" i="192" s="1"/>
  <c r="N85" i="192"/>
  <c r="F85" i="192"/>
  <c r="J83" i="192"/>
  <c r="C83" i="192"/>
  <c r="A65" i="192"/>
  <c r="AB34" i="192"/>
  <c r="AB33" i="192"/>
  <c r="AB32" i="192"/>
  <c r="AB31" i="192"/>
  <c r="AB30" i="192"/>
  <c r="AB29" i="192"/>
  <c r="AB28" i="192"/>
  <c r="AB27" i="192"/>
  <c r="AB26" i="192"/>
  <c r="AB25" i="192"/>
  <c r="AB24" i="192"/>
  <c r="AB23" i="192"/>
  <c r="AB22" i="192"/>
  <c r="AB21" i="192"/>
  <c r="AB20" i="192"/>
  <c r="AB19" i="192"/>
  <c r="AB18" i="192"/>
  <c r="G19" i="192"/>
  <c r="AB17" i="192"/>
  <c r="AB16" i="192"/>
  <c r="AB15" i="192"/>
  <c r="D16" i="192"/>
  <c r="D15" i="192"/>
  <c r="D14" i="192"/>
  <c r="D13" i="192"/>
  <c r="O10" i="192"/>
  <c r="D10" i="192"/>
  <c r="O9" i="192"/>
  <c r="D9" i="192"/>
  <c r="O8" i="192"/>
  <c r="A7" i="192"/>
  <c r="A4" i="192"/>
  <c r="AB2" i="192"/>
  <c r="A2" i="192"/>
  <c r="AD128" i="191"/>
  <c r="AB128" i="191"/>
  <c r="AD127" i="191"/>
  <c r="AB127" i="191"/>
  <c r="AD125" i="191"/>
  <c r="AB125" i="191"/>
  <c r="AD124" i="191"/>
  <c r="AB124" i="191"/>
  <c r="AB122" i="191"/>
  <c r="AB121" i="191"/>
  <c r="AB120" i="191"/>
  <c r="AB118" i="191"/>
  <c r="AD111" i="191"/>
  <c r="AB111" i="191"/>
  <c r="AD110" i="191"/>
  <c r="AB110" i="191"/>
  <c r="AD109" i="191"/>
  <c r="AB109" i="191"/>
  <c r="AD108" i="191"/>
  <c r="AB108" i="191"/>
  <c r="AD105" i="191"/>
  <c r="AB105" i="191"/>
  <c r="AD104" i="191"/>
  <c r="AB104" i="191"/>
  <c r="O91" i="191"/>
  <c r="N91" i="191"/>
  <c r="M91" i="191"/>
  <c r="L91" i="191"/>
  <c r="K91" i="191"/>
  <c r="AF9" i="191"/>
  <c r="G91" i="191" s="1"/>
  <c r="AD9" i="191"/>
  <c r="D91" i="191" s="1"/>
  <c r="E91" i="191"/>
  <c r="AB9" i="191"/>
  <c r="C91" i="191" s="1"/>
  <c r="O90" i="191"/>
  <c r="N90" i="191"/>
  <c r="M90" i="191"/>
  <c r="L90" i="191"/>
  <c r="K90" i="191"/>
  <c r="AF8" i="191"/>
  <c r="F90" i="191" s="1"/>
  <c r="G90" i="191"/>
  <c r="AD8" i="191"/>
  <c r="E90" i="191" s="1"/>
  <c r="D90" i="191"/>
  <c r="AB8" i="191"/>
  <c r="C90" i="191" s="1"/>
  <c r="O89" i="191"/>
  <c r="M89" i="191"/>
  <c r="L89" i="191"/>
  <c r="J89" i="191"/>
  <c r="AF7" i="191"/>
  <c r="G89" i="191" s="1"/>
  <c r="AD7" i="191"/>
  <c r="E89" i="191" s="1"/>
  <c r="D89" i="191"/>
  <c r="AB7" i="191"/>
  <c r="C89" i="191" s="1"/>
  <c r="O88" i="191"/>
  <c r="N88" i="191"/>
  <c r="M88" i="191"/>
  <c r="L88" i="191"/>
  <c r="J88" i="191"/>
  <c r="AF6" i="191"/>
  <c r="F88" i="191" s="1"/>
  <c r="AD6" i="191"/>
  <c r="E88" i="191" s="1"/>
  <c r="AB6" i="191"/>
  <c r="C88" i="191" s="1"/>
  <c r="O87" i="191"/>
  <c r="N87" i="191"/>
  <c r="M87" i="191"/>
  <c r="L87" i="191"/>
  <c r="J87" i="191"/>
  <c r="AF5" i="191"/>
  <c r="G87" i="191"/>
  <c r="F87" i="191"/>
  <c r="AD5" i="191"/>
  <c r="D87" i="191" s="1"/>
  <c r="AB5" i="191"/>
  <c r="C87" i="191" s="1"/>
  <c r="O86" i="191"/>
  <c r="N86" i="191"/>
  <c r="M86" i="191"/>
  <c r="L86" i="191"/>
  <c r="J86" i="191"/>
  <c r="AF4" i="191"/>
  <c r="G86" i="191"/>
  <c r="F86" i="191"/>
  <c r="AD4" i="191"/>
  <c r="E86" i="191" s="1"/>
  <c r="D86" i="191"/>
  <c r="AB4" i="191"/>
  <c r="C86" i="191" s="1"/>
  <c r="N85" i="191"/>
  <c r="F85" i="191"/>
  <c r="J83" i="191"/>
  <c r="C83" i="191"/>
  <c r="A65" i="191"/>
  <c r="AB34" i="191"/>
  <c r="AB33" i="191"/>
  <c r="AB32" i="191"/>
  <c r="AB31" i="191"/>
  <c r="AB30" i="191"/>
  <c r="AB29" i="191"/>
  <c r="AB28" i="191"/>
  <c r="AB27" i="191"/>
  <c r="AB26" i="191"/>
  <c r="AB25" i="191"/>
  <c r="AB24" i="191"/>
  <c r="AB23" i="191"/>
  <c r="AB22" i="191"/>
  <c r="AB21" i="191"/>
  <c r="AB20" i="191"/>
  <c r="AB19" i="191"/>
  <c r="AB18" i="191"/>
  <c r="G19" i="191"/>
  <c r="AB17" i="191"/>
  <c r="AB16" i="191"/>
  <c r="AB15" i="191"/>
  <c r="D16" i="191"/>
  <c r="D15" i="191"/>
  <c r="O14" i="191"/>
  <c r="D14" i="191"/>
  <c r="D13" i="191"/>
  <c r="O10" i="191"/>
  <c r="D10" i="191"/>
  <c r="O9" i="191"/>
  <c r="D9" i="191"/>
  <c r="O8" i="191"/>
  <c r="A7" i="191"/>
  <c r="A4" i="191"/>
  <c r="AB2" i="191"/>
  <c r="A2" i="191"/>
  <c r="AD128" i="190"/>
  <c r="AB128" i="190"/>
  <c r="AD127" i="190"/>
  <c r="AB127" i="190"/>
  <c r="AD125" i="190"/>
  <c r="AB125" i="190"/>
  <c r="AD124" i="190"/>
  <c r="AB124" i="190"/>
  <c r="AB122" i="190"/>
  <c r="AB121" i="190"/>
  <c r="AB120" i="190"/>
  <c r="AB118" i="190"/>
  <c r="O14" i="190" s="1"/>
  <c r="AD111" i="190"/>
  <c r="AB111" i="190"/>
  <c r="AD110" i="190"/>
  <c r="AB110" i="190"/>
  <c r="AD109" i="190"/>
  <c r="AB109" i="190"/>
  <c r="AD108" i="190"/>
  <c r="AB108" i="190"/>
  <c r="AD105" i="190"/>
  <c r="D10" i="190" s="1"/>
  <c r="AB105" i="190"/>
  <c r="AD104" i="190"/>
  <c r="AB104" i="190"/>
  <c r="O91" i="190"/>
  <c r="N91" i="190"/>
  <c r="M91" i="190"/>
  <c r="L91" i="190"/>
  <c r="K91" i="190"/>
  <c r="AF9" i="190"/>
  <c r="G91" i="190" s="1"/>
  <c r="AD9" i="190"/>
  <c r="E91" i="190" s="1"/>
  <c r="AB9" i="190"/>
  <c r="C91" i="190" s="1"/>
  <c r="O90" i="190"/>
  <c r="N90" i="190"/>
  <c r="M90" i="190"/>
  <c r="L90" i="190"/>
  <c r="K90" i="190"/>
  <c r="AF8" i="190"/>
  <c r="G90" i="190" s="1"/>
  <c r="F90" i="190"/>
  <c r="AD8" i="190"/>
  <c r="E90" i="190" s="1"/>
  <c r="D90" i="190"/>
  <c r="AB8" i="190"/>
  <c r="C90" i="190" s="1"/>
  <c r="O89" i="190"/>
  <c r="M89" i="190"/>
  <c r="L89" i="190"/>
  <c r="J89" i="190"/>
  <c r="AF7" i="190"/>
  <c r="G89" i="190" s="1"/>
  <c r="AD7" i="190"/>
  <c r="E89" i="190" s="1"/>
  <c r="D89" i="190"/>
  <c r="AB7" i="190"/>
  <c r="C89" i="190" s="1"/>
  <c r="O88" i="190"/>
  <c r="N88" i="190"/>
  <c r="M88" i="190"/>
  <c r="L88" i="190"/>
  <c r="J88" i="190"/>
  <c r="AF6" i="190"/>
  <c r="G88" i="190" s="1"/>
  <c r="AD6" i="190"/>
  <c r="E88" i="190" s="1"/>
  <c r="AB6" i="190"/>
  <c r="C88" i="190" s="1"/>
  <c r="O87" i="190"/>
  <c r="N87" i="190"/>
  <c r="M87" i="190"/>
  <c r="L87" i="190"/>
  <c r="J87" i="190"/>
  <c r="AF5" i="190"/>
  <c r="G87" i="190"/>
  <c r="F87" i="190"/>
  <c r="AD5" i="190"/>
  <c r="E87" i="190" s="1"/>
  <c r="AB5" i="190"/>
  <c r="C87" i="190" s="1"/>
  <c r="O86" i="190"/>
  <c r="N86" i="190"/>
  <c r="M86" i="190"/>
  <c r="L86" i="190"/>
  <c r="J86" i="190"/>
  <c r="AF4" i="190"/>
  <c r="F86" i="190" s="1"/>
  <c r="G86" i="190"/>
  <c r="AD4" i="190"/>
  <c r="E86" i="190" s="1"/>
  <c r="D86" i="190"/>
  <c r="AB4" i="190"/>
  <c r="C86" i="190" s="1"/>
  <c r="N85" i="190"/>
  <c r="F85" i="190"/>
  <c r="J83" i="190"/>
  <c r="C83" i="190"/>
  <c r="A65" i="190"/>
  <c r="AB34" i="190"/>
  <c r="AB33" i="190"/>
  <c r="AB32" i="190"/>
  <c r="AB31" i="190"/>
  <c r="AB30" i="190"/>
  <c r="AB29" i="190"/>
  <c r="AB28" i="190"/>
  <c r="AB27" i="190"/>
  <c r="AB26" i="190"/>
  <c r="AB25" i="190"/>
  <c r="AB24" i="190"/>
  <c r="AB23" i="190"/>
  <c r="AB22" i="190"/>
  <c r="AB21" i="190"/>
  <c r="AB20" i="190"/>
  <c r="AB19" i="190"/>
  <c r="AB18" i="190"/>
  <c r="G19" i="190"/>
  <c r="AB17" i="190"/>
  <c r="AB16" i="190"/>
  <c r="AB15" i="190"/>
  <c r="D16" i="190"/>
  <c r="D15" i="190"/>
  <c r="D14" i="190"/>
  <c r="D13" i="190"/>
  <c r="O10" i="190"/>
  <c r="O9" i="190"/>
  <c r="D9" i="190"/>
  <c r="O8" i="190"/>
  <c r="A7" i="190"/>
  <c r="A4" i="190"/>
  <c r="AB2" i="190"/>
  <c r="A2" i="190"/>
  <c r="AD128" i="189"/>
  <c r="AB128" i="189"/>
  <c r="AD127" i="189"/>
  <c r="AB127" i="189"/>
  <c r="AD125" i="189"/>
  <c r="AB125" i="189"/>
  <c r="AD124" i="189"/>
  <c r="AB124" i="189"/>
  <c r="AB122" i="189"/>
  <c r="AB121" i="189"/>
  <c r="AB120" i="189"/>
  <c r="AB118" i="189"/>
  <c r="AD111" i="189"/>
  <c r="AB111" i="189"/>
  <c r="AD110" i="189"/>
  <c r="AB110" i="189"/>
  <c r="AD109" i="189"/>
  <c r="AB109" i="189"/>
  <c r="AD108" i="189"/>
  <c r="AB108" i="189"/>
  <c r="AD105" i="189"/>
  <c r="AB105" i="189"/>
  <c r="AD104" i="189"/>
  <c r="AB104" i="189"/>
  <c r="O91" i="189"/>
  <c r="N91" i="189"/>
  <c r="M91" i="189"/>
  <c r="L91" i="189"/>
  <c r="K91" i="189"/>
  <c r="AF9" i="189"/>
  <c r="G91" i="189" s="1"/>
  <c r="AD9" i="189"/>
  <c r="E91" i="189" s="1"/>
  <c r="D91" i="189"/>
  <c r="AB9" i="189"/>
  <c r="C91" i="189" s="1"/>
  <c r="O90" i="189"/>
  <c r="N90" i="189"/>
  <c r="M90" i="189"/>
  <c r="L90" i="189"/>
  <c r="K90" i="189"/>
  <c r="AF8" i="189"/>
  <c r="G90" i="189" s="1"/>
  <c r="F90" i="189"/>
  <c r="AD8" i="189"/>
  <c r="E90" i="189"/>
  <c r="AB8" i="189"/>
  <c r="C90" i="189" s="1"/>
  <c r="N89" i="189"/>
  <c r="M89" i="189"/>
  <c r="L89" i="189"/>
  <c r="J89" i="189"/>
  <c r="AF7" i="189"/>
  <c r="F89" i="189" s="1"/>
  <c r="AD7" i="189"/>
  <c r="E89" i="189" s="1"/>
  <c r="D89" i="189"/>
  <c r="AB7" i="189"/>
  <c r="C89" i="189" s="1"/>
  <c r="O88" i="189"/>
  <c r="N88" i="189"/>
  <c r="M88" i="189"/>
  <c r="L88" i="189"/>
  <c r="J88" i="189"/>
  <c r="AF6" i="189"/>
  <c r="F88" i="189" s="1"/>
  <c r="AD6" i="189"/>
  <c r="D88" i="189" s="1"/>
  <c r="AB6" i="189"/>
  <c r="C88" i="189" s="1"/>
  <c r="O87" i="189"/>
  <c r="N87" i="189"/>
  <c r="M87" i="189"/>
  <c r="L87" i="189"/>
  <c r="J87" i="189"/>
  <c r="AF5" i="189"/>
  <c r="G87" i="189" s="1"/>
  <c r="AD5" i="189"/>
  <c r="D87" i="189" s="1"/>
  <c r="AB5" i="189"/>
  <c r="C87" i="189"/>
  <c r="O86" i="189"/>
  <c r="N86" i="189"/>
  <c r="M86" i="189"/>
  <c r="L86" i="189"/>
  <c r="J86" i="189"/>
  <c r="AF4" i="189"/>
  <c r="G86" i="189" s="1"/>
  <c r="AD4" i="189"/>
  <c r="E86" i="189" s="1"/>
  <c r="AB4" i="189"/>
  <c r="C86" i="189" s="1"/>
  <c r="N85" i="189"/>
  <c r="F85" i="189"/>
  <c r="J83" i="189"/>
  <c r="C83" i="189"/>
  <c r="A65" i="189"/>
  <c r="AB34" i="189"/>
  <c r="AB33" i="189"/>
  <c r="AB32" i="189"/>
  <c r="AB31" i="189"/>
  <c r="AB30" i="189"/>
  <c r="AB29" i="189"/>
  <c r="AB28" i="189"/>
  <c r="AB27" i="189"/>
  <c r="AB26" i="189"/>
  <c r="AB25" i="189"/>
  <c r="AB24" i="189"/>
  <c r="AB23" i="189"/>
  <c r="AB22" i="189"/>
  <c r="AB21" i="189"/>
  <c r="AB20" i="189"/>
  <c r="AB19" i="189"/>
  <c r="AB18" i="189"/>
  <c r="G19" i="189"/>
  <c r="AB17" i="189"/>
  <c r="AB16" i="189"/>
  <c r="AB15" i="189"/>
  <c r="D16" i="189"/>
  <c r="D15" i="189"/>
  <c r="O14" i="189"/>
  <c r="D14" i="189"/>
  <c r="D13" i="189"/>
  <c r="O10" i="189"/>
  <c r="D10" i="189"/>
  <c r="O9" i="189"/>
  <c r="D9" i="189"/>
  <c r="D8" i="189"/>
  <c r="A7" i="189"/>
  <c r="A4" i="189"/>
  <c r="AB2" i="189"/>
  <c r="A2" i="189"/>
  <c r="AD128" i="188"/>
  <c r="AB128" i="188"/>
  <c r="AD127" i="188"/>
  <c r="O9" i="188" s="1"/>
  <c r="AB127" i="188"/>
  <c r="AD125" i="188"/>
  <c r="AB125" i="188"/>
  <c r="AD124" i="188"/>
  <c r="AB124" i="188"/>
  <c r="AB122" i="188"/>
  <c r="AB121" i="188"/>
  <c r="AB120" i="188"/>
  <c r="AB118" i="188"/>
  <c r="O14" i="188" s="1"/>
  <c r="AD111" i="188"/>
  <c r="AB111" i="188"/>
  <c r="AD110" i="188"/>
  <c r="D15" i="188" s="1"/>
  <c r="AB110" i="188"/>
  <c r="AD109" i="188"/>
  <c r="AB109" i="188"/>
  <c r="AD108" i="188"/>
  <c r="AB108" i="188"/>
  <c r="AD105" i="188"/>
  <c r="AB105" i="188"/>
  <c r="AD104" i="188"/>
  <c r="D9" i="188" s="1"/>
  <c r="AB104" i="188"/>
  <c r="O91" i="188"/>
  <c r="N91" i="188"/>
  <c r="M91" i="188"/>
  <c r="L91" i="188"/>
  <c r="K91" i="188"/>
  <c r="AF9" i="188"/>
  <c r="G91" i="188" s="1"/>
  <c r="F91" i="188"/>
  <c r="AD9" i="188"/>
  <c r="D91" i="188"/>
  <c r="E91" i="188"/>
  <c r="AB9" i="188"/>
  <c r="C91" i="188" s="1"/>
  <c r="O90" i="188"/>
  <c r="N90" i="188"/>
  <c r="M90" i="188"/>
  <c r="L90" i="188"/>
  <c r="K90" i="188"/>
  <c r="AF8" i="188"/>
  <c r="G90" i="188" s="1"/>
  <c r="AD8" i="188"/>
  <c r="D90" i="188" s="1"/>
  <c r="E90" i="188"/>
  <c r="AB8" i="188"/>
  <c r="C90" i="188" s="1"/>
  <c r="N89" i="188"/>
  <c r="M89" i="188"/>
  <c r="L89" i="188"/>
  <c r="J89" i="188"/>
  <c r="AF7" i="188"/>
  <c r="G89" i="188" s="1"/>
  <c r="AD7" i="188"/>
  <c r="D89" i="188" s="1"/>
  <c r="AB7" i="188"/>
  <c r="C89" i="188" s="1"/>
  <c r="O88" i="188"/>
  <c r="N88" i="188"/>
  <c r="M88" i="188"/>
  <c r="L88" i="188"/>
  <c r="J88" i="188"/>
  <c r="AF6" i="188"/>
  <c r="F88" i="188" s="1"/>
  <c r="AD6" i="188"/>
  <c r="E88" i="188" s="1"/>
  <c r="AB6" i="188"/>
  <c r="C88" i="188" s="1"/>
  <c r="O87" i="188"/>
  <c r="N87" i="188"/>
  <c r="M87" i="188"/>
  <c r="L87" i="188"/>
  <c r="J87" i="188"/>
  <c r="AF5" i="188"/>
  <c r="G87" i="188" s="1"/>
  <c r="AD5" i="188"/>
  <c r="D87" i="188" s="1"/>
  <c r="AB5" i="188"/>
  <c r="C87" i="188"/>
  <c r="O86" i="188"/>
  <c r="N86" i="188"/>
  <c r="M86" i="188"/>
  <c r="L86" i="188"/>
  <c r="J86" i="188"/>
  <c r="AF4" i="188"/>
  <c r="G86" i="188" s="1"/>
  <c r="AD4" i="188"/>
  <c r="E86" i="188" s="1"/>
  <c r="AB4" i="188"/>
  <c r="C86" i="188" s="1"/>
  <c r="N85" i="188"/>
  <c r="F85" i="188"/>
  <c r="J83" i="188"/>
  <c r="C83" i="188"/>
  <c r="A65" i="188"/>
  <c r="AB34" i="188"/>
  <c r="AB33" i="188"/>
  <c r="AB32" i="188"/>
  <c r="AB31" i="188"/>
  <c r="AB30" i="188"/>
  <c r="AB29" i="188"/>
  <c r="AB28" i="188"/>
  <c r="AB27" i="188"/>
  <c r="AB26" i="188"/>
  <c r="AB25" i="188"/>
  <c r="AB24" i="188"/>
  <c r="AB23" i="188"/>
  <c r="AB22" i="188"/>
  <c r="AB21" i="188"/>
  <c r="AB20" i="188"/>
  <c r="AB19" i="188"/>
  <c r="AB18" i="188"/>
  <c r="G19" i="188"/>
  <c r="AB17" i="188"/>
  <c r="AB16" i="188"/>
  <c r="AB15" i="188"/>
  <c r="D16" i="188"/>
  <c r="D14" i="188"/>
  <c r="D13" i="188"/>
  <c r="O10" i="188"/>
  <c r="D10" i="188"/>
  <c r="O8" i="188"/>
  <c r="A7" i="188"/>
  <c r="A4" i="188"/>
  <c r="AB2" i="188"/>
  <c r="A2" i="188"/>
  <c r="AD128" i="187"/>
  <c r="AB128" i="187"/>
  <c r="AD127" i="187"/>
  <c r="O9" i="187" s="1"/>
  <c r="AB127" i="187"/>
  <c r="AD125" i="187"/>
  <c r="AB125" i="187"/>
  <c r="AD124" i="187"/>
  <c r="AB124" i="187"/>
  <c r="AB122" i="187"/>
  <c r="AB121" i="187"/>
  <c r="AB120" i="187"/>
  <c r="AB118" i="187"/>
  <c r="O14" i="187" s="1"/>
  <c r="AD111" i="187"/>
  <c r="AB111" i="187"/>
  <c r="AD110" i="187"/>
  <c r="D15" i="187" s="1"/>
  <c r="AB110" i="187"/>
  <c r="AD109" i="187"/>
  <c r="AB109" i="187"/>
  <c r="AD108" i="187"/>
  <c r="D13" i="187" s="1"/>
  <c r="AB108" i="187"/>
  <c r="AD105" i="187"/>
  <c r="AB105" i="187"/>
  <c r="AD104" i="187"/>
  <c r="D9" i="187" s="1"/>
  <c r="AB104" i="187"/>
  <c r="O91" i="187"/>
  <c r="N91" i="187"/>
  <c r="M91" i="187"/>
  <c r="L91" i="187"/>
  <c r="K91" i="187"/>
  <c r="AF9" i="187"/>
  <c r="G91" i="187" s="1"/>
  <c r="AD9" i="187"/>
  <c r="D91" i="187" s="1"/>
  <c r="AB9" i="187"/>
  <c r="C91" i="187" s="1"/>
  <c r="O90" i="187"/>
  <c r="N90" i="187"/>
  <c r="M90" i="187"/>
  <c r="L90" i="187"/>
  <c r="K90" i="187"/>
  <c r="AF8" i="187"/>
  <c r="F90" i="187"/>
  <c r="G90" i="187"/>
  <c r="AD8" i="187"/>
  <c r="E90" i="187" s="1"/>
  <c r="AB8" i="187"/>
  <c r="C90" i="187" s="1"/>
  <c r="O89" i="187"/>
  <c r="N89" i="187"/>
  <c r="M89" i="187"/>
  <c r="L89" i="187"/>
  <c r="J89" i="187"/>
  <c r="AF7" i="187"/>
  <c r="G89" i="187" s="1"/>
  <c r="F89" i="187"/>
  <c r="AD7" i="187"/>
  <c r="D89" i="187" s="1"/>
  <c r="AB7" i="187"/>
  <c r="C89" i="187" s="1"/>
  <c r="O88" i="187"/>
  <c r="N88" i="187"/>
  <c r="M88" i="187"/>
  <c r="L88" i="187"/>
  <c r="J88" i="187"/>
  <c r="AF6" i="187"/>
  <c r="F88" i="187" s="1"/>
  <c r="AD6" i="187"/>
  <c r="E88" i="187"/>
  <c r="D88" i="187"/>
  <c r="AB6" i="187"/>
  <c r="C88" i="187" s="1"/>
  <c r="O87" i="187"/>
  <c r="N87" i="187"/>
  <c r="M87" i="187"/>
  <c r="L87" i="187"/>
  <c r="J87" i="187"/>
  <c r="AF5" i="187"/>
  <c r="G87" i="187" s="1"/>
  <c r="AD5" i="187"/>
  <c r="D87" i="187" s="1"/>
  <c r="E87" i="187"/>
  <c r="AB5" i="187"/>
  <c r="C87" i="187" s="1"/>
  <c r="O86" i="187"/>
  <c r="N86" i="187"/>
  <c r="M86" i="187"/>
  <c r="L86" i="187"/>
  <c r="J86" i="187"/>
  <c r="AF4" i="187"/>
  <c r="G86" i="187" s="1"/>
  <c r="AD4" i="187"/>
  <c r="E86" i="187" s="1"/>
  <c r="AB4" i="187"/>
  <c r="C86" i="187" s="1"/>
  <c r="N85" i="187"/>
  <c r="F85" i="187"/>
  <c r="J83" i="187"/>
  <c r="C83" i="187"/>
  <c r="A65" i="187"/>
  <c r="AB34" i="187"/>
  <c r="AB33" i="187"/>
  <c r="AB32" i="187"/>
  <c r="AB31" i="187"/>
  <c r="AB30" i="187"/>
  <c r="AB29" i="187"/>
  <c r="AB28" i="187"/>
  <c r="AB27" i="187"/>
  <c r="AB26" i="187"/>
  <c r="AB25" i="187"/>
  <c r="AB24" i="187"/>
  <c r="AB23" i="187"/>
  <c r="AB22" i="187"/>
  <c r="AB21" i="187"/>
  <c r="AB20" i="187"/>
  <c r="AB19" i="187"/>
  <c r="AB18" i="187"/>
  <c r="G19" i="187"/>
  <c r="AB17" i="187"/>
  <c r="AB16" i="187"/>
  <c r="AB15" i="187"/>
  <c r="D16" i="187"/>
  <c r="D14" i="187"/>
  <c r="O10" i="187"/>
  <c r="D10" i="187"/>
  <c r="A7" i="187"/>
  <c r="A4" i="187"/>
  <c r="AB2" i="187"/>
  <c r="A2" i="187"/>
  <c r="AD128" i="186"/>
  <c r="AB128" i="186"/>
  <c r="AD127" i="186"/>
  <c r="AB127" i="186"/>
  <c r="AD125" i="186"/>
  <c r="AB125" i="186"/>
  <c r="AD124" i="186"/>
  <c r="AB124" i="186"/>
  <c r="AB122" i="186"/>
  <c r="AB121" i="186"/>
  <c r="AB120" i="186"/>
  <c r="AB118" i="186"/>
  <c r="AD111" i="186"/>
  <c r="AB111" i="186"/>
  <c r="AD110" i="186"/>
  <c r="AB110" i="186"/>
  <c r="AD109" i="186"/>
  <c r="AB109" i="186"/>
  <c r="AD108" i="186"/>
  <c r="AB108" i="186"/>
  <c r="AD105" i="186"/>
  <c r="AB105" i="186"/>
  <c r="AD104" i="186"/>
  <c r="AB104" i="186"/>
  <c r="O91" i="186"/>
  <c r="N91" i="186"/>
  <c r="M91" i="186"/>
  <c r="L91" i="186"/>
  <c r="K91" i="186"/>
  <c r="AF9" i="186"/>
  <c r="F91" i="186" s="1"/>
  <c r="AD9" i="186"/>
  <c r="E91" i="186" s="1"/>
  <c r="AB9" i="186"/>
  <c r="C91" i="186" s="1"/>
  <c r="O90" i="186"/>
  <c r="N90" i="186"/>
  <c r="M90" i="186"/>
  <c r="L90" i="186"/>
  <c r="K90" i="186"/>
  <c r="AF8" i="186"/>
  <c r="G90" i="186" s="1"/>
  <c r="F90" i="186"/>
  <c r="AD8" i="186"/>
  <c r="E90" i="186" s="1"/>
  <c r="D90" i="186"/>
  <c r="AB8" i="186"/>
  <c r="C90" i="186" s="1"/>
  <c r="O89" i="186"/>
  <c r="N89" i="186"/>
  <c r="M89" i="186"/>
  <c r="L89" i="186"/>
  <c r="J89" i="186"/>
  <c r="AF7" i="186"/>
  <c r="F89" i="186" s="1"/>
  <c r="AD7" i="186"/>
  <c r="D89" i="186" s="1"/>
  <c r="AB7" i="186"/>
  <c r="C89" i="186" s="1"/>
  <c r="O88" i="186"/>
  <c r="N88" i="186"/>
  <c r="M88" i="186"/>
  <c r="L88" i="186"/>
  <c r="J88" i="186"/>
  <c r="AF6" i="186"/>
  <c r="F88" i="186" s="1"/>
  <c r="AD6" i="186"/>
  <c r="D88" i="186"/>
  <c r="AB6" i="186"/>
  <c r="C88" i="186" s="1"/>
  <c r="O87" i="186"/>
  <c r="N87" i="186"/>
  <c r="M87" i="186"/>
  <c r="L87" i="186"/>
  <c r="J87" i="186"/>
  <c r="AF5" i="186"/>
  <c r="F87" i="186" s="1"/>
  <c r="AD5" i="186"/>
  <c r="E87" i="186" s="1"/>
  <c r="D87" i="186"/>
  <c r="AB5" i="186"/>
  <c r="C87" i="186" s="1"/>
  <c r="O86" i="186"/>
  <c r="N86" i="186"/>
  <c r="M86" i="186"/>
  <c r="L86" i="186"/>
  <c r="J86" i="186"/>
  <c r="AF4" i="186"/>
  <c r="F86" i="186" s="1"/>
  <c r="AD4" i="186"/>
  <c r="D86" i="186" s="1"/>
  <c r="AB4" i="186"/>
  <c r="C86" i="186"/>
  <c r="N85" i="186"/>
  <c r="F85" i="186"/>
  <c r="J83" i="186"/>
  <c r="C83" i="186"/>
  <c r="A65" i="186"/>
  <c r="AB34" i="186"/>
  <c r="AB33" i="186"/>
  <c r="AB32" i="186"/>
  <c r="AB31" i="186"/>
  <c r="AB30" i="186"/>
  <c r="AB29" i="186"/>
  <c r="AB28" i="186"/>
  <c r="AB27" i="186"/>
  <c r="AB26" i="186"/>
  <c r="AB25" i="186"/>
  <c r="AB24" i="186"/>
  <c r="AB23" i="186"/>
  <c r="AB22" i="186"/>
  <c r="AB21" i="186"/>
  <c r="AB20" i="186"/>
  <c r="AB19" i="186"/>
  <c r="AB18" i="186"/>
  <c r="G19" i="186"/>
  <c r="AB17" i="186"/>
  <c r="AB16" i="186"/>
  <c r="AB15" i="186"/>
  <c r="D16" i="186"/>
  <c r="D15" i="186"/>
  <c r="O14" i="186"/>
  <c r="D14" i="186"/>
  <c r="D13" i="186"/>
  <c r="O10" i="186"/>
  <c r="D10" i="186"/>
  <c r="O9" i="186"/>
  <c r="D9" i="186"/>
  <c r="O8" i="186"/>
  <c r="D8" i="186"/>
  <c r="A7" i="186"/>
  <c r="A4" i="186"/>
  <c r="AB2" i="186"/>
  <c r="A2" i="186"/>
  <c r="AD128" i="185"/>
  <c r="AB128" i="185"/>
  <c r="AD127" i="185"/>
  <c r="AB127" i="185"/>
  <c r="AD125" i="185"/>
  <c r="AB125" i="185"/>
  <c r="AD124" i="185"/>
  <c r="AB124" i="185"/>
  <c r="AB122" i="185"/>
  <c r="AB121" i="185"/>
  <c r="AB120" i="185"/>
  <c r="AB118" i="185"/>
  <c r="O14" i="185" s="1"/>
  <c r="AD111" i="185"/>
  <c r="D16" i="185" s="1"/>
  <c r="AB111" i="185"/>
  <c r="AD110" i="185"/>
  <c r="AB110" i="185"/>
  <c r="AD109" i="185"/>
  <c r="AB109" i="185"/>
  <c r="AD108" i="185"/>
  <c r="AB108" i="185"/>
  <c r="AD105" i="185"/>
  <c r="AB105" i="185"/>
  <c r="AD104" i="185"/>
  <c r="AB104" i="185"/>
  <c r="O91" i="185"/>
  <c r="N91" i="185"/>
  <c r="M91" i="185"/>
  <c r="L91" i="185"/>
  <c r="K91" i="185"/>
  <c r="AF9" i="185"/>
  <c r="G91" i="185" s="1"/>
  <c r="AD9" i="185"/>
  <c r="D91" i="185" s="1"/>
  <c r="AB9" i="185"/>
  <c r="C91" i="185" s="1"/>
  <c r="O90" i="185"/>
  <c r="N90" i="185"/>
  <c r="M90" i="185"/>
  <c r="L90" i="185"/>
  <c r="K90" i="185"/>
  <c r="AF8" i="185"/>
  <c r="F90" i="185" s="1"/>
  <c r="G90" i="185"/>
  <c r="AD8" i="185"/>
  <c r="E90" i="185" s="1"/>
  <c r="D90" i="185"/>
  <c r="AB8" i="185"/>
  <c r="C90" i="185"/>
  <c r="O89" i="185"/>
  <c r="N89" i="185"/>
  <c r="M89" i="185"/>
  <c r="L89" i="185"/>
  <c r="J89" i="185"/>
  <c r="AF7" i="185"/>
  <c r="G89" i="185" s="1"/>
  <c r="AD7" i="185"/>
  <c r="E89" i="185" s="1"/>
  <c r="D89" i="185"/>
  <c r="AB7" i="185"/>
  <c r="C89" i="185"/>
  <c r="O88" i="185"/>
  <c r="N88" i="185"/>
  <c r="M88" i="185"/>
  <c r="L88" i="185"/>
  <c r="J88" i="185"/>
  <c r="AF6" i="185"/>
  <c r="F88" i="185" s="1"/>
  <c r="AD6" i="185"/>
  <c r="E88" i="185"/>
  <c r="AB6" i="185"/>
  <c r="C88" i="185"/>
  <c r="O87" i="185"/>
  <c r="N87" i="185"/>
  <c r="M87" i="185"/>
  <c r="L87" i="185"/>
  <c r="J87" i="185"/>
  <c r="AF5" i="185"/>
  <c r="G87" i="185" s="1"/>
  <c r="AD5" i="185"/>
  <c r="E87" i="185" s="1"/>
  <c r="D87" i="185"/>
  <c r="AB5" i="185"/>
  <c r="C87" i="185" s="1"/>
  <c r="O86" i="185"/>
  <c r="N86" i="185"/>
  <c r="M86" i="185"/>
  <c r="L86" i="185"/>
  <c r="J86" i="185"/>
  <c r="AF4" i="185"/>
  <c r="F86" i="185" s="1"/>
  <c r="AD4" i="185"/>
  <c r="E86" i="185" s="1"/>
  <c r="AB4" i="185"/>
  <c r="C86" i="185"/>
  <c r="N85" i="185"/>
  <c r="F85" i="185"/>
  <c r="J83" i="185"/>
  <c r="C83" i="185"/>
  <c r="A65" i="185"/>
  <c r="AB34" i="185"/>
  <c r="AB33" i="185"/>
  <c r="AB32" i="185"/>
  <c r="AB31" i="185"/>
  <c r="AB30" i="185"/>
  <c r="AB29" i="185"/>
  <c r="AB28" i="185"/>
  <c r="AB27" i="185"/>
  <c r="AB26" i="185"/>
  <c r="AB25" i="185"/>
  <c r="AB24" i="185"/>
  <c r="AB23" i="185"/>
  <c r="AB22" i="185"/>
  <c r="AB21" i="185"/>
  <c r="AB20" i="185"/>
  <c r="AB19" i="185"/>
  <c r="AB18" i="185"/>
  <c r="G19" i="185"/>
  <c r="AB17" i="185"/>
  <c r="AB16" i="185"/>
  <c r="AB15" i="185"/>
  <c r="D15" i="185"/>
  <c r="D14" i="185"/>
  <c r="D13" i="185"/>
  <c r="O10" i="185"/>
  <c r="D10" i="185"/>
  <c r="O9" i="185"/>
  <c r="D9" i="185"/>
  <c r="O8" i="185"/>
  <c r="D8" i="185"/>
  <c r="A7" i="185"/>
  <c r="A4" i="185"/>
  <c r="AB2" i="185"/>
  <c r="A2" i="185"/>
  <c r="AD128" i="184"/>
  <c r="AB128" i="184"/>
  <c r="AD127" i="184"/>
  <c r="AB127" i="184"/>
  <c r="AD125" i="184"/>
  <c r="AB125" i="184"/>
  <c r="AD124" i="184"/>
  <c r="AB124" i="184"/>
  <c r="AB122" i="184"/>
  <c r="AB121" i="184"/>
  <c r="AB120" i="184"/>
  <c r="AB118" i="184"/>
  <c r="AD111" i="184"/>
  <c r="AB111" i="184"/>
  <c r="AD110" i="184"/>
  <c r="AB110" i="184"/>
  <c r="AD109" i="184"/>
  <c r="AB109" i="184"/>
  <c r="AD108" i="184"/>
  <c r="AB108" i="184"/>
  <c r="AD105" i="184"/>
  <c r="AB105" i="184"/>
  <c r="AD104" i="184"/>
  <c r="AB104" i="184"/>
  <c r="O91" i="184"/>
  <c r="N91" i="184"/>
  <c r="M91" i="184"/>
  <c r="L91" i="184"/>
  <c r="K91" i="184"/>
  <c r="AF9" i="184"/>
  <c r="G91" i="184" s="1"/>
  <c r="AD9" i="184"/>
  <c r="E91" i="184" s="1"/>
  <c r="D91" i="184"/>
  <c r="AB9" i="184"/>
  <c r="C91" i="184" s="1"/>
  <c r="O90" i="184"/>
  <c r="N90" i="184"/>
  <c r="M90" i="184"/>
  <c r="L90" i="184"/>
  <c r="K90" i="184"/>
  <c r="AF8" i="184"/>
  <c r="F90" i="184" s="1"/>
  <c r="AD8" i="184"/>
  <c r="E90" i="184" s="1"/>
  <c r="AB8" i="184"/>
  <c r="C90" i="184" s="1"/>
  <c r="O89" i="184"/>
  <c r="N89" i="184"/>
  <c r="M89" i="184"/>
  <c r="L89" i="184"/>
  <c r="J89" i="184"/>
  <c r="AF7" i="184"/>
  <c r="G89" i="184" s="1"/>
  <c r="AD7" i="184"/>
  <c r="E89" i="184" s="1"/>
  <c r="D89" i="184"/>
  <c r="AB7" i="184"/>
  <c r="C89" i="184" s="1"/>
  <c r="O88" i="184"/>
  <c r="N88" i="184"/>
  <c r="M88" i="184"/>
  <c r="L88" i="184"/>
  <c r="J88" i="184"/>
  <c r="AF6" i="184"/>
  <c r="F88" i="184" s="1"/>
  <c r="AD6" i="184"/>
  <c r="E88" i="184" s="1"/>
  <c r="AB6" i="184"/>
  <c r="C88" i="184" s="1"/>
  <c r="O87" i="184"/>
  <c r="N87" i="184"/>
  <c r="M87" i="184"/>
  <c r="L87" i="184"/>
  <c r="J87" i="184"/>
  <c r="AF5" i="184"/>
  <c r="G87" i="184" s="1"/>
  <c r="AD5" i="184"/>
  <c r="D87" i="184"/>
  <c r="E87" i="184"/>
  <c r="AB5" i="184"/>
  <c r="C87" i="184" s="1"/>
  <c r="O86" i="184"/>
  <c r="N86" i="184"/>
  <c r="M86" i="184"/>
  <c r="L86" i="184"/>
  <c r="J86" i="184"/>
  <c r="AF4" i="184"/>
  <c r="F86" i="184" s="1"/>
  <c r="AD4" i="184"/>
  <c r="E86" i="184" s="1"/>
  <c r="AB4" i="184"/>
  <c r="C86" i="184" s="1"/>
  <c r="N85" i="184"/>
  <c r="F85" i="184"/>
  <c r="J83" i="184"/>
  <c r="C83" i="184"/>
  <c r="A65" i="184"/>
  <c r="AB34" i="184"/>
  <c r="AB33" i="184"/>
  <c r="AB32" i="184"/>
  <c r="AB31" i="184"/>
  <c r="AB30" i="184"/>
  <c r="AB29" i="184"/>
  <c r="AB28" i="184"/>
  <c r="AB27" i="184"/>
  <c r="AB26" i="184"/>
  <c r="AB25" i="184"/>
  <c r="AB24" i="184"/>
  <c r="AB23" i="184"/>
  <c r="AB22" i="184"/>
  <c r="AB21" i="184"/>
  <c r="AB20" i="184"/>
  <c r="AB19" i="184"/>
  <c r="AB18" i="184"/>
  <c r="G19" i="184"/>
  <c r="AB17" i="184"/>
  <c r="AB16" i="184"/>
  <c r="AB15" i="184"/>
  <c r="D16" i="184"/>
  <c r="D15" i="184"/>
  <c r="O14" i="184"/>
  <c r="D14" i="184"/>
  <c r="D13" i="184"/>
  <c r="O10" i="184"/>
  <c r="D10" i="184"/>
  <c r="O9" i="184"/>
  <c r="D9" i="184"/>
  <c r="O8" i="184"/>
  <c r="D8" i="184"/>
  <c r="A7" i="184"/>
  <c r="A4" i="184"/>
  <c r="AB2" i="184"/>
  <c r="A2" i="184"/>
  <c r="AD128" i="183"/>
  <c r="AB128" i="183"/>
  <c r="AD127" i="183"/>
  <c r="AB127" i="183"/>
  <c r="AD125" i="183"/>
  <c r="AB125" i="183"/>
  <c r="AD124" i="183"/>
  <c r="AB124" i="183"/>
  <c r="AB122" i="183"/>
  <c r="AB121" i="183"/>
  <c r="AB120" i="183"/>
  <c r="AB118" i="183"/>
  <c r="AD111" i="183"/>
  <c r="AB111" i="183"/>
  <c r="AD110" i="183"/>
  <c r="AB110" i="183"/>
  <c r="AD109" i="183"/>
  <c r="AB109" i="183"/>
  <c r="AD108" i="183"/>
  <c r="AB108" i="183"/>
  <c r="AD105" i="183"/>
  <c r="AB105" i="183"/>
  <c r="AD104" i="183"/>
  <c r="AB104" i="183"/>
  <c r="O91" i="183"/>
  <c r="N91" i="183"/>
  <c r="M91" i="183"/>
  <c r="L91" i="183"/>
  <c r="K91" i="183"/>
  <c r="AF9" i="183"/>
  <c r="G91" i="183" s="1"/>
  <c r="AD9" i="183"/>
  <c r="E91" i="183" s="1"/>
  <c r="D91" i="183"/>
  <c r="AB9" i="183"/>
  <c r="C91" i="183" s="1"/>
  <c r="O90" i="183"/>
  <c r="N90" i="183"/>
  <c r="M90" i="183"/>
  <c r="L90" i="183"/>
  <c r="K90" i="183"/>
  <c r="AF8" i="183"/>
  <c r="G90" i="183" s="1"/>
  <c r="F90" i="183"/>
  <c r="AD8" i="183"/>
  <c r="E90" i="183" s="1"/>
  <c r="D90" i="183"/>
  <c r="AB8" i="183"/>
  <c r="C90" i="183"/>
  <c r="O89" i="183"/>
  <c r="N89" i="183"/>
  <c r="M89" i="183"/>
  <c r="L89" i="183"/>
  <c r="J89" i="183"/>
  <c r="AF7" i="183"/>
  <c r="F89" i="183" s="1"/>
  <c r="AD7" i="183"/>
  <c r="E89" i="183" s="1"/>
  <c r="D89" i="183"/>
  <c r="AB7" i="183"/>
  <c r="C89" i="183" s="1"/>
  <c r="O88" i="183"/>
  <c r="N88" i="183"/>
  <c r="M88" i="183"/>
  <c r="L88" i="183"/>
  <c r="J88" i="183"/>
  <c r="AF6" i="183"/>
  <c r="F88" i="183" s="1"/>
  <c r="AD6" i="183"/>
  <c r="D88" i="183" s="1"/>
  <c r="AB6" i="183"/>
  <c r="C88" i="183"/>
  <c r="O87" i="183"/>
  <c r="N87" i="183"/>
  <c r="M87" i="183"/>
  <c r="L87" i="183"/>
  <c r="J87" i="183"/>
  <c r="AF5" i="183"/>
  <c r="G87" i="183" s="1"/>
  <c r="AD5" i="183"/>
  <c r="D87" i="183"/>
  <c r="E87" i="183"/>
  <c r="AB5" i="183"/>
  <c r="C87" i="183" s="1"/>
  <c r="O86" i="183"/>
  <c r="N86" i="183"/>
  <c r="M86" i="183"/>
  <c r="L86" i="183"/>
  <c r="J86" i="183"/>
  <c r="AF4" i="183"/>
  <c r="F86" i="183" s="1"/>
  <c r="AD4" i="183"/>
  <c r="E86" i="183" s="1"/>
  <c r="AB4" i="183"/>
  <c r="C86" i="183"/>
  <c r="N85" i="183"/>
  <c r="F85" i="183"/>
  <c r="J83" i="183"/>
  <c r="C83" i="183"/>
  <c r="A65" i="183"/>
  <c r="AB34" i="183"/>
  <c r="AB33" i="183"/>
  <c r="AB32" i="183"/>
  <c r="AB31" i="183"/>
  <c r="AB30" i="183"/>
  <c r="AB29" i="183"/>
  <c r="AB28" i="183"/>
  <c r="AB27" i="183"/>
  <c r="AB26" i="183"/>
  <c r="AB25" i="183"/>
  <c r="AB24" i="183"/>
  <c r="AB23" i="183"/>
  <c r="AB22" i="183"/>
  <c r="AB21" i="183"/>
  <c r="AB20" i="183"/>
  <c r="AB19" i="183"/>
  <c r="AB18" i="183"/>
  <c r="G19" i="183"/>
  <c r="AB17" i="183"/>
  <c r="AB16" i="183"/>
  <c r="AB15" i="183"/>
  <c r="D16" i="183"/>
  <c r="D15" i="183"/>
  <c r="O14" i="183"/>
  <c r="D14" i="183"/>
  <c r="D13" i="183"/>
  <c r="O10" i="183"/>
  <c r="D10" i="183"/>
  <c r="O9" i="183"/>
  <c r="D9" i="183"/>
  <c r="O8" i="183"/>
  <c r="D8" i="183"/>
  <c r="A7" i="183"/>
  <c r="A4" i="183"/>
  <c r="AB2" i="183"/>
  <c r="A2" i="183"/>
  <c r="AD128" i="182"/>
  <c r="O10" i="182" s="1"/>
  <c r="AB128" i="182"/>
  <c r="AD127" i="182"/>
  <c r="O9" i="182" s="1"/>
  <c r="AB127" i="182"/>
  <c r="AD125" i="182"/>
  <c r="AB125" i="182"/>
  <c r="AD124" i="182"/>
  <c r="AB124" i="182"/>
  <c r="AB122" i="182"/>
  <c r="AB121" i="182"/>
  <c r="AB120" i="182"/>
  <c r="AB118" i="182"/>
  <c r="AD111" i="182"/>
  <c r="D16" i="182"/>
  <c r="AB111" i="182"/>
  <c r="AD110" i="182"/>
  <c r="AB110" i="182"/>
  <c r="AD109" i="182"/>
  <c r="AB109" i="182"/>
  <c r="AD108" i="182"/>
  <c r="AB108" i="182"/>
  <c r="AD105" i="182"/>
  <c r="D10" i="182" s="1"/>
  <c r="AB105" i="182"/>
  <c r="AD104" i="182"/>
  <c r="AB104" i="182"/>
  <c r="O91" i="182"/>
  <c r="N91" i="182"/>
  <c r="M91" i="182"/>
  <c r="L91" i="182"/>
  <c r="K91" i="182"/>
  <c r="AF9" i="182"/>
  <c r="F91" i="182" s="1"/>
  <c r="G91" i="182"/>
  <c r="AD9" i="182"/>
  <c r="E91" i="182" s="1"/>
  <c r="AB9" i="182"/>
  <c r="C91" i="182" s="1"/>
  <c r="O90" i="182"/>
  <c r="N90" i="182"/>
  <c r="M90" i="182"/>
  <c r="L90" i="182"/>
  <c r="K90" i="182"/>
  <c r="AF8" i="182"/>
  <c r="F90" i="182" s="1"/>
  <c r="G90" i="182"/>
  <c r="AD8" i="182"/>
  <c r="E90" i="182" s="1"/>
  <c r="AB8" i="182"/>
  <c r="C90" i="182"/>
  <c r="O89" i="182"/>
  <c r="M89" i="182"/>
  <c r="L89" i="182"/>
  <c r="J89" i="182"/>
  <c r="AF7" i="182"/>
  <c r="F89" i="182" s="1"/>
  <c r="G89" i="182"/>
  <c r="AD7" i="182"/>
  <c r="E89" i="182"/>
  <c r="D89" i="182"/>
  <c r="AB7" i="182"/>
  <c r="C89" i="182" s="1"/>
  <c r="O88" i="182"/>
  <c r="N88" i="182"/>
  <c r="M88" i="182"/>
  <c r="L88" i="182"/>
  <c r="J88" i="182"/>
  <c r="AF6" i="182"/>
  <c r="G88" i="182"/>
  <c r="AD6" i="182"/>
  <c r="E88" i="182" s="1"/>
  <c r="AB6" i="182"/>
  <c r="C88" i="182" s="1"/>
  <c r="O87" i="182"/>
  <c r="N87" i="182"/>
  <c r="M87" i="182"/>
  <c r="L87" i="182"/>
  <c r="J87" i="182"/>
  <c r="AF5" i="182"/>
  <c r="F87" i="182" s="1"/>
  <c r="AD5" i="182"/>
  <c r="E87" i="182" s="1"/>
  <c r="AB5" i="182"/>
  <c r="C87" i="182" s="1"/>
  <c r="O86" i="182"/>
  <c r="N86" i="182"/>
  <c r="M86" i="182"/>
  <c r="L86" i="182"/>
  <c r="J86" i="182"/>
  <c r="AF4" i="182"/>
  <c r="F86" i="182" s="1"/>
  <c r="G86" i="182"/>
  <c r="AD4" i="182"/>
  <c r="E86" i="182" s="1"/>
  <c r="AB4" i="182"/>
  <c r="C86" i="182" s="1"/>
  <c r="N85" i="182"/>
  <c r="F85" i="182"/>
  <c r="J83" i="182"/>
  <c r="C83" i="182"/>
  <c r="A65" i="182"/>
  <c r="AB34" i="182"/>
  <c r="AB33" i="182"/>
  <c r="AB32" i="182"/>
  <c r="AB31" i="182"/>
  <c r="AB30" i="182"/>
  <c r="AB29" i="182"/>
  <c r="AB28" i="182"/>
  <c r="AB27" i="182"/>
  <c r="AB26" i="182"/>
  <c r="AB25" i="182"/>
  <c r="AB24" i="182"/>
  <c r="AB23" i="182"/>
  <c r="AB22" i="182"/>
  <c r="AB21" i="182"/>
  <c r="AB20" i="182"/>
  <c r="AB19" i="182"/>
  <c r="AB18" i="182"/>
  <c r="G19" i="182"/>
  <c r="AB17" i="182"/>
  <c r="AB16" i="182"/>
  <c r="AB15" i="182"/>
  <c r="D15" i="182"/>
  <c r="O14" i="182"/>
  <c r="D14" i="182"/>
  <c r="D13" i="182"/>
  <c r="D9" i="182"/>
  <c r="A7" i="182"/>
  <c r="A4" i="182"/>
  <c r="AB2" i="182"/>
  <c r="A2" i="182"/>
  <c r="AD128" i="181"/>
  <c r="AB128" i="181"/>
  <c r="AD127" i="181"/>
  <c r="AB127" i="181"/>
  <c r="AD125" i="181"/>
  <c r="AB125" i="181"/>
  <c r="AD124" i="181"/>
  <c r="AB124" i="181"/>
  <c r="AB122" i="181"/>
  <c r="AB121" i="181"/>
  <c r="AB120" i="181"/>
  <c r="AB118" i="181"/>
  <c r="AD111" i="181"/>
  <c r="AB111" i="181"/>
  <c r="AD110" i="181"/>
  <c r="AB110" i="181"/>
  <c r="AD109" i="181"/>
  <c r="AB109" i="181"/>
  <c r="AD108" i="181"/>
  <c r="AB108" i="181"/>
  <c r="AD105" i="181"/>
  <c r="AB105" i="181"/>
  <c r="AD104" i="181"/>
  <c r="AB104" i="181"/>
  <c r="O91" i="181"/>
  <c r="N91" i="181"/>
  <c r="M91" i="181"/>
  <c r="L91" i="181"/>
  <c r="K91" i="181"/>
  <c r="AF9" i="181"/>
  <c r="G91" i="181" s="1"/>
  <c r="AD9" i="181"/>
  <c r="D91" i="181" s="1"/>
  <c r="E91" i="181"/>
  <c r="AB9" i="181"/>
  <c r="C91" i="181" s="1"/>
  <c r="O90" i="181"/>
  <c r="N90" i="181"/>
  <c r="M90" i="181"/>
  <c r="L90" i="181"/>
  <c r="K90" i="181"/>
  <c r="AF8" i="181"/>
  <c r="G90" i="181"/>
  <c r="F90" i="181"/>
  <c r="AD8" i="181"/>
  <c r="E90" i="181" s="1"/>
  <c r="AB8" i="181"/>
  <c r="C90" i="181" s="1"/>
  <c r="O89" i="181"/>
  <c r="M89" i="181"/>
  <c r="L89" i="181"/>
  <c r="J89" i="181"/>
  <c r="AF7" i="181"/>
  <c r="G89" i="181" s="1"/>
  <c r="AD7" i="181"/>
  <c r="E89" i="181" s="1"/>
  <c r="D89" i="181"/>
  <c r="AB7" i="181"/>
  <c r="C89" i="181" s="1"/>
  <c r="O88" i="181"/>
  <c r="N88" i="181"/>
  <c r="M88" i="181"/>
  <c r="L88" i="181"/>
  <c r="J88" i="181"/>
  <c r="AF6" i="181"/>
  <c r="F88" i="181" s="1"/>
  <c r="AD6" i="181"/>
  <c r="E88" i="181" s="1"/>
  <c r="AB6" i="181"/>
  <c r="C88" i="181"/>
  <c r="O87" i="181"/>
  <c r="N87" i="181"/>
  <c r="M87" i="181"/>
  <c r="L87" i="181"/>
  <c r="J87" i="181"/>
  <c r="AF5" i="181"/>
  <c r="G87" i="181" s="1"/>
  <c r="AD5" i="181"/>
  <c r="D87" i="181"/>
  <c r="E87" i="181"/>
  <c r="AB5" i="181"/>
  <c r="C87" i="181" s="1"/>
  <c r="O86" i="181"/>
  <c r="N86" i="181"/>
  <c r="M86" i="181"/>
  <c r="L86" i="181"/>
  <c r="J86" i="181"/>
  <c r="AF4" i="181"/>
  <c r="F86" i="181" s="1"/>
  <c r="AD4" i="181"/>
  <c r="E86" i="181" s="1"/>
  <c r="AB4" i="181"/>
  <c r="C86" i="181"/>
  <c r="N85" i="181"/>
  <c r="F85" i="181"/>
  <c r="J83" i="181"/>
  <c r="C83" i="181"/>
  <c r="A65" i="181"/>
  <c r="AB34" i="181"/>
  <c r="AB33" i="181"/>
  <c r="AB32" i="181"/>
  <c r="AB31" i="181"/>
  <c r="AB30" i="181"/>
  <c r="AB29" i="181"/>
  <c r="AB28" i="181"/>
  <c r="AB27" i="181"/>
  <c r="AB26" i="181"/>
  <c r="AB25" i="181"/>
  <c r="AB24" i="181"/>
  <c r="AB23" i="181"/>
  <c r="AB22" i="181"/>
  <c r="AB21" i="181"/>
  <c r="AB20" i="181"/>
  <c r="AB19" i="181"/>
  <c r="AB18" i="181"/>
  <c r="G19" i="181"/>
  <c r="AB17" i="181"/>
  <c r="AB16" i="181"/>
  <c r="AB15" i="181"/>
  <c r="D16" i="181"/>
  <c r="D15" i="181"/>
  <c r="O14" i="181"/>
  <c r="D14" i="181"/>
  <c r="D13" i="181"/>
  <c r="O10" i="181"/>
  <c r="D10" i="181"/>
  <c r="O9" i="181"/>
  <c r="D9" i="181"/>
  <c r="D8" i="181"/>
  <c r="A7" i="181"/>
  <c r="A4" i="181"/>
  <c r="AB2" i="181"/>
  <c r="A2" i="181"/>
  <c r="AD128" i="180"/>
  <c r="AB128" i="180"/>
  <c r="AD127" i="180"/>
  <c r="AB127" i="180"/>
  <c r="AD125" i="180"/>
  <c r="AB125" i="180"/>
  <c r="AD124" i="180"/>
  <c r="AB124" i="180"/>
  <c r="AB122" i="180"/>
  <c r="AB121" i="180"/>
  <c r="AB120" i="180"/>
  <c r="AB118" i="180"/>
  <c r="O14" i="180" s="1"/>
  <c r="AD111" i="180"/>
  <c r="AB111" i="180"/>
  <c r="AD110" i="180"/>
  <c r="AB110" i="180"/>
  <c r="AD109" i="180"/>
  <c r="D14" i="180" s="1"/>
  <c r="AB109" i="180"/>
  <c r="AD108" i="180"/>
  <c r="AB108" i="180"/>
  <c r="AD105" i="180"/>
  <c r="D10" i="180" s="1"/>
  <c r="AB105" i="180"/>
  <c r="AD104" i="180"/>
  <c r="AB104" i="180"/>
  <c r="O91" i="180"/>
  <c r="N91" i="180"/>
  <c r="M91" i="180"/>
  <c r="L91" i="180"/>
  <c r="K91" i="180"/>
  <c r="AF9" i="180"/>
  <c r="G91" i="180" s="1"/>
  <c r="AD9" i="180"/>
  <c r="E91" i="180"/>
  <c r="D91" i="180"/>
  <c r="AB9" i="180"/>
  <c r="C91" i="180" s="1"/>
  <c r="O90" i="180"/>
  <c r="N90" i="180"/>
  <c r="M90" i="180"/>
  <c r="L90" i="180"/>
  <c r="K90" i="180"/>
  <c r="AF8" i="180"/>
  <c r="F90" i="180" s="1"/>
  <c r="AD8" i="180"/>
  <c r="E90" i="180"/>
  <c r="AB8" i="180"/>
  <c r="C90" i="180" s="1"/>
  <c r="O89" i="180"/>
  <c r="N89" i="180"/>
  <c r="M89" i="180"/>
  <c r="L89" i="180"/>
  <c r="J89" i="180"/>
  <c r="AF7" i="180"/>
  <c r="G89" i="180" s="1"/>
  <c r="AD7" i="180"/>
  <c r="D89" i="180" s="1"/>
  <c r="AB7" i="180"/>
  <c r="C89" i="180" s="1"/>
  <c r="O88" i="180"/>
  <c r="N88" i="180"/>
  <c r="M88" i="180"/>
  <c r="L88" i="180"/>
  <c r="J88" i="180"/>
  <c r="AF6" i="180"/>
  <c r="F88" i="180" s="1"/>
  <c r="G88" i="180"/>
  <c r="AD6" i="180"/>
  <c r="E88" i="180" s="1"/>
  <c r="AB6" i="180"/>
  <c r="C88" i="180" s="1"/>
  <c r="O87" i="180"/>
  <c r="N87" i="180"/>
  <c r="M87" i="180"/>
  <c r="L87" i="180"/>
  <c r="J87" i="180"/>
  <c r="AF5" i="180"/>
  <c r="G87" i="180"/>
  <c r="AD5" i="180"/>
  <c r="D87" i="180" s="1"/>
  <c r="AB5" i="180"/>
  <c r="C87" i="180" s="1"/>
  <c r="O86" i="180"/>
  <c r="N86" i="180"/>
  <c r="M86" i="180"/>
  <c r="L86" i="180"/>
  <c r="J86" i="180"/>
  <c r="AF4" i="180"/>
  <c r="F86" i="180" s="1"/>
  <c r="G86" i="180"/>
  <c r="AD4" i="180"/>
  <c r="E86" i="180" s="1"/>
  <c r="AB4" i="180"/>
  <c r="C86" i="180"/>
  <c r="N85" i="180"/>
  <c r="F85" i="180"/>
  <c r="J83" i="180"/>
  <c r="C83" i="180"/>
  <c r="A65" i="180"/>
  <c r="AB34" i="180"/>
  <c r="AB33" i="180"/>
  <c r="AB32" i="180"/>
  <c r="AB31" i="180"/>
  <c r="AB30" i="180"/>
  <c r="AB29" i="180"/>
  <c r="AB28" i="180"/>
  <c r="AB27" i="180"/>
  <c r="AB26" i="180"/>
  <c r="AB25" i="180"/>
  <c r="AB24" i="180"/>
  <c r="AB23" i="180"/>
  <c r="AB22" i="180"/>
  <c r="AB21" i="180"/>
  <c r="AB20" i="180"/>
  <c r="AB19" i="180"/>
  <c r="AB18" i="180"/>
  <c r="G19" i="180"/>
  <c r="AB17" i="180"/>
  <c r="AB16" i="180"/>
  <c r="AB15" i="180"/>
  <c r="D16" i="180"/>
  <c r="D15" i="180"/>
  <c r="D13" i="180"/>
  <c r="O10" i="180"/>
  <c r="O9" i="180"/>
  <c r="D9" i="180"/>
  <c r="D8" i="180"/>
  <c r="A7" i="180"/>
  <c r="A4" i="180"/>
  <c r="AB2" i="180"/>
  <c r="A2" i="180"/>
  <c r="J34" i="179"/>
  <c r="J33" i="179"/>
  <c r="J32" i="179"/>
  <c r="J31" i="179"/>
  <c r="J30" i="179"/>
  <c r="J29" i="179"/>
  <c r="J28" i="179"/>
  <c r="J27" i="179"/>
  <c r="J26" i="179"/>
  <c r="J25" i="179"/>
  <c r="J24" i="179"/>
  <c r="J23" i="179"/>
  <c r="J22" i="179"/>
  <c r="J21" i="179"/>
  <c r="J20" i="179"/>
  <c r="J19" i="179"/>
  <c r="J18" i="179"/>
  <c r="J17" i="179"/>
  <c r="J16" i="179"/>
  <c r="J15" i="179"/>
  <c r="J2" i="179"/>
  <c r="G1" i="179"/>
  <c r="J83" i="256"/>
  <c r="M86" i="256"/>
  <c r="N87" i="256"/>
  <c r="L88" i="256"/>
  <c r="J89" i="256"/>
  <c r="A19" i="256"/>
  <c r="A50" i="256"/>
  <c r="A19" i="254"/>
  <c r="A50" i="254"/>
  <c r="A19" i="252"/>
  <c r="A50" i="252"/>
  <c r="A19" i="251"/>
  <c r="A50" i="251"/>
  <c r="A19" i="250"/>
  <c r="A50" i="250"/>
  <c r="A19" i="249"/>
  <c r="A50" i="249"/>
  <c r="A19" i="247"/>
  <c r="A50" i="247"/>
  <c r="A19" i="245"/>
  <c r="A50" i="245"/>
  <c r="A19" i="243"/>
  <c r="A50" i="243"/>
  <c r="A19" i="242"/>
  <c r="A50" i="242"/>
  <c r="A19" i="240"/>
  <c r="A50" i="240"/>
  <c r="A19" i="238"/>
  <c r="A50" i="238"/>
  <c r="A19" i="237"/>
  <c r="A50" i="237"/>
  <c r="A19" i="236"/>
  <c r="A50" i="236"/>
  <c r="A19" i="235"/>
  <c r="A50" i="235"/>
  <c r="A19" i="234"/>
  <c r="A50" i="234"/>
  <c r="A19" i="233"/>
  <c r="A50" i="233"/>
  <c r="A19" i="231"/>
  <c r="A50" i="231"/>
  <c r="A19" i="230"/>
  <c r="A50" i="230"/>
  <c r="A19" i="228"/>
  <c r="A50" i="228"/>
  <c r="A19" i="227"/>
  <c r="A50" i="227"/>
  <c r="A19" i="224"/>
  <c r="A50" i="224"/>
  <c r="A19" i="223"/>
  <c r="A50" i="223"/>
  <c r="A19" i="222"/>
  <c r="A50" i="222"/>
  <c r="A19" i="221"/>
  <c r="A50" i="221"/>
  <c r="A19" i="220"/>
  <c r="A50" i="220"/>
  <c r="A19" i="219"/>
  <c r="A50" i="219"/>
  <c r="A19" i="218"/>
  <c r="A50" i="218"/>
  <c r="A19" i="217"/>
  <c r="A50" i="217"/>
  <c r="A19" i="215"/>
  <c r="A50" i="215"/>
  <c r="A19" i="214"/>
  <c r="A50" i="214"/>
  <c r="A19" i="213"/>
  <c r="A50" i="213"/>
  <c r="A19" i="212"/>
  <c r="A50" i="212"/>
  <c r="A19" i="211"/>
  <c r="A50" i="211"/>
  <c r="A19" i="210"/>
  <c r="A50" i="210"/>
  <c r="A19" i="209"/>
  <c r="A50" i="209"/>
  <c r="A19" i="208"/>
  <c r="A50" i="208"/>
  <c r="A19" i="207"/>
  <c r="A50" i="207"/>
  <c r="A19" i="206"/>
  <c r="A50" i="206"/>
  <c r="A19" i="205"/>
  <c r="A50" i="205"/>
  <c r="A19" i="204"/>
  <c r="A50" i="204"/>
  <c r="A19" i="203"/>
  <c r="A50" i="203"/>
  <c r="A19" i="202"/>
  <c r="A50" i="202"/>
  <c r="A19" i="201"/>
  <c r="A50" i="201"/>
  <c r="A19" i="200"/>
  <c r="A50" i="200"/>
  <c r="A19" i="198"/>
  <c r="A50" i="198"/>
  <c r="A19" i="197"/>
  <c r="A50" i="197"/>
  <c r="A19" i="196"/>
  <c r="A50" i="196"/>
  <c r="A19" i="195"/>
  <c r="A50" i="195"/>
  <c r="A19" i="194"/>
  <c r="A50" i="194"/>
  <c r="A19" i="193"/>
  <c r="A50" i="193"/>
  <c r="A19" i="192"/>
  <c r="A50" i="192"/>
  <c r="A19" i="191"/>
  <c r="A50" i="191"/>
  <c r="A19" i="190"/>
  <c r="A50" i="190"/>
  <c r="A19" i="189"/>
  <c r="A50" i="189"/>
  <c r="A19" i="188"/>
  <c r="A50" i="188"/>
  <c r="A19" i="187"/>
  <c r="A50" i="187"/>
  <c r="A19" i="186"/>
  <c r="A50" i="186"/>
  <c r="A19" i="185"/>
  <c r="A50" i="185"/>
  <c r="A19" i="184"/>
  <c r="A50" i="184"/>
  <c r="A19" i="183"/>
  <c r="A50" i="183"/>
  <c r="A19" i="182"/>
  <c r="A50" i="182"/>
  <c r="A19" i="181"/>
  <c r="A50" i="181"/>
  <c r="A19" i="180"/>
  <c r="A50" i="180"/>
  <c r="N87" i="257"/>
  <c r="N89" i="257"/>
  <c r="O91" i="257"/>
  <c r="L87" i="255"/>
  <c r="L89" i="255"/>
  <c r="J86" i="256"/>
  <c r="M87" i="256"/>
  <c r="J88" i="256"/>
  <c r="K90" i="256"/>
  <c r="L87" i="257"/>
  <c r="L89" i="257"/>
  <c r="D86" i="257"/>
  <c r="D87" i="257"/>
  <c r="D88" i="257"/>
  <c r="D89" i="257"/>
  <c r="D90" i="257"/>
  <c r="D91" i="257"/>
  <c r="D8" i="256"/>
  <c r="D91" i="256"/>
  <c r="D88" i="255"/>
  <c r="F89" i="255"/>
  <c r="D88" i="254"/>
  <c r="E88" i="253"/>
  <c r="G89" i="253"/>
  <c r="D87" i="253"/>
  <c r="F88" i="253"/>
  <c r="D91" i="253"/>
  <c r="D86" i="252"/>
  <c r="F87" i="252"/>
  <c r="D90" i="252"/>
  <c r="F91" i="252"/>
  <c r="O8" i="252"/>
  <c r="F91" i="251"/>
  <c r="O8" i="251"/>
  <c r="D88" i="251"/>
  <c r="F89" i="251"/>
  <c r="D86" i="250"/>
  <c r="F87" i="250"/>
  <c r="D90" i="250"/>
  <c r="F91" i="250"/>
  <c r="O8" i="250"/>
  <c r="G89" i="249"/>
  <c r="F86" i="248"/>
  <c r="D89" i="248"/>
  <c r="F90" i="248"/>
  <c r="D88" i="247"/>
  <c r="F89" i="247"/>
  <c r="F91" i="246"/>
  <c r="D87" i="246"/>
  <c r="F88" i="246"/>
  <c r="D91" i="246"/>
  <c r="D86" i="245"/>
  <c r="F87" i="245"/>
  <c r="D90" i="245"/>
  <c r="F91" i="245"/>
  <c r="O8" i="245"/>
  <c r="D87" i="244"/>
  <c r="F88" i="244"/>
  <c r="G91" i="244"/>
  <c r="D87" i="243"/>
  <c r="F88" i="243"/>
  <c r="D88" i="243"/>
  <c r="F89" i="243"/>
  <c r="D86" i="242"/>
  <c r="F87" i="242"/>
  <c r="F91" i="242"/>
  <c r="O8" i="242"/>
  <c r="D87" i="241"/>
  <c r="F88" i="241"/>
  <c r="D91" i="241"/>
  <c r="D8" i="241"/>
  <c r="E88" i="240"/>
  <c r="G89" i="240"/>
  <c r="D87" i="239"/>
  <c r="F88" i="239"/>
  <c r="D88" i="239"/>
  <c r="F89" i="239"/>
  <c r="F89" i="238"/>
  <c r="D88" i="237"/>
  <c r="F89" i="237"/>
  <c r="D88" i="236"/>
  <c r="F89" i="236"/>
  <c r="D88" i="235"/>
  <c r="F89" i="235"/>
  <c r="D86" i="234"/>
  <c r="F87" i="234"/>
  <c r="D90" i="234"/>
  <c r="O8" i="234"/>
  <c r="O8" i="233"/>
  <c r="D88" i="233"/>
  <c r="F89" i="233"/>
  <c r="D86" i="232"/>
  <c r="F87" i="232"/>
  <c r="D90" i="232"/>
  <c r="F91" i="232"/>
  <c r="D8" i="231"/>
  <c r="F91" i="231"/>
  <c r="D87" i="231"/>
  <c r="F88" i="231"/>
  <c r="D88" i="230"/>
  <c r="F89" i="230"/>
  <c r="D86" i="229"/>
  <c r="F87" i="229"/>
  <c r="D90" i="229"/>
  <c r="F91" i="229"/>
  <c r="E87" i="228"/>
  <c r="D88" i="228"/>
  <c r="G88" i="228"/>
  <c r="F89" i="228"/>
  <c r="F89" i="227"/>
  <c r="F88" i="226"/>
  <c r="D91" i="226"/>
  <c r="F91" i="225"/>
  <c r="D87" i="225"/>
  <c r="F88" i="225"/>
  <c r="D88" i="224"/>
  <c r="F89" i="224"/>
  <c r="F86" i="224"/>
  <c r="D89" i="224"/>
  <c r="F90" i="224"/>
  <c r="D8" i="223"/>
  <c r="D86" i="223"/>
  <c r="D87" i="223"/>
  <c r="D88" i="223"/>
  <c r="D89" i="223"/>
  <c r="D90" i="223"/>
  <c r="D91" i="223"/>
  <c r="O8" i="223"/>
  <c r="D88" i="222"/>
  <c r="F89" i="222"/>
  <c r="C86" i="221"/>
  <c r="F86" i="221"/>
  <c r="F90" i="221"/>
  <c r="D86" i="220"/>
  <c r="F87" i="220"/>
  <c r="D90" i="220"/>
  <c r="F91" i="220"/>
  <c r="O8" i="220"/>
  <c r="D8" i="219"/>
  <c r="D87" i="219"/>
  <c r="D91" i="219"/>
  <c r="F91" i="218"/>
  <c r="D88" i="218"/>
  <c r="F89" i="218"/>
  <c r="F89" i="217"/>
  <c r="F86" i="217"/>
  <c r="D89" i="217"/>
  <c r="F90" i="217"/>
  <c r="D88" i="216"/>
  <c r="F89" i="216"/>
  <c r="D88" i="215"/>
  <c r="F89" i="215"/>
  <c r="F91" i="214"/>
  <c r="O8" i="214"/>
  <c r="F89" i="214"/>
  <c r="F89" i="213"/>
  <c r="D88" i="212"/>
  <c r="F89" i="212"/>
  <c r="G89" i="211"/>
  <c r="F91" i="210"/>
  <c r="D87" i="210"/>
  <c r="F88" i="210"/>
  <c r="D88" i="210"/>
  <c r="F89" i="210"/>
  <c r="E88" i="209"/>
  <c r="G89" i="209"/>
  <c r="D88" i="208"/>
  <c r="F89" i="208"/>
  <c r="D88" i="207"/>
  <c r="F89" i="207"/>
  <c r="F91" i="206"/>
  <c r="D88" i="206"/>
  <c r="F89" i="206"/>
  <c r="D88" i="205"/>
  <c r="F89" i="205"/>
  <c r="F86" i="205"/>
  <c r="D89" i="205"/>
  <c r="F90" i="205"/>
  <c r="D88" i="204"/>
  <c r="F89" i="204"/>
  <c r="D88" i="203"/>
  <c r="F89" i="203"/>
  <c r="C86" i="202"/>
  <c r="F86" i="202"/>
  <c r="D89" i="202"/>
  <c r="F90" i="202"/>
  <c r="D87" i="201"/>
  <c r="F88" i="201"/>
  <c r="D88" i="201"/>
  <c r="F89" i="201"/>
  <c r="O8" i="200"/>
  <c r="D88" i="200"/>
  <c r="F89" i="200"/>
  <c r="O8" i="199"/>
  <c r="D86" i="199"/>
  <c r="F87" i="199"/>
  <c r="D90" i="199"/>
  <c r="F91" i="199"/>
  <c r="D88" i="198"/>
  <c r="F89" i="198"/>
  <c r="F87" i="197"/>
  <c r="D90" i="197"/>
  <c r="F91" i="197"/>
  <c r="D86" i="196"/>
  <c r="D90" i="196"/>
  <c r="F91" i="196"/>
  <c r="D88" i="195"/>
  <c r="F89" i="195"/>
  <c r="D86" i="194"/>
  <c r="F87" i="194"/>
  <c r="D90" i="194"/>
  <c r="F91" i="194"/>
  <c r="O8" i="194"/>
  <c r="D8" i="193"/>
  <c r="D87" i="193"/>
  <c r="F88" i="193"/>
  <c r="D91" i="193"/>
  <c r="E87" i="192"/>
  <c r="D88" i="192"/>
  <c r="G88" i="192"/>
  <c r="F89" i="192"/>
  <c r="D88" i="191"/>
  <c r="G88" i="191"/>
  <c r="F89" i="191"/>
  <c r="D87" i="190"/>
  <c r="F88" i="190"/>
  <c r="D88" i="190"/>
  <c r="D86" i="189"/>
  <c r="F87" i="189"/>
  <c r="D90" i="189"/>
  <c r="F91" i="189"/>
  <c r="O8" i="189"/>
  <c r="D88" i="188"/>
  <c r="F89" i="188"/>
  <c r="D86" i="187"/>
  <c r="F87" i="187"/>
  <c r="D90" i="187"/>
  <c r="F91" i="187"/>
  <c r="O8" i="187"/>
  <c r="E88" i="186"/>
  <c r="G89" i="186"/>
  <c r="D88" i="185"/>
  <c r="D88" i="184"/>
  <c r="F89" i="184"/>
  <c r="E88" i="183"/>
  <c r="G89" i="183"/>
  <c r="D8" i="182"/>
  <c r="D87" i="182"/>
  <c r="F88" i="182"/>
  <c r="D91" i="182"/>
  <c r="O8" i="181"/>
  <c r="D88" i="181"/>
  <c r="F89" i="181"/>
  <c r="D86" i="180"/>
  <c r="F87" i="180"/>
  <c r="D90" i="180"/>
  <c r="O86" i="257" l="1"/>
  <c r="N90" i="257"/>
  <c r="N88" i="257"/>
  <c r="N86" i="257"/>
  <c r="F88" i="257"/>
  <c r="D86" i="256"/>
  <c r="D87" i="256"/>
  <c r="F90" i="256"/>
  <c r="F89" i="256"/>
  <c r="F88" i="255"/>
  <c r="F90" i="254"/>
  <c r="D89" i="254"/>
  <c r="D90" i="254"/>
  <c r="G86" i="254"/>
  <c r="D89" i="253"/>
  <c r="F90" i="253"/>
  <c r="E87" i="252"/>
  <c r="D88" i="252"/>
  <c r="F89" i="252"/>
  <c r="G90" i="252"/>
  <c r="G86" i="251"/>
  <c r="F88" i="251"/>
  <c r="E88" i="250"/>
  <c r="D89" i="250"/>
  <c r="F90" i="250"/>
  <c r="G89" i="250"/>
  <c r="D86" i="249"/>
  <c r="G88" i="249"/>
  <c r="E89" i="249"/>
  <c r="D91" i="248"/>
  <c r="E88" i="248"/>
  <c r="G89" i="248"/>
  <c r="G88" i="247"/>
  <c r="D91" i="247"/>
  <c r="D86" i="247"/>
  <c r="F87" i="247"/>
  <c r="O8" i="246"/>
  <c r="G89" i="246"/>
  <c r="E87" i="245"/>
  <c r="D88" i="245"/>
  <c r="D89" i="245"/>
  <c r="G89" i="245"/>
  <c r="D91" i="245"/>
  <c r="E89" i="244"/>
  <c r="G89" i="244"/>
  <c r="D8" i="243"/>
  <c r="E91" i="243"/>
  <c r="D90" i="243"/>
  <c r="G91" i="243"/>
  <c r="F89" i="242"/>
  <c r="E91" i="242"/>
  <c r="F87" i="240"/>
  <c r="O8" i="240"/>
  <c r="E87" i="240"/>
  <c r="E91" i="239"/>
  <c r="D86" i="239"/>
  <c r="D89" i="239"/>
  <c r="G91" i="239"/>
  <c r="F86" i="238"/>
  <c r="G91" i="238"/>
  <c r="E86" i="238"/>
  <c r="G87" i="238"/>
  <c r="D91" i="237"/>
  <c r="F90" i="237"/>
  <c r="G86" i="237"/>
  <c r="D89" i="237"/>
  <c r="E91" i="236"/>
  <c r="F86" i="236"/>
  <c r="G91" i="236"/>
  <c r="O8" i="235"/>
  <c r="D89" i="235"/>
  <c r="D90" i="235"/>
  <c r="F91" i="235"/>
  <c r="E89" i="234"/>
  <c r="F91" i="233"/>
  <c r="G90" i="233"/>
  <c r="G89" i="232"/>
  <c r="G90" i="232"/>
  <c r="G89" i="231"/>
  <c r="G87" i="231"/>
  <c r="D90" i="230"/>
  <c r="G86" i="230"/>
  <c r="G90" i="230"/>
  <c r="D8" i="229"/>
  <c r="G89" i="229"/>
  <c r="F90" i="229"/>
  <c r="D89" i="229"/>
  <c r="D89" i="228"/>
  <c r="C86" i="228"/>
  <c r="F87" i="227"/>
  <c r="E90" i="227"/>
  <c r="G91" i="227"/>
  <c r="D8" i="226"/>
  <c r="D89" i="226"/>
  <c r="D90" i="226"/>
  <c r="D86" i="225"/>
  <c r="G87" i="225"/>
  <c r="E88" i="225"/>
  <c r="D91" i="224"/>
  <c r="D90" i="224"/>
  <c r="E87" i="222"/>
  <c r="E91" i="222"/>
  <c r="D8" i="222"/>
  <c r="D89" i="222"/>
  <c r="D90" i="222"/>
  <c r="F87" i="221"/>
  <c r="D90" i="221"/>
  <c r="D87" i="221"/>
  <c r="E88" i="220"/>
  <c r="F91" i="219"/>
  <c r="E86" i="219"/>
  <c r="F89" i="219"/>
  <c r="G87" i="218"/>
  <c r="C86" i="217"/>
  <c r="D87" i="217"/>
  <c r="E91" i="217"/>
  <c r="D86" i="217"/>
  <c r="F87" i="217"/>
  <c r="E90" i="217"/>
  <c r="D89" i="216"/>
  <c r="D90" i="216"/>
  <c r="E87" i="216"/>
  <c r="F91" i="215"/>
  <c r="D91" i="215"/>
  <c r="D88" i="214"/>
  <c r="F86" i="214"/>
  <c r="D90" i="214"/>
  <c r="D87" i="214"/>
  <c r="F87" i="213"/>
  <c r="G91" i="213"/>
  <c r="F88" i="212"/>
  <c r="D89" i="212"/>
  <c r="D90" i="212"/>
  <c r="E86" i="212"/>
  <c r="G87" i="212"/>
  <c r="O8" i="211"/>
  <c r="G91" i="211"/>
  <c r="D8" i="209"/>
  <c r="F90" i="209"/>
  <c r="D90" i="209"/>
  <c r="D90" i="208"/>
  <c r="F91" i="208"/>
  <c r="F90" i="208"/>
  <c r="F91" i="207"/>
  <c r="D8" i="207"/>
  <c r="E91" i="207"/>
  <c r="D90" i="207"/>
  <c r="E86" i="206"/>
  <c r="G87" i="206"/>
  <c r="E90" i="205"/>
  <c r="D86" i="205"/>
  <c r="F88" i="205"/>
  <c r="E91" i="205"/>
  <c r="D90" i="204"/>
  <c r="F91" i="204"/>
  <c r="F87" i="203"/>
  <c r="D89" i="203"/>
  <c r="D90" i="203"/>
  <c r="E87" i="203"/>
  <c r="E86" i="202"/>
  <c r="F89" i="202"/>
  <c r="F91" i="202"/>
  <c r="D89" i="201"/>
  <c r="E90" i="201"/>
  <c r="D86" i="201"/>
  <c r="F90" i="201"/>
  <c r="G87" i="200"/>
  <c r="E91" i="200"/>
  <c r="E87" i="200"/>
  <c r="D8" i="200"/>
  <c r="F91" i="200"/>
  <c r="D87" i="199"/>
  <c r="E89" i="199"/>
  <c r="F89" i="199"/>
  <c r="G86" i="198"/>
  <c r="G90" i="198"/>
  <c r="D86" i="198"/>
  <c r="G88" i="198"/>
  <c r="E87" i="197"/>
  <c r="F89" i="197"/>
  <c r="F89" i="196"/>
  <c r="F88" i="196"/>
  <c r="F88" i="195"/>
  <c r="D89" i="195"/>
  <c r="D90" i="195"/>
  <c r="E86" i="195"/>
  <c r="G87" i="195"/>
  <c r="D8" i="194"/>
  <c r="E87" i="194"/>
  <c r="F88" i="194"/>
  <c r="D88" i="194"/>
  <c r="D86" i="193"/>
  <c r="E88" i="193"/>
  <c r="D90" i="193"/>
  <c r="F89" i="193"/>
  <c r="G87" i="192"/>
  <c r="E87" i="191"/>
  <c r="D8" i="191"/>
  <c r="F91" i="191"/>
  <c r="D91" i="190"/>
  <c r="F91" i="190"/>
  <c r="E87" i="189"/>
  <c r="E88" i="189"/>
  <c r="G89" i="189"/>
  <c r="E89" i="188"/>
  <c r="F86" i="188"/>
  <c r="E89" i="187"/>
  <c r="D8" i="187"/>
  <c r="G91" i="186"/>
  <c r="D91" i="186"/>
  <c r="E89" i="186"/>
  <c r="G86" i="185"/>
  <c r="F91" i="185"/>
  <c r="E91" i="185"/>
  <c r="G90" i="184"/>
  <c r="D90" i="184"/>
  <c r="F91" i="184"/>
  <c r="G86" i="183"/>
  <c r="F91" i="183"/>
  <c r="D86" i="182"/>
  <c r="D88" i="182"/>
  <c r="G87" i="182"/>
  <c r="G86" i="181"/>
  <c r="F91" i="181"/>
  <c r="D90" i="181"/>
  <c r="O8" i="180"/>
  <c r="E89" i="180"/>
  <c r="N89" i="190"/>
  <c r="N89" i="191"/>
  <c r="O89" i="192"/>
  <c r="N89" i="193"/>
  <c r="O89" i="195"/>
  <c r="O89" i="196"/>
  <c r="N89" i="198"/>
  <c r="N89" i="199"/>
  <c r="N89" i="200"/>
  <c r="O89" i="201"/>
  <c r="O89" i="202"/>
  <c r="O89" i="203"/>
  <c r="N89" i="205"/>
  <c r="O89" i="206"/>
  <c r="N89" i="209"/>
  <c r="N89" i="210"/>
  <c r="O89" i="211"/>
  <c r="O89" i="212"/>
  <c r="N89" i="215"/>
  <c r="O89" i="222"/>
  <c r="O89" i="223"/>
  <c r="O89" i="224"/>
  <c r="N89" i="225"/>
  <c r="N89" i="227"/>
  <c r="N89" i="228"/>
  <c r="O89" i="229"/>
  <c r="N89" i="230"/>
  <c r="O89" i="231"/>
  <c r="N89" i="233"/>
  <c r="O89" i="236"/>
  <c r="N89" i="238"/>
  <c r="N89" i="241"/>
  <c r="O87" i="256"/>
  <c r="N87" i="253"/>
  <c r="N87" i="250"/>
  <c r="N87" i="248"/>
  <c r="O87" i="247"/>
  <c r="N87" i="246"/>
  <c r="N87" i="245"/>
  <c r="N87" i="241"/>
  <c r="N87" i="239"/>
  <c r="N87" i="238"/>
  <c r="N87" i="235"/>
  <c r="N87" i="234"/>
  <c r="O87" i="232"/>
  <c r="O87" i="230"/>
  <c r="N87" i="228"/>
  <c r="O87" i="257"/>
  <c r="N87" i="255"/>
  <c r="N87" i="254"/>
  <c r="O87" i="252"/>
  <c r="N87" i="251"/>
  <c r="O87" i="249"/>
  <c r="O87" i="253"/>
  <c r="N87" i="252"/>
  <c r="O87" i="250"/>
  <c r="N87" i="249"/>
  <c r="O87" i="248"/>
  <c r="O87" i="246"/>
  <c r="O87" i="245"/>
  <c r="K90" i="252"/>
  <c r="K90" i="248"/>
  <c r="K90" i="240"/>
  <c r="K90" i="237"/>
  <c r="K90" i="231"/>
  <c r="K90" i="257"/>
  <c r="K90" i="253"/>
  <c r="K90" i="250"/>
  <c r="K90" i="247"/>
  <c r="K90" i="255"/>
  <c r="K90" i="251"/>
  <c r="K90" i="246"/>
  <c r="K90" i="245"/>
  <c r="K91" i="253"/>
  <c r="K91" i="252"/>
  <c r="K91" i="251"/>
  <c r="K91" i="248"/>
  <c r="K91" i="247"/>
  <c r="K91" i="242"/>
  <c r="K91" i="235"/>
  <c r="K91" i="231"/>
  <c r="K91" i="229"/>
  <c r="K91" i="228"/>
  <c r="K91" i="257"/>
  <c r="K91" i="255"/>
  <c r="K91" i="249"/>
  <c r="K91" i="246"/>
  <c r="K91" i="256"/>
  <c r="K91" i="254"/>
  <c r="K91" i="250"/>
  <c r="N89" i="252"/>
  <c r="O89" i="251"/>
  <c r="N89" i="250"/>
  <c r="N89" i="248"/>
  <c r="O89" i="247"/>
  <c r="N89" i="244"/>
  <c r="N89" i="243"/>
  <c r="O89" i="242"/>
  <c r="O89" i="241"/>
  <c r="N89" i="239"/>
  <c r="N89" i="237"/>
  <c r="N89" i="234"/>
  <c r="N89" i="232"/>
  <c r="N89" i="231"/>
  <c r="O89" i="230"/>
  <c r="O89" i="257"/>
  <c r="O89" i="256"/>
  <c r="N89" i="255"/>
  <c r="N89" i="254"/>
  <c r="N89" i="253"/>
  <c r="O89" i="249"/>
  <c r="N89" i="246"/>
  <c r="N89" i="245"/>
  <c r="O89" i="252"/>
  <c r="O89" i="250"/>
  <c r="N89" i="249"/>
  <c r="O89" i="248"/>
  <c r="O89" i="244"/>
  <c r="N89" i="256"/>
  <c r="N89" i="181"/>
  <c r="N89" i="182"/>
  <c r="O89" i="188"/>
  <c r="O89" i="189"/>
  <c r="O89" i="194"/>
  <c r="O89" i="197"/>
  <c r="N89" i="204"/>
  <c r="N89" i="207"/>
  <c r="N89" i="208"/>
  <c r="O89" i="213"/>
  <c r="O89" i="214"/>
  <c r="O89" i="216"/>
  <c r="N89" i="217"/>
  <c r="N89" i="218"/>
  <c r="N89" i="219"/>
  <c r="N89" i="220"/>
  <c r="O89" i="221"/>
  <c r="N89" i="226"/>
  <c r="O89" i="235"/>
  <c r="O89" i="240"/>
  <c r="N89" i="242"/>
  <c r="N89" i="251"/>
  <c r="O89" i="254"/>
  <c r="J87" i="255"/>
  <c r="J87" i="247"/>
  <c r="J87" i="232"/>
  <c r="J87" i="230"/>
  <c r="J87" i="257"/>
  <c r="J87" i="256"/>
  <c r="J87" i="252"/>
  <c r="J87" i="249"/>
  <c r="J87" i="253"/>
  <c r="J87" i="250"/>
  <c r="J87" i="248"/>
  <c r="J87" i="246"/>
  <c r="J87" i="245"/>
  <c r="N89" i="192"/>
  <c r="N89" i="195"/>
  <c r="N89" i="196"/>
  <c r="N89" i="201"/>
  <c r="N89" i="202"/>
  <c r="N89" i="203"/>
  <c r="O89" i="204"/>
  <c r="N89" i="206"/>
  <c r="O89" i="207"/>
  <c r="O89" i="208"/>
  <c r="N89" i="211"/>
  <c r="N89" i="212"/>
  <c r="O89" i="217"/>
  <c r="O89" i="218"/>
  <c r="O89" i="219"/>
  <c r="O89" i="220"/>
  <c r="N89" i="222"/>
  <c r="N89" i="223"/>
  <c r="N89" i="224"/>
  <c r="O89" i="226"/>
  <c r="N89" i="229"/>
  <c r="O89" i="232"/>
  <c r="N89" i="236"/>
  <c r="O89" i="253"/>
  <c r="O89" i="255"/>
  <c r="J88" i="253"/>
  <c r="J88" i="249"/>
  <c r="J88" i="245"/>
  <c r="J88" i="236"/>
  <c r="J88" i="257"/>
  <c r="J88" i="255"/>
  <c r="J88" i="251"/>
  <c r="J88" i="250"/>
  <c r="J88" i="254"/>
  <c r="J88" i="252"/>
  <c r="J89" i="255"/>
  <c r="J89" i="251"/>
  <c r="J89" i="247"/>
  <c r="J89" i="242"/>
  <c r="J89" i="241"/>
  <c r="J89" i="230"/>
  <c r="J89" i="257"/>
  <c r="J89" i="249"/>
  <c r="J89" i="252"/>
  <c r="J89" i="250"/>
  <c r="J89" i="248"/>
  <c r="J89" i="244"/>
  <c r="L88" i="245"/>
  <c r="M88" i="246"/>
  <c r="J86" i="247"/>
  <c r="M88" i="247"/>
  <c r="M88" i="248"/>
  <c r="L90" i="248"/>
  <c r="L88" i="249"/>
  <c r="M90" i="249"/>
  <c r="L91" i="251"/>
  <c r="L90" i="252"/>
  <c r="L91" i="252"/>
  <c r="J86" i="253"/>
  <c r="L88" i="253"/>
  <c r="L91" i="253"/>
  <c r="J83" i="254"/>
  <c r="J86" i="254"/>
  <c r="M90" i="254"/>
  <c r="J83" i="255"/>
  <c r="M88" i="256"/>
  <c r="L90" i="256"/>
  <c r="J83" i="257"/>
  <c r="J86" i="257"/>
  <c r="M88" i="257"/>
  <c r="M90" i="257"/>
  <c r="L91" i="257"/>
  <c r="J83" i="245"/>
  <c r="J86" i="246"/>
  <c r="L88" i="246"/>
  <c r="L88" i="247"/>
  <c r="M90" i="247"/>
  <c r="L88" i="248"/>
  <c r="L90" i="249"/>
  <c r="M88" i="250"/>
  <c r="M90" i="250"/>
  <c r="J86" i="251"/>
  <c r="M88" i="251"/>
  <c r="J86" i="252"/>
  <c r="M90" i="253"/>
  <c r="L90" i="254"/>
  <c r="M88" i="255"/>
  <c r="M91" i="255"/>
  <c r="C86" i="257"/>
  <c r="F86" i="257"/>
  <c r="F87" i="257"/>
  <c r="F89" i="257"/>
  <c r="G91" i="257"/>
  <c r="F88" i="256"/>
  <c r="D89" i="256"/>
  <c r="F87" i="256"/>
  <c r="D88" i="256"/>
  <c r="F91" i="256"/>
  <c r="O8" i="256"/>
  <c r="F86" i="255"/>
  <c r="F87" i="255"/>
  <c r="D90" i="255"/>
  <c r="F91" i="255"/>
  <c r="D86" i="255"/>
  <c r="E87" i="255"/>
  <c r="D89" i="255"/>
  <c r="E91" i="255"/>
  <c r="D86" i="254"/>
  <c r="F87" i="254"/>
  <c r="G88" i="254"/>
  <c r="F89" i="254"/>
  <c r="F91" i="253"/>
  <c r="D8" i="253"/>
  <c r="F88" i="252"/>
  <c r="F86" i="252"/>
  <c r="D91" i="252"/>
  <c r="G90" i="251"/>
  <c r="D8" i="251"/>
  <c r="D89" i="251"/>
  <c r="D90" i="251"/>
  <c r="D8" i="250"/>
  <c r="G88" i="250"/>
  <c r="C89" i="249"/>
  <c r="E88" i="249"/>
  <c r="D8" i="249"/>
  <c r="E87" i="249"/>
  <c r="G90" i="249"/>
  <c r="E86" i="248"/>
  <c r="D87" i="248"/>
  <c r="F88" i="248"/>
  <c r="C89" i="248"/>
  <c r="D89" i="247"/>
  <c r="D90" i="247"/>
  <c r="F91" i="247"/>
  <c r="D90" i="246"/>
  <c r="F87" i="246"/>
  <c r="G86" i="245"/>
  <c r="G88" i="245"/>
  <c r="C89" i="244"/>
  <c r="E90" i="244"/>
  <c r="E91" i="244"/>
  <c r="F86" i="243"/>
  <c r="F87" i="243"/>
  <c r="F90" i="243"/>
  <c r="O8" i="243"/>
  <c r="D89" i="242"/>
  <c r="D90" i="242"/>
  <c r="D8" i="242"/>
  <c r="D86" i="241"/>
  <c r="G89" i="241"/>
  <c r="E88" i="241"/>
  <c r="D89" i="241"/>
  <c r="F90" i="241"/>
  <c r="F91" i="241"/>
  <c r="D89" i="240"/>
  <c r="D90" i="240"/>
  <c r="F91" i="240"/>
  <c r="F86" i="239"/>
  <c r="F87" i="239"/>
  <c r="F90" i="239"/>
  <c r="G88" i="238"/>
  <c r="D88" i="238"/>
  <c r="D8" i="238"/>
  <c r="E87" i="238"/>
  <c r="G90" i="238"/>
  <c r="E86" i="237"/>
  <c r="G87" i="237"/>
  <c r="F88" i="237"/>
  <c r="D86" i="236"/>
  <c r="F87" i="236"/>
  <c r="G88" i="236"/>
  <c r="D8" i="236"/>
  <c r="E87" i="236"/>
  <c r="G90" i="236"/>
  <c r="E86" i="235"/>
  <c r="G87" i="235"/>
  <c r="F88" i="235"/>
  <c r="F86" i="235"/>
  <c r="E87" i="234"/>
  <c r="D88" i="234"/>
  <c r="F89" i="234"/>
  <c r="G90" i="234"/>
  <c r="F91" i="234"/>
  <c r="D86" i="233"/>
  <c r="F87" i="233"/>
  <c r="G88" i="233"/>
  <c r="F88" i="232"/>
  <c r="O8" i="231"/>
  <c r="D90" i="231"/>
  <c r="D91" i="231"/>
  <c r="F91" i="230"/>
  <c r="D86" i="230"/>
  <c r="F87" i="230"/>
  <c r="G88" i="230"/>
  <c r="G88" i="229"/>
  <c r="G91" i="228"/>
  <c r="D88" i="227"/>
  <c r="D8" i="227"/>
  <c r="E87" i="227"/>
  <c r="F90" i="227"/>
  <c r="E86" i="226"/>
  <c r="E87" i="226"/>
  <c r="F89" i="226"/>
  <c r="G91" i="226"/>
  <c r="F86" i="226"/>
  <c r="F87" i="226"/>
  <c r="D91" i="225"/>
  <c r="O8" i="225"/>
  <c r="D90" i="225"/>
  <c r="F91" i="224"/>
  <c r="D8" i="224"/>
  <c r="D86" i="222"/>
  <c r="F87" i="222"/>
  <c r="G88" i="222"/>
  <c r="F88" i="221"/>
  <c r="G89" i="221"/>
  <c r="D89" i="221"/>
  <c r="E88" i="221"/>
  <c r="F91" i="221"/>
  <c r="F86" i="220"/>
  <c r="E91" i="220"/>
  <c r="G88" i="220"/>
  <c r="F88" i="219"/>
  <c r="F86" i="219"/>
  <c r="F87" i="219"/>
  <c r="O8" i="218"/>
  <c r="G86" i="218"/>
  <c r="D91" i="218"/>
  <c r="F91" i="217"/>
  <c r="E86" i="216"/>
  <c r="G87" i="216"/>
  <c r="F88" i="216"/>
  <c r="F91" i="216"/>
  <c r="F86" i="216"/>
  <c r="E86" i="215"/>
  <c r="G87" i="215"/>
  <c r="F88" i="215"/>
  <c r="F86" i="215"/>
  <c r="D86" i="214"/>
  <c r="F87" i="214"/>
  <c r="F90" i="213"/>
  <c r="D88" i="213"/>
  <c r="G86" i="213"/>
  <c r="C89" i="213"/>
  <c r="D89" i="213"/>
  <c r="D86" i="213"/>
  <c r="D87" i="213"/>
  <c r="D90" i="213"/>
  <c r="D91" i="213"/>
  <c r="O8" i="212"/>
  <c r="F91" i="212"/>
  <c r="F86" i="212"/>
  <c r="E91" i="212"/>
  <c r="E88" i="211"/>
  <c r="F87" i="211"/>
  <c r="G88" i="211"/>
  <c r="D8" i="211"/>
  <c r="E87" i="211"/>
  <c r="G90" i="211"/>
  <c r="O8" i="210"/>
  <c r="C86" i="210"/>
  <c r="D91" i="210"/>
  <c r="E86" i="209"/>
  <c r="G87" i="209"/>
  <c r="G88" i="209"/>
  <c r="G86" i="209"/>
  <c r="F86" i="208"/>
  <c r="D86" i="208"/>
  <c r="F87" i="208"/>
  <c r="G88" i="208"/>
  <c r="D86" i="207"/>
  <c r="G86" i="207"/>
  <c r="F87" i="207"/>
  <c r="G88" i="207"/>
  <c r="O8" i="206"/>
  <c r="F86" i="206"/>
  <c r="E91" i="206"/>
  <c r="F91" i="205"/>
  <c r="D8" i="205"/>
  <c r="F86" i="204"/>
  <c r="D86" i="204"/>
  <c r="F87" i="204"/>
  <c r="G88" i="204"/>
  <c r="F91" i="203"/>
  <c r="D90" i="202"/>
  <c r="D91" i="202"/>
  <c r="O8" i="202"/>
  <c r="F87" i="202"/>
  <c r="G91" i="201"/>
  <c r="D8" i="201"/>
  <c r="F86" i="200"/>
  <c r="G88" i="200"/>
  <c r="F88" i="199"/>
  <c r="F86" i="199"/>
  <c r="E91" i="199"/>
  <c r="D89" i="198"/>
  <c r="D90" i="198"/>
  <c r="F91" i="198"/>
  <c r="F86" i="197"/>
  <c r="D91" i="197"/>
  <c r="D86" i="197"/>
  <c r="G88" i="197"/>
  <c r="F87" i="196"/>
  <c r="F86" i="196"/>
  <c r="D91" i="196"/>
  <c r="O8" i="196"/>
  <c r="F91" i="195"/>
  <c r="F86" i="195"/>
  <c r="E91" i="195"/>
  <c r="O8" i="195"/>
  <c r="F86" i="194"/>
  <c r="D91" i="194"/>
  <c r="F87" i="193"/>
  <c r="F91" i="193"/>
  <c r="D91" i="192"/>
  <c r="D8" i="192"/>
  <c r="F89" i="190"/>
  <c r="D8" i="190"/>
  <c r="F86" i="189"/>
  <c r="G88" i="189"/>
  <c r="D86" i="188"/>
  <c r="F87" i="188"/>
  <c r="G88" i="188"/>
  <c r="D8" i="188"/>
  <c r="E87" i="188"/>
  <c r="F90" i="188"/>
  <c r="F86" i="187"/>
  <c r="G88" i="187"/>
  <c r="E91" i="187"/>
  <c r="E86" i="186"/>
  <c r="G87" i="186"/>
  <c r="G88" i="186"/>
  <c r="G86" i="186"/>
  <c r="F89" i="185"/>
  <c r="D86" i="185"/>
  <c r="F87" i="185"/>
  <c r="G88" i="185"/>
  <c r="D86" i="184"/>
  <c r="G86" i="184"/>
  <c r="F87" i="184"/>
  <c r="G88" i="184"/>
  <c r="D86" i="183"/>
  <c r="F87" i="183"/>
  <c r="G88" i="183"/>
  <c r="O8" i="182"/>
  <c r="D90" i="182"/>
  <c r="D86" i="181"/>
  <c r="F87" i="181"/>
  <c r="G88" i="181"/>
  <c r="E87" i="180"/>
  <c r="D88" i="180"/>
  <c r="F89" i="180"/>
  <c r="G90" i="180"/>
  <c r="F91" i="180"/>
</calcChain>
</file>

<file path=xl/sharedStrings.xml><?xml version="1.0" encoding="utf-8"?>
<sst xmlns="http://schemas.openxmlformats.org/spreadsheetml/2006/main" count="15752" uniqueCount="292">
  <si>
    <t>Change in</t>
  </si>
  <si>
    <t>Number</t>
  </si>
  <si>
    <t>last year</t>
  </si>
  <si>
    <t>Jobs</t>
  </si>
  <si>
    <t>Held by men</t>
  </si>
  <si>
    <t>Held by women</t>
  </si>
  <si>
    <t>Employed persons</t>
  </si>
  <si>
    <t>Total employment income</t>
  </si>
  <si>
    <t>Number of jobs and employed persons in</t>
  </si>
  <si>
    <t>Single job holders</t>
  </si>
  <si>
    <t>Multiple job holders</t>
  </si>
  <si>
    <t>OMUEs</t>
  </si>
  <si>
    <t>Number of jobs</t>
  </si>
  <si>
    <t>Type of organisation</t>
  </si>
  <si>
    <t>Private sector entities</t>
  </si>
  <si>
    <t>Incorporated</t>
  </si>
  <si>
    <t>Unincorporated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</si>
  <si>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</si>
  <si>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</si>
  <si>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</si>
  <si>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</si>
  <si>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</si>
  <si>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</si>
  <si>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Spotlight</t>
  </si>
  <si>
    <t>Formatted</t>
  </si>
  <si>
    <t>1 year mv</t>
  </si>
  <si>
    <t>5 year mv</t>
  </si>
  <si>
    <t>Total jobs</t>
  </si>
  <si>
    <t>Duration adjusted median income</t>
  </si>
  <si>
    <t>Employee jobs</t>
  </si>
  <si>
    <t>OMUE jobs</t>
  </si>
  <si>
    <t>Jobs per industry</t>
  </si>
  <si>
    <t>Distribution</t>
  </si>
  <si>
    <t>Total job holders</t>
  </si>
  <si>
    <t>Jobs by age/sex</t>
  </si>
  <si>
    <t>Male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</si>
  <si>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</si>
  <si>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</si>
  <si>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</si>
  <si>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</si>
  <si>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</si>
  <si>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</si>
  <si>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</si>
  <si>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</si>
  <si>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</si>
  <si>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</si>
  <si>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</si>
  <si>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</si>
  <si>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</si>
  <si>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</si>
  <si>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</si>
  <si>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</si>
  <si>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</si>
  <si>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Total</t>
  </si>
  <si>
    <t>Female</t>
  </si>
  <si>
    <t>Employed persons by occupation</t>
  </si>
  <si>
    <t>Managers</t>
  </si>
  <si>
    <t>Professionals</t>
  </si>
  <si>
    <t>Labourers</t>
  </si>
  <si>
    <t>2015-16</t>
  </si>
  <si>
    <t>2014-15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</si>
  <si>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</si>
  <si>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</si>
  <si>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</si>
  <si>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</si>
  <si>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</si>
  <si>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</si>
  <si>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</si>
  <si>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</si>
  <si>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</si>
  <si>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</si>
  <si>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</si>
  <si>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</si>
  <si>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</si>
  <si>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</si>
  <si>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</si>
  <si>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</si>
  <si>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</si>
  <si>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</si>
  <si>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</si>
  <si>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Total all services</t>
  </si>
  <si>
    <t xml:space="preserve">            Australian Bureau of Statistics</t>
  </si>
  <si>
    <t>Males</t>
  </si>
  <si>
    <t>Females</t>
  </si>
  <si>
    <t>Duration adjusted median income (jobs)</t>
  </si>
  <si>
    <t>%</t>
  </si>
  <si>
    <t>Employees</t>
  </si>
  <si>
    <t>Persons</t>
  </si>
  <si>
    <t>Multi jobs male</t>
  </si>
  <si>
    <t>Multi jobs female</t>
  </si>
  <si>
    <t>2016-17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</si>
  <si>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</si>
  <si>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</si>
  <si>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</si>
  <si>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</si>
  <si>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Further information about these and related statistics is available from the ABS website www.abs.gov.au, or contact the National Information and Referral Service on 1300 135 070.</t>
  </si>
  <si>
    <t>Average age of employed persons</t>
  </si>
  <si>
    <t>Yrs</t>
  </si>
  <si>
    <t>Median income per job</t>
  </si>
  <si>
    <t>Persons average age</t>
  </si>
  <si>
    <t>Persons employees</t>
  </si>
  <si>
    <t>Persons OMUEs</t>
  </si>
  <si>
    <t>Persons both employees and OMUEs</t>
  </si>
  <si>
    <t>Employees plus both emp/OMUE</t>
  </si>
  <si>
    <t>OMUEs plus both emp/OMUE</t>
  </si>
  <si>
    <t>Employed persons male</t>
  </si>
  <si>
    <t>Employed persons female</t>
  </si>
  <si>
    <t>Aurukun</t>
  </si>
  <si>
    <t>Balonne</t>
  </si>
  <si>
    <t>Banana</t>
  </si>
  <si>
    <t>Barcaldine</t>
  </si>
  <si>
    <t>Barcoo</t>
  </si>
  <si>
    <t>Blackall-Tambo</t>
  </si>
  <si>
    <t>Boulia</t>
  </si>
  <si>
    <t>Brisbane</t>
  </si>
  <si>
    <t>Bulloo</t>
  </si>
  <si>
    <t>Bundaberg</t>
  </si>
  <si>
    <t>9.10</t>
  </si>
  <si>
    <t>Burdekin</t>
  </si>
  <si>
    <t>Burke</t>
  </si>
  <si>
    <t>Cairns</t>
  </si>
  <si>
    <t>Carpentaria</t>
  </si>
  <si>
    <t>Cassowary Coast</t>
  </si>
  <si>
    <t>Central Highlands</t>
  </si>
  <si>
    <t>Charters Towers</t>
  </si>
  <si>
    <t>Cherbourg</t>
  </si>
  <si>
    <t>Cloncurry</t>
  </si>
  <si>
    <t>Cook</t>
  </si>
  <si>
    <t>9.20</t>
  </si>
  <si>
    <t>Croydon</t>
  </si>
  <si>
    <t>Diamantina</t>
  </si>
  <si>
    <t>Doomadgee</t>
  </si>
  <si>
    <t>Douglas</t>
  </si>
  <si>
    <t>Etheridge</t>
  </si>
  <si>
    <t>Flinders</t>
  </si>
  <si>
    <t>Fraser Coast</t>
  </si>
  <si>
    <t>Gladstone</t>
  </si>
  <si>
    <t>Gold Coast</t>
  </si>
  <si>
    <t>Goondiwindi</t>
  </si>
  <si>
    <t>9.30</t>
  </si>
  <si>
    <t>Gympie</t>
  </si>
  <si>
    <t>Hinchinbrook</t>
  </si>
  <si>
    <t>Hope Vale</t>
  </si>
  <si>
    <t>Ipswich</t>
  </si>
  <si>
    <t>Isaac</t>
  </si>
  <si>
    <t>Kowanyama</t>
  </si>
  <si>
    <t>Livingstone</t>
  </si>
  <si>
    <t>Lockhart River</t>
  </si>
  <si>
    <t>Lockyer Valley</t>
  </si>
  <si>
    <t>Logan</t>
  </si>
  <si>
    <t>9.40</t>
  </si>
  <si>
    <t>Longreach</t>
  </si>
  <si>
    <t>Mackay</t>
  </si>
  <si>
    <t>McKinlay</t>
  </si>
  <si>
    <t>Mapoon</t>
  </si>
  <si>
    <t>Maranoa</t>
  </si>
  <si>
    <t>Mareeba</t>
  </si>
  <si>
    <t>Moreton Bay</t>
  </si>
  <si>
    <t>Mornington</t>
  </si>
  <si>
    <t>Mount Isa</t>
  </si>
  <si>
    <t>Murweh</t>
  </si>
  <si>
    <t>9.50</t>
  </si>
  <si>
    <t>Napranum</t>
  </si>
  <si>
    <t>Noosa</t>
  </si>
  <si>
    <t>North Burnett</t>
  </si>
  <si>
    <t>Northern Peninsula Area</t>
  </si>
  <si>
    <t>Palm Island</t>
  </si>
  <si>
    <t>Paroo</t>
  </si>
  <si>
    <t>Pormpuraaw</t>
  </si>
  <si>
    <t>Quilpie</t>
  </si>
  <si>
    <t>Redland</t>
  </si>
  <si>
    <t>Richmond</t>
  </si>
  <si>
    <t>9.60</t>
  </si>
  <si>
    <t>Rockhampton</t>
  </si>
  <si>
    <t>Scenic Rim</t>
  </si>
  <si>
    <t>Somerset</t>
  </si>
  <si>
    <t>South Burnett</t>
  </si>
  <si>
    <t>Southern Downs</t>
  </si>
  <si>
    <t>Sunshine Coast</t>
  </si>
  <si>
    <t>Tablelands</t>
  </si>
  <si>
    <t>Toowoomba</t>
  </si>
  <si>
    <t>Torres</t>
  </si>
  <si>
    <t>Torres Strait Island</t>
  </si>
  <si>
    <t>9.70</t>
  </si>
  <si>
    <t>Townsville</t>
  </si>
  <si>
    <t>Weipa</t>
  </si>
  <si>
    <t>Western Downs</t>
  </si>
  <si>
    <t>Whitsunday</t>
  </si>
  <si>
    <t>Winton</t>
  </si>
  <si>
    <t>Woorabinda</t>
  </si>
  <si>
    <t>Wujal Wujal</t>
  </si>
  <si>
    <t>Yarrabah</t>
  </si>
  <si>
    <t>1 Year mv</t>
  </si>
  <si>
    <t>7 Year mv</t>
  </si>
  <si>
    <t>2017-18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</si>
  <si>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</si>
  <si>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</si>
  <si>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</si>
  <si>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</si>
  <si>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</si>
  <si>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Change</t>
  </si>
  <si>
    <t>* Totals may differ from the sum of their components due to perturbation</t>
  </si>
  <si>
    <t>and data which could not be classified to component characteristics.</t>
  </si>
  <si>
    <t>2018-19</t>
  </si>
  <si>
    <t>9.1</t>
  </si>
  <si>
    <t>9.2</t>
  </si>
  <si>
    <t>9.3</t>
  </si>
  <si>
    <t>9.4</t>
  </si>
  <si>
    <t>9.5</t>
  </si>
  <si>
    <t>9.6</t>
  </si>
  <si>
    <t>9.7</t>
  </si>
  <si>
    <t>9.8</t>
  </si>
  <si>
    <t>9.9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</si>
  <si>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</si>
  <si>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</si>
  <si>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</si>
  <si>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</si>
  <si>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</si>
  <si>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</si>
  <si>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</si>
  <si>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</si>
  <si>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</si>
  <si>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9.21</t>
  </si>
  <si>
    <t>9.22</t>
  </si>
  <si>
    <t>9.23</t>
  </si>
  <si>
    <t>9.24</t>
  </si>
  <si>
    <t>9.25</t>
  </si>
  <si>
    <t>9.26</t>
  </si>
  <si>
    <t>9.27</t>
  </si>
  <si>
    <t>9.28</t>
  </si>
  <si>
    <t>9.29</t>
  </si>
  <si>
    <t>9.31</t>
  </si>
  <si>
    <t>9.32</t>
  </si>
  <si>
    <t>9.33</t>
  </si>
  <si>
    <t>9.34</t>
  </si>
  <si>
    <t>9.35</t>
  </si>
  <si>
    <t>9.36</t>
  </si>
  <si>
    <t>9.37</t>
  </si>
  <si>
    <t>9.38</t>
  </si>
  <si>
    <t>9.39</t>
  </si>
  <si>
    <t>9.41</t>
  </si>
  <si>
    <t>9.42</t>
  </si>
  <si>
    <t>9.43</t>
  </si>
  <si>
    <t>9.44</t>
  </si>
  <si>
    <t>9.45</t>
  </si>
  <si>
    <t>9.46</t>
  </si>
  <si>
    <t>9.47</t>
  </si>
  <si>
    <t>9.48</t>
  </si>
  <si>
    <t>9.49</t>
  </si>
  <si>
    <t>9.51</t>
  </si>
  <si>
    <t>9.52</t>
  </si>
  <si>
    <t>9.53</t>
  </si>
  <si>
    <t>9.54</t>
  </si>
  <si>
    <t>9.55</t>
  </si>
  <si>
    <t>9.56</t>
  </si>
  <si>
    <t>9.57</t>
  </si>
  <si>
    <t>9.58</t>
  </si>
  <si>
    <t>9.59</t>
  </si>
  <si>
    <t>9.61</t>
  </si>
  <si>
    <t>9.62</t>
  </si>
  <si>
    <t>9.63</t>
  </si>
  <si>
    <t>9.64</t>
  </si>
  <si>
    <t>9.65</t>
  </si>
  <si>
    <t>9.66</t>
  </si>
  <si>
    <t>9.67</t>
  </si>
  <si>
    <t>9.68</t>
  </si>
  <si>
    <t>9.69</t>
  </si>
  <si>
    <t>9.71</t>
  </si>
  <si>
    <t>9.72</t>
  </si>
  <si>
    <t>9.73</t>
  </si>
  <si>
    <t>9.74</t>
  </si>
  <si>
    <t>9.75</t>
  </si>
  <si>
    <t>9.76</t>
  </si>
  <si>
    <t>9.77</t>
  </si>
  <si>
    <t>9.78</t>
  </si>
  <si>
    <t>Queensland</t>
  </si>
  <si>
    <t>* Data for some LGAs are supressed due to small counts.</t>
  </si>
  <si>
    <t>Multiple Job Holders</t>
  </si>
  <si>
    <t>Single Job Holders</t>
  </si>
  <si>
    <t>2019-20</t>
  </si>
  <si>
    <t>Person employees distribution</t>
  </si>
  <si>
    <t>Person OMUEs distribution</t>
  </si>
  <si>
    <t>Person both employees and OMUEs distribution</t>
  </si>
  <si>
    <t>Both Employees and OMUEs</t>
  </si>
  <si>
    <t>* OMUEs = Owners of Unincorporated Enterprises</t>
  </si>
  <si>
    <t>2020-21</t>
  </si>
  <si>
    <t>Jobs in Australia: Table 9. Queensland Spotlights by Local Government Areas, 2020-21</t>
  </si>
  <si>
    <t>Duration adjusted median employee income per job in</t>
  </si>
  <si>
    <t xml:space="preserve">* Data in this release is on Australian Statistical Geography Standard (ASGS) Edition 3. </t>
  </si>
  <si>
    <t>* There are some small revisions to data for 2016-17 to 2019-20.</t>
  </si>
  <si>
    <t>Released at 11.30am (Canberra time) 8 March 2024</t>
  </si>
  <si>
    <t>© Commonwealth of Australia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</si>
</sst>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8"/>
      <color rgb="FF6E6E73"/>
      <name val="Segoe UI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0"/>
      <color theme="0"/>
      <name val="Arial"/>
      <family val="2"/>
    </font>
    <font>
      <sz val="11"/>
      <color rgb="FF00B0F0"/>
      <name val="Calibri"/>
      <family val="2"/>
      <scheme val="minor"/>
    </font>
    <font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6" fillId="0" borderId="11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</cellStyleXfs>
  <cellXfs count="150">
    <xf numFmtId="0" fontId="0" fillId="0" borderId="0" xfId="0"/>
    <xf numFmtId="0" fontId="4" fillId="0" borderId="0" xfId="3" applyFont="1" applyAlignment="1">
      <alignment vertical="center"/>
    </xf>
    <xf numFmtId="0" fontId="7" fillId="0" borderId="0" xfId="0" applyFont="1"/>
    <xf numFmtId="0" fontId="8" fillId="3" borderId="0" xfId="3" applyFont="1" applyFill="1" applyAlignment="1">
      <alignment vertical="center"/>
    </xf>
    <xf numFmtId="0" fontId="0" fillId="0" borderId="0" xfId="0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12" fillId="0" borderId="0" xfId="3" applyFont="1"/>
    <xf numFmtId="0" fontId="12" fillId="0" borderId="0" xfId="3" applyFont="1" applyAlignment="1">
      <alignment horizontal="left"/>
    </xf>
    <xf numFmtId="0" fontId="13" fillId="0" borderId="0" xfId="3" applyFont="1"/>
    <xf numFmtId="0" fontId="14" fillId="0" borderId="0" xfId="0" applyFont="1"/>
    <xf numFmtId="0" fontId="3" fillId="0" borderId="10" xfId="3" applyBorder="1" applyAlignment="1" applyProtection="1">
      <alignment wrapText="1"/>
      <protection locked="0"/>
    </xf>
    <xf numFmtId="0" fontId="3" fillId="0" borderId="10" xfId="3" applyBorder="1" applyAlignment="1">
      <alignment wrapText="1"/>
    </xf>
    <xf numFmtId="0" fontId="12" fillId="0" borderId="0" xfId="5" applyFont="1" applyAlignment="1" applyProtection="1"/>
    <xf numFmtId="0" fontId="10" fillId="0" borderId="0" xfId="5" applyAlignment="1" applyProtection="1"/>
    <xf numFmtId="0" fontId="3" fillId="0" borderId="0" xfId="3" applyAlignment="1">
      <alignment horizontal="left"/>
    </xf>
    <xf numFmtId="0" fontId="3" fillId="0" borderId="0" xfId="3"/>
    <xf numFmtId="0" fontId="10" fillId="0" borderId="0" xfId="5" applyAlignment="1" applyProtection="1">
      <alignment horizontal="right"/>
    </xf>
    <xf numFmtId="0" fontId="16" fillId="0" borderId="0" xfId="5" applyFont="1" applyFill="1" applyAlignment="1" applyProtection="1">
      <alignment horizontal="left" wrapText="1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6" fillId="0" borderId="11" xfId="6" applyAlignment="1">
      <alignment horizontal="right"/>
    </xf>
    <xf numFmtId="0" fontId="26" fillId="0" borderId="11" xfId="6" applyFill="1" applyAlignment="1">
      <alignment horizontal="right"/>
    </xf>
    <xf numFmtId="0" fontId="6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6" fillId="0" borderId="0" xfId="7"/>
    <xf numFmtId="0" fontId="0" fillId="0" borderId="0" xfId="0" applyAlignment="1">
      <alignment horizontal="right"/>
    </xf>
    <xf numFmtId="2" fontId="0" fillId="0" borderId="0" xfId="1" applyNumberFormat="1" applyFont="1"/>
    <xf numFmtId="0" fontId="26" fillId="0" borderId="0" xfId="7" applyAlignment="1">
      <alignment horizontal="left" indent="1"/>
    </xf>
    <xf numFmtId="0" fontId="23" fillId="0" borderId="3" xfId="0" applyFont="1" applyBorder="1" applyProtection="1">
      <protection locked="0" hidden="1"/>
    </xf>
    <xf numFmtId="0" fontId="23" fillId="0" borderId="5" xfId="0" applyFont="1" applyBorder="1" applyAlignment="1" applyProtection="1">
      <alignment horizontal="left" indent="1"/>
      <protection locked="0" hidden="1"/>
    </xf>
    <xf numFmtId="0" fontId="17" fillId="0" borderId="5" xfId="0" applyFont="1" applyBorder="1" applyProtection="1">
      <protection locked="0" hidden="1"/>
    </xf>
    <xf numFmtId="3" fontId="0" fillId="0" borderId="0" xfId="0" applyNumberFormat="1"/>
    <xf numFmtId="0" fontId="16" fillId="0" borderId="5" xfId="0" applyFont="1" applyBorder="1" applyAlignment="1" applyProtection="1">
      <alignment horizontal="left" indent="1"/>
      <protection locked="0" hidden="1"/>
    </xf>
    <xf numFmtId="0" fontId="26" fillId="0" borderId="11" xfId="6"/>
    <xf numFmtId="0" fontId="23" fillId="0" borderId="8" xfId="0" applyFont="1" applyBorder="1" applyProtection="1">
      <protection locked="0" hidden="1"/>
    </xf>
    <xf numFmtId="0" fontId="23" fillId="0" borderId="8" xfId="0" applyFont="1" applyBorder="1" applyAlignment="1" applyProtection="1">
      <alignment horizontal="right"/>
      <protection locked="0" hidden="1"/>
    </xf>
    <xf numFmtId="0" fontId="23" fillId="0" borderId="9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left" indent="1"/>
    </xf>
    <xf numFmtId="4" fontId="0" fillId="0" borderId="0" xfId="0" applyNumberFormat="1"/>
    <xf numFmtId="0" fontId="27" fillId="0" borderId="12" xfId="8" applyAlignment="1">
      <alignment horizontal="left" indent="1"/>
    </xf>
    <xf numFmtId="4" fontId="27" fillId="0" borderId="12" xfId="8" applyNumberFormat="1"/>
    <xf numFmtId="3" fontId="27" fillId="0" borderId="12" xfId="8" applyNumberFormat="1"/>
    <xf numFmtId="9" fontId="27" fillId="0" borderId="12" xfId="8" applyNumberFormat="1"/>
    <xf numFmtId="2" fontId="0" fillId="0" borderId="0" xfId="0" applyNumberFormat="1"/>
    <xf numFmtId="0" fontId="26" fillId="0" borderId="11" xfId="6" applyAlignment="1">
      <alignment horizontal="left"/>
    </xf>
    <xf numFmtId="0" fontId="18" fillId="2" borderId="0" xfId="0" applyFont="1" applyFill="1" applyProtection="1">
      <protection locked="0" hidden="1"/>
    </xf>
    <xf numFmtId="0" fontId="19" fillId="2" borderId="0" xfId="0" applyFont="1" applyFill="1" applyProtection="1">
      <protection locked="0" hidden="1"/>
    </xf>
    <xf numFmtId="0" fontId="18" fillId="2" borderId="0" xfId="0" applyFont="1" applyFill="1" applyAlignment="1" applyProtection="1">
      <alignment horizontal="right"/>
      <protection locked="0" hidden="1"/>
    </xf>
    <xf numFmtId="0" fontId="18" fillId="0" borderId="0" xfId="0" applyFont="1" applyProtection="1">
      <protection locked="0" hidden="1"/>
    </xf>
    <xf numFmtId="0" fontId="2" fillId="4" borderId="1" xfId="2" applyFill="1"/>
    <xf numFmtId="0" fontId="2" fillId="4" borderId="1" xfId="2" applyFill="1" applyAlignment="1">
      <alignment horizontal="center"/>
    </xf>
    <xf numFmtId="0" fontId="2" fillId="4" borderId="1" xfId="2" applyFill="1" applyAlignment="1">
      <alignment horizontal="right"/>
    </xf>
    <xf numFmtId="9" fontId="0" fillId="0" borderId="0" xfId="1" applyFont="1"/>
    <xf numFmtId="0" fontId="0" fillId="0" borderId="0" xfId="0" applyAlignment="1">
      <alignment horizontal="left" indent="2"/>
    </xf>
    <xf numFmtId="0" fontId="10" fillId="0" borderId="0" xfId="5" quotePrefix="1" applyAlignment="1" applyProtection="1">
      <alignment horizontal="right"/>
    </xf>
    <xf numFmtId="0" fontId="11" fillId="0" borderId="0" xfId="5" applyFont="1" applyAlignment="1" applyProtection="1"/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9" fillId="0" borderId="0" xfId="3" applyFont="1" applyProtection="1">
      <protection locked="0" hidden="1"/>
    </xf>
    <xf numFmtId="0" fontId="4" fillId="0" borderId="0" xfId="3" applyFont="1" applyAlignment="1" applyProtection="1">
      <alignment vertical="center"/>
      <protection locked="0" hidden="1"/>
    </xf>
    <xf numFmtId="0" fontId="0" fillId="0" borderId="0" xfId="0" applyAlignment="1" applyProtection="1">
      <alignment horizontal="left"/>
      <protection locked="0" hidden="1"/>
    </xf>
    <xf numFmtId="0" fontId="0" fillId="0" borderId="0" xfId="0" applyAlignment="1" applyProtection="1">
      <alignment horizontal="left" vertical="center" indent="1"/>
      <protection locked="0" hidden="1"/>
    </xf>
    <xf numFmtId="0" fontId="17" fillId="0" borderId="0" xfId="0" applyFont="1" applyProtection="1">
      <protection locked="0" hidden="1"/>
    </xf>
    <xf numFmtId="0" fontId="22" fillId="0" borderId="2" xfId="0" applyFont="1" applyBorder="1" applyAlignment="1" applyProtection="1">
      <alignment vertical="center"/>
      <protection locked="0" hidden="1"/>
    </xf>
    <xf numFmtId="0" fontId="16" fillId="0" borderId="3" xfId="0" applyFont="1" applyBorder="1" applyProtection="1">
      <protection locked="0" hidden="1"/>
    </xf>
    <xf numFmtId="3" fontId="22" fillId="0" borderId="3" xfId="0" applyNumberFormat="1" applyFont="1" applyBorder="1" applyAlignment="1" applyProtection="1">
      <alignment horizontal="right"/>
      <protection locked="0" hidden="1"/>
    </xf>
    <xf numFmtId="0" fontId="16" fillId="0" borderId="4" xfId="0" applyFont="1" applyBorder="1" applyAlignment="1" applyProtection="1">
      <alignment horizontal="right"/>
      <protection locked="0" hidden="1"/>
    </xf>
    <xf numFmtId="0" fontId="16" fillId="0" borderId="3" xfId="0" applyFont="1" applyBorder="1" applyAlignment="1" applyProtection="1">
      <alignment vertical="center"/>
      <protection locked="0" hidden="1"/>
    </xf>
    <xf numFmtId="0" fontId="16" fillId="0" borderId="3" xfId="0" applyFont="1" applyBorder="1" applyAlignment="1" applyProtection="1">
      <alignment horizontal="center" vertical="center"/>
      <protection locked="0" hidden="1"/>
    </xf>
    <xf numFmtId="0" fontId="22" fillId="0" borderId="3" xfId="0" applyFont="1" applyBorder="1" applyAlignment="1" applyProtection="1">
      <alignment horizontal="right"/>
      <protection locked="0" hidden="1"/>
    </xf>
    <xf numFmtId="0" fontId="16" fillId="0" borderId="0" xfId="0" applyFont="1" applyProtection="1">
      <protection locked="0" hidden="1"/>
    </xf>
    <xf numFmtId="0" fontId="23" fillId="0" borderId="0" xfId="0" applyFont="1" applyProtection="1">
      <protection locked="0" hidden="1"/>
    </xf>
    <xf numFmtId="165" fontId="16" fillId="0" borderId="0" xfId="0" applyNumberFormat="1" applyFont="1" applyAlignment="1" applyProtection="1">
      <alignment horizontal="right"/>
      <protection locked="0" hidden="1"/>
    </xf>
    <xf numFmtId="0" fontId="16" fillId="0" borderId="6" xfId="0" applyFont="1" applyBorder="1" applyAlignment="1" applyProtection="1">
      <alignment horizontal="center"/>
      <protection locked="0" hidden="1"/>
    </xf>
    <xf numFmtId="0" fontId="16" fillId="0" borderId="5" xfId="0" applyFont="1" applyBorder="1" applyAlignment="1" applyProtection="1">
      <alignment horizontal="left" indent="2"/>
      <protection locked="0" hidden="1"/>
    </xf>
    <xf numFmtId="0" fontId="16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0" fontId="16" fillId="0" borderId="5" xfId="0" applyFont="1" applyBorder="1" applyAlignment="1" applyProtection="1">
      <alignment horizontal="left" vertical="center" indent="1"/>
      <protection locked="0" hidden="1"/>
    </xf>
    <xf numFmtId="0" fontId="23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vertical="center" wrapText="1"/>
      <protection locked="0" hidden="1"/>
    </xf>
    <xf numFmtId="0" fontId="23" fillId="0" borderId="0" xfId="0" applyFont="1" applyAlignment="1" applyProtection="1">
      <alignment horizontal="right"/>
      <protection locked="0" hidden="1"/>
    </xf>
    <xf numFmtId="0" fontId="23" fillId="0" borderId="7" xfId="0" applyFont="1" applyBorder="1" applyAlignment="1" applyProtection="1">
      <alignment horizontal="left" indent="1"/>
      <protection locked="0" hidden="1"/>
    </xf>
    <xf numFmtId="165" fontId="16" fillId="0" borderId="8" xfId="0" applyNumberFormat="1" applyFont="1" applyBorder="1" applyAlignment="1" applyProtection="1">
      <alignment horizontal="right"/>
      <protection locked="0" hidden="1"/>
    </xf>
    <xf numFmtId="0" fontId="16" fillId="0" borderId="9" xfId="0" applyFont="1" applyBorder="1" applyAlignment="1" applyProtection="1">
      <alignment horizontal="center"/>
      <protection locked="0" hidden="1"/>
    </xf>
    <xf numFmtId="0" fontId="16" fillId="0" borderId="7" xfId="0" applyFont="1" applyBorder="1" applyAlignment="1" applyProtection="1">
      <alignment horizontal="left" vertical="center" indent="1"/>
      <protection locked="0" hidden="1"/>
    </xf>
    <xf numFmtId="0" fontId="17" fillId="0" borderId="0" xfId="0" applyFont="1"/>
    <xf numFmtId="9" fontId="26" fillId="0" borderId="0" xfId="6" applyNumberFormat="1" applyBorder="1" applyAlignment="1">
      <alignment horizontal="right"/>
    </xf>
    <xf numFmtId="0" fontId="26" fillId="0" borderId="0" xfId="6" applyBorder="1" applyAlignment="1">
      <alignment horizontal="right"/>
    </xf>
    <xf numFmtId="0" fontId="26" fillId="0" borderId="0" xfId="6" applyFill="1" applyBorder="1" applyAlignment="1">
      <alignment horizontal="right"/>
    </xf>
    <xf numFmtId="2" fontId="0" fillId="0" borderId="0" xfId="1" applyNumberFormat="1" applyFont="1" applyBorder="1"/>
    <xf numFmtId="164" fontId="0" fillId="0" borderId="0" xfId="1" applyNumberFormat="1" applyFont="1" applyBorder="1"/>
    <xf numFmtId="0" fontId="5" fillId="0" borderId="0" xfId="0" applyFont="1"/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164" fontId="18" fillId="0" borderId="0" xfId="0" applyNumberFormat="1" applyFont="1" applyAlignment="1" applyProtection="1">
      <alignment horizontal="right"/>
      <protection locked="0" hidden="1"/>
    </xf>
    <xf numFmtId="9" fontId="18" fillId="0" borderId="0" xfId="0" applyNumberFormat="1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left" indent="1"/>
      <protection locked="0" hidden="1"/>
    </xf>
    <xf numFmtId="0" fontId="30" fillId="0" borderId="0" xfId="2" applyFont="1" applyFill="1" applyBorder="1" applyProtection="1">
      <protection hidden="1"/>
    </xf>
    <xf numFmtId="0" fontId="30" fillId="0" borderId="0" xfId="2" applyFont="1" applyFill="1" applyBorder="1" applyAlignment="1" applyProtection="1">
      <alignment horizontal="center"/>
      <protection hidden="1"/>
    </xf>
    <xf numFmtId="0" fontId="29" fillId="0" borderId="0" xfId="0" applyFont="1"/>
    <xf numFmtId="0" fontId="30" fillId="0" borderId="0" xfId="2" applyFont="1" applyFill="1" applyBorder="1" applyAlignment="1"/>
    <xf numFmtId="0" fontId="30" fillId="0" borderId="0" xfId="2" applyFont="1" applyFill="1" applyBorder="1" applyAlignment="1" applyProtection="1">
      <alignment horizontal="right"/>
      <protection hidden="1"/>
    </xf>
    <xf numFmtId="0" fontId="31" fillId="0" borderId="0" xfId="3" applyFont="1" applyAlignment="1" applyProtection="1">
      <alignment vertical="center"/>
      <protection locked="0" hidden="1"/>
    </xf>
    <xf numFmtId="0" fontId="29" fillId="0" borderId="0" xfId="0" applyFont="1" applyAlignment="1">
      <alignment horizontal="center"/>
    </xf>
    <xf numFmtId="0" fontId="28" fillId="0" borderId="0" xfId="6" applyFont="1" applyFill="1" applyBorder="1" applyAlignment="1">
      <alignment horizontal="right"/>
    </xf>
    <xf numFmtId="0" fontId="28" fillId="0" borderId="0" xfId="7" applyFont="1" applyFill="1" applyBorder="1"/>
    <xf numFmtId="3" fontId="29" fillId="0" borderId="0" xfId="0" applyNumberFormat="1" applyFont="1" applyProtection="1">
      <protection hidden="1"/>
    </xf>
    <xf numFmtId="0" fontId="29" fillId="0" borderId="0" xfId="0" applyFont="1" applyAlignment="1">
      <alignment horizontal="right"/>
    </xf>
    <xf numFmtId="2" fontId="29" fillId="0" borderId="0" xfId="1" applyNumberFormat="1" applyFont="1" applyFill="1" applyBorder="1"/>
    <xf numFmtId="0" fontId="28" fillId="0" borderId="0" xfId="7" applyFont="1" applyFill="1" applyBorder="1" applyAlignment="1">
      <alignment horizontal="left" indent="1"/>
    </xf>
    <xf numFmtId="3" fontId="29" fillId="0" borderId="0" xfId="0" applyNumberFormat="1" applyFont="1"/>
    <xf numFmtId="0" fontId="28" fillId="0" borderId="0" xfId="6" applyFont="1" applyFill="1" applyBorder="1" applyAlignment="1">
      <alignment horizontal="center"/>
    </xf>
    <xf numFmtId="0" fontId="28" fillId="0" borderId="0" xfId="6" applyFont="1" applyFill="1" applyBorder="1"/>
    <xf numFmtId="0" fontId="29" fillId="0" borderId="0" xfId="0" applyFont="1" applyAlignment="1">
      <alignment horizontal="left" indent="1"/>
    </xf>
    <xf numFmtId="4" fontId="29" fillId="0" borderId="0" xfId="0" applyNumberFormat="1" applyFont="1"/>
    <xf numFmtId="164" fontId="29" fillId="0" borderId="0" xfId="1" applyNumberFormat="1" applyFont="1" applyFill="1" applyBorder="1"/>
    <xf numFmtId="0" fontId="28" fillId="0" borderId="0" xfId="8" applyFont="1" applyFill="1" applyBorder="1" applyAlignment="1">
      <alignment horizontal="left" indent="1"/>
    </xf>
    <xf numFmtId="4" fontId="28" fillId="0" borderId="0" xfId="8" applyNumberFormat="1" applyFont="1" applyFill="1" applyBorder="1"/>
    <xf numFmtId="3" fontId="28" fillId="0" borderId="0" xfId="8" applyNumberFormat="1" applyFont="1" applyFill="1" applyBorder="1"/>
    <xf numFmtId="0" fontId="28" fillId="0" borderId="0" xfId="8" applyFont="1" applyFill="1" applyBorder="1"/>
    <xf numFmtId="9" fontId="28" fillId="0" borderId="0" xfId="8" applyNumberFormat="1" applyFont="1" applyFill="1" applyBorder="1"/>
    <xf numFmtId="2" fontId="29" fillId="0" borderId="0" xfId="0" applyNumberFormat="1" applyFont="1"/>
    <xf numFmtId="0" fontId="28" fillId="0" borderId="0" xfId="6" applyFont="1" applyFill="1" applyBorder="1" applyAlignment="1"/>
    <xf numFmtId="9" fontId="28" fillId="0" borderId="0" xfId="6" applyNumberFormat="1" applyFont="1" applyFill="1" applyBorder="1" applyAlignment="1">
      <alignment horizontal="right"/>
    </xf>
    <xf numFmtId="0" fontId="28" fillId="0" borderId="0" xfId="7" applyFont="1" applyFill="1" applyBorder="1" applyAlignment="1">
      <alignment horizontal="right"/>
    </xf>
    <xf numFmtId="165" fontId="29" fillId="0" borderId="0" xfId="0" applyNumberFormat="1" applyFont="1"/>
    <xf numFmtId="0" fontId="28" fillId="0" borderId="0" xfId="6" applyFont="1" applyFill="1" applyBorder="1" applyAlignment="1">
      <alignment horizontal="left"/>
    </xf>
    <xf numFmtId="0" fontId="28" fillId="0" borderId="0" xfId="7" applyFont="1" applyFill="1" applyBorder="1" applyAlignment="1">
      <alignment horizontal="left"/>
    </xf>
    <xf numFmtId="165" fontId="29" fillId="0" borderId="0" xfId="1" applyNumberFormat="1" applyFont="1" applyFill="1" applyBorder="1"/>
    <xf numFmtId="166" fontId="29" fillId="0" borderId="0" xfId="0" applyNumberFormat="1" applyFont="1"/>
    <xf numFmtId="165" fontId="29" fillId="0" borderId="0" xfId="1" applyNumberFormat="1" applyFont="1" applyBorder="1" applyAlignment="1">
      <alignment horizontal="right"/>
    </xf>
    <xf numFmtId="0" fontId="32" fillId="0" borderId="0" xfId="0" applyFont="1"/>
    <xf numFmtId="3" fontId="32" fillId="0" borderId="0" xfId="0" applyNumberFormat="1" applyFont="1" applyProtection="1">
      <protection hidden="1"/>
    </xf>
    <xf numFmtId="2" fontId="29" fillId="0" borderId="0" xfId="1" applyNumberFormat="1" applyFont="1"/>
    <xf numFmtId="0" fontId="29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3" fillId="0" borderId="0" xfId="0" applyFont="1" applyAlignment="1">
      <alignment horizontal="left" vertical="center" indent="1"/>
    </xf>
    <xf numFmtId="0" fontId="18" fillId="0" borderId="0" xfId="0" applyFont="1"/>
    <xf numFmtId="0" fontId="16" fillId="0" borderId="0" xfId="3" applyFont="1" applyAlignment="1">
      <alignment vertical="center" wrapText="1"/>
    </xf>
    <xf numFmtId="0" fontId="11" fillId="0" borderId="0" xfId="5" applyFont="1" applyAlignment="1" applyProtection="1"/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30" fillId="0" borderId="0" xfId="2" applyFont="1" applyFill="1" applyBorder="1" applyAlignment="1">
      <alignment horizontal="center"/>
    </xf>
    <xf numFmtId="0" fontId="16" fillId="0" borderId="5" xfId="0" applyFont="1" applyBorder="1" applyAlignment="1" applyProtection="1">
      <alignment horizontal="left" vertical="center" wrapText="1" indent="1"/>
      <protection locked="0" hidden="1"/>
    </xf>
    <xf numFmtId="0" fontId="16" fillId="0" borderId="0" xfId="0" applyFont="1" applyAlignment="1" applyProtection="1">
      <alignment horizontal="left" vertical="center" wrapText="1" indent="1"/>
      <protection locked="0" hidden="1"/>
    </xf>
    <xf numFmtId="0" fontId="20" fillId="2" borderId="0" xfId="0" applyFont="1" applyFill="1" applyAlignment="1" applyProtection="1">
      <alignment horizontal="center" vertical="top" wrapText="1"/>
      <protection locked="0" hidden="1"/>
    </xf>
    <xf numFmtId="0" fontId="20" fillId="2" borderId="0" xfId="0" applyFont="1" applyFill="1" applyAlignment="1" applyProtection="1">
      <alignment horizontal="center" vertical="top"/>
      <protection locked="0" hidden="1"/>
    </xf>
    <xf numFmtId="0" fontId="2" fillId="0" borderId="1" xfId="2" applyAlignment="1">
      <alignment horizontal="center"/>
    </xf>
  </cellXfs>
  <cellStyles count="9">
    <cellStyle name="Heading 2" xfId="2" builtinId="17"/>
    <cellStyle name="Heading 3" xfId="6" builtinId="18"/>
    <cellStyle name="Heading 4" xfId="7" builtinId="19"/>
    <cellStyle name="Hyperlink" xfId="5" builtinId="8"/>
    <cellStyle name="Normal" xfId="0" builtinId="0"/>
    <cellStyle name="Normal 2" xfId="3" xr:uid="{00000000-0005-0000-0000-000005000000}"/>
    <cellStyle name="Normal 4" xfId="4" xr:uid="{00000000-0005-0000-0000-000006000000}"/>
    <cellStyle name="Percent" xfId="1" builtinId="5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7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7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7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7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7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7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9.1'!$U$4:$Y$4</c:f>
              <c:numCache>
                <c:formatCode>#,##0</c:formatCode>
                <c:ptCount val="5"/>
                <c:pt idx="1">
                  <c:v>590</c:v>
                </c:pt>
                <c:pt idx="2">
                  <c:v>622</c:v>
                </c:pt>
                <c:pt idx="3">
                  <c:v>656</c:v>
                </c:pt>
                <c:pt idx="4">
                  <c:v>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B-40F6-BC2A-17F74DB2720C}"/>
            </c:ext>
          </c:extLst>
        </c:ser>
        <c:ser>
          <c:idx val="1"/>
          <c:order val="1"/>
          <c:tx>
            <c:strRef>
              <c:f>'Table 9.1'!$S$7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9.1'!$U$7:$Y$7</c:f>
              <c:numCache>
                <c:formatCode>#,##0</c:formatCode>
                <c:ptCount val="5"/>
                <c:pt idx="1">
                  <c:v>413</c:v>
                </c:pt>
                <c:pt idx="2">
                  <c:v>427</c:v>
                </c:pt>
                <c:pt idx="3">
                  <c:v>443</c:v>
                </c:pt>
                <c:pt idx="4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BB-40F6-BC2A-17F74DB2720C}"/>
            </c:ext>
          </c:extLst>
        </c:ser>
        <c:ser>
          <c:idx val="2"/>
          <c:order val="2"/>
          <c:tx>
            <c:strRef>
              <c:f>'Table 9.1'!$S$11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9.1'!$U$11:$Y$11</c:f>
              <c:numCache>
                <c:formatCode>#,##0</c:formatCode>
                <c:ptCount val="5"/>
                <c:pt idx="1">
                  <c:v>585</c:v>
                </c:pt>
                <c:pt idx="2">
                  <c:v>615</c:v>
                </c:pt>
                <c:pt idx="3">
                  <c:v>643</c:v>
                </c:pt>
                <c:pt idx="4">
                  <c:v>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B-40F6-BC2A-17F74DB2720C}"/>
            </c:ext>
          </c:extLst>
        </c:ser>
        <c:ser>
          <c:idx val="3"/>
          <c:order val="3"/>
          <c:tx>
            <c:strRef>
              <c:f>'Table 9.1'!$S$12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9.1'!$U$12:$Y$12</c:f>
              <c:numCache>
                <c:formatCode>#,##0</c:formatCode>
                <c:ptCount val="5"/>
                <c:pt idx="1">
                  <c:v>3</c:v>
                </c:pt>
                <c:pt idx="2">
                  <c:v>11</c:v>
                </c:pt>
                <c:pt idx="3">
                  <c:v>11</c:v>
                </c:pt>
                <c:pt idx="4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BB-40F6-BC2A-17F74DB27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9.1'!$V$8:$Z$8</c:f>
              <c:numCache>
                <c:formatCode>#,##0</c:formatCode>
                <c:ptCount val="5"/>
                <c:pt idx="0">
                  <c:v>26033</c:v>
                </c:pt>
                <c:pt idx="1">
                  <c:v>22048</c:v>
                </c:pt>
                <c:pt idx="2">
                  <c:v>20167</c:v>
                </c:pt>
                <c:pt idx="3">
                  <c:v>18935.419999999998</c:v>
                </c:pt>
                <c:pt idx="4">
                  <c:v>20871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7-468D-9746-2CA93691DC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7-468D-9746-2CA93691D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9.10'!$V$8:$Z$8</c:f>
              <c:numCache>
                <c:formatCode>#,##0</c:formatCode>
                <c:ptCount val="5"/>
                <c:pt idx="0">
                  <c:v>35174</c:v>
                </c:pt>
                <c:pt idx="1">
                  <c:v>36253.54</c:v>
                </c:pt>
                <c:pt idx="2">
                  <c:v>36475.129999999997</c:v>
                </c:pt>
                <c:pt idx="3">
                  <c:v>36865</c:v>
                </c:pt>
                <c:pt idx="4">
                  <c:v>39662.67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7-4504-A2D3-B9CC21C6A2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7-4504-A2D3-B9CC21C6A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9.11'!$U$4:$Y$4</c:f>
              <c:numCache>
                <c:formatCode>#,##0</c:formatCode>
                <c:ptCount val="5"/>
                <c:pt idx="1">
                  <c:v>15759</c:v>
                </c:pt>
                <c:pt idx="2">
                  <c:v>17377</c:v>
                </c:pt>
                <c:pt idx="3">
                  <c:v>17080</c:v>
                </c:pt>
                <c:pt idx="4">
                  <c:v>17680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94-44B2-9E7C-90C7E02A3DB4}"/>
            </c:ext>
          </c:extLst>
        </c:ser>
        <c:ser>
          <c:idx val="1"/>
          <c:order val="1"/>
          <c:tx>
            <c:strRef>
              <c:f>'Table 9.11'!$S$7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9.11'!$U$7:$Y$7</c:f>
              <c:numCache>
                <c:formatCode>#,##0</c:formatCode>
                <c:ptCount val="5"/>
                <c:pt idx="1">
                  <c:v>9928</c:v>
                </c:pt>
                <c:pt idx="2">
                  <c:v>10838</c:v>
                </c:pt>
                <c:pt idx="3">
                  <c:v>10415</c:v>
                </c:pt>
                <c:pt idx="4">
                  <c:v>10893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4-44B2-9E7C-90C7E02A3DB4}"/>
            </c:ext>
          </c:extLst>
        </c:ser>
        <c:ser>
          <c:idx val="2"/>
          <c:order val="2"/>
          <c:tx>
            <c:strRef>
              <c:f>'Table 9.11'!$S$11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9.11'!$U$11:$Y$11</c:f>
              <c:numCache>
                <c:formatCode>#,##0</c:formatCode>
                <c:ptCount val="5"/>
                <c:pt idx="1">
                  <c:v>13613</c:v>
                </c:pt>
                <c:pt idx="2">
                  <c:v>15002</c:v>
                </c:pt>
                <c:pt idx="3">
                  <c:v>15014</c:v>
                </c:pt>
                <c:pt idx="4">
                  <c:v>15459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94-44B2-9E7C-90C7E02A3DB4}"/>
            </c:ext>
          </c:extLst>
        </c:ser>
        <c:ser>
          <c:idx val="3"/>
          <c:order val="3"/>
          <c:tx>
            <c:strRef>
              <c:f>'Table 9.11'!$S$12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9.11'!$U$12:$Y$12</c:f>
              <c:numCache>
                <c:formatCode>#,##0</c:formatCode>
                <c:ptCount val="5"/>
                <c:pt idx="1">
                  <c:v>2147</c:v>
                </c:pt>
                <c:pt idx="2">
                  <c:v>2369</c:v>
                </c:pt>
                <c:pt idx="3">
                  <c:v>2065</c:v>
                </c:pt>
                <c:pt idx="4">
                  <c:v>2218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94-44B2-9E7C-90C7E02A3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9.11'!$AB$15:$AB$33</c:f>
              <c:numCache>
                <c:formatCode>0.0%</c:formatCode>
                <c:ptCount val="19"/>
                <c:pt idx="0">
                  <c:v>0.18224817518248176</c:v>
                </c:pt>
                <c:pt idx="1">
                  <c:v>1.7518248175182483E-2</c:v>
                </c:pt>
                <c:pt idx="2">
                  <c:v>9.4072992700729927E-2</c:v>
                </c:pt>
                <c:pt idx="3">
                  <c:v>9.2262773722627742E-3</c:v>
                </c:pt>
                <c:pt idx="4">
                  <c:v>4.8759124087591241E-2</c:v>
                </c:pt>
                <c:pt idx="5">
                  <c:v>2.0905109489051096E-2</c:v>
                </c:pt>
                <c:pt idx="6">
                  <c:v>7.6671532846715323E-2</c:v>
                </c:pt>
                <c:pt idx="7">
                  <c:v>6.9080291970802926E-2</c:v>
                </c:pt>
                <c:pt idx="8">
                  <c:v>2.6218978102189781E-2</c:v>
                </c:pt>
                <c:pt idx="9">
                  <c:v>1.4014598540145985E-3</c:v>
                </c:pt>
                <c:pt idx="10">
                  <c:v>1.8043795620437956E-2</c:v>
                </c:pt>
                <c:pt idx="11">
                  <c:v>1.9620437956204381E-2</c:v>
                </c:pt>
                <c:pt idx="12">
                  <c:v>4.6832116788321165E-2</c:v>
                </c:pt>
                <c:pt idx="13">
                  <c:v>8.0642335766423351E-2</c:v>
                </c:pt>
                <c:pt idx="14">
                  <c:v>3.2700729927007302E-2</c:v>
                </c:pt>
                <c:pt idx="15">
                  <c:v>5.0978102189781022E-2</c:v>
                </c:pt>
                <c:pt idx="16">
                  <c:v>7.9591240875912406E-2</c:v>
                </c:pt>
                <c:pt idx="17">
                  <c:v>4.5547445255474453E-3</c:v>
                </c:pt>
                <c:pt idx="18">
                  <c:v>3.3927007299270076E-2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42-473D-B452-ECCCFF639EB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42-473D-B452-ECCCFF639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9.11'!$Y$44:$Y$60</c:f>
              <c:numCache>
                <c:formatCode>#,##0</c:formatCode>
                <c:ptCount val="17"/>
                <c:pt idx="0">
                  <c:v>22</c:v>
                </c:pt>
                <c:pt idx="1">
                  <c:v>210</c:v>
                </c:pt>
                <c:pt idx="2">
                  <c:v>648</c:v>
                </c:pt>
                <c:pt idx="3">
                  <c:v>1285</c:v>
                </c:pt>
                <c:pt idx="4">
                  <c:v>1471</c:v>
                </c:pt>
                <c:pt idx="5">
                  <c:v>826</c:v>
                </c:pt>
                <c:pt idx="6">
                  <c:v>637</c:v>
                </c:pt>
                <c:pt idx="7">
                  <c:v>613</c:v>
                </c:pt>
                <c:pt idx="8">
                  <c:v>755</c:v>
                </c:pt>
                <c:pt idx="9">
                  <c:v>700</c:v>
                </c:pt>
                <c:pt idx="10">
                  <c:v>778</c:v>
                </c:pt>
                <c:pt idx="11">
                  <c:v>600</c:v>
                </c:pt>
                <c:pt idx="12">
                  <c:v>408</c:v>
                </c:pt>
                <c:pt idx="13">
                  <c:v>134</c:v>
                </c:pt>
                <c:pt idx="14">
                  <c:v>96</c:v>
                </c:pt>
                <c:pt idx="15">
                  <c:v>52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2-4998-8ADE-68C14D9CCEDC}"/>
            </c:ext>
          </c:extLst>
        </c:ser>
        <c:ser>
          <c:idx val="1"/>
          <c:order val="1"/>
          <c:tx>
            <c:strRef>
              <c:f>'Table 9.11'!$S$62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9.11'!$Y$63:$Y$79</c:f>
              <c:numCache>
                <c:formatCode>#,##0</c:formatCode>
                <c:ptCount val="17"/>
                <c:pt idx="0">
                  <c:v>26</c:v>
                </c:pt>
                <c:pt idx="1">
                  <c:v>210</c:v>
                </c:pt>
                <c:pt idx="2">
                  <c:v>614</c:v>
                </c:pt>
                <c:pt idx="3">
                  <c:v>1225</c:v>
                </c:pt>
                <c:pt idx="4">
                  <c:v>1381</c:v>
                </c:pt>
                <c:pt idx="5">
                  <c:v>737</c:v>
                </c:pt>
                <c:pt idx="6">
                  <c:v>583</c:v>
                </c:pt>
                <c:pt idx="7">
                  <c:v>560</c:v>
                </c:pt>
                <c:pt idx="8">
                  <c:v>619</c:v>
                </c:pt>
                <c:pt idx="9">
                  <c:v>755</c:v>
                </c:pt>
                <c:pt idx="10">
                  <c:v>649</c:v>
                </c:pt>
                <c:pt idx="11">
                  <c:v>543</c:v>
                </c:pt>
                <c:pt idx="12">
                  <c:v>259</c:v>
                </c:pt>
                <c:pt idx="13">
                  <c:v>134</c:v>
                </c:pt>
                <c:pt idx="14">
                  <c:v>58</c:v>
                </c:pt>
                <c:pt idx="15">
                  <c:v>38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2-4998-8ADE-68C14D9CC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9.11'!$Y$83:$Y$90</c:f>
              <c:numCache>
                <c:formatCode>#,##0</c:formatCode>
                <c:ptCount val="8"/>
                <c:pt idx="0">
                  <c:v>498</c:v>
                </c:pt>
                <c:pt idx="1">
                  <c:v>265</c:v>
                </c:pt>
                <c:pt idx="2">
                  <c:v>1141</c:v>
                </c:pt>
                <c:pt idx="3">
                  <c:v>165</c:v>
                </c:pt>
                <c:pt idx="4">
                  <c:v>115</c:v>
                </c:pt>
                <c:pt idx="5">
                  <c:v>158</c:v>
                </c:pt>
                <c:pt idx="6">
                  <c:v>760</c:v>
                </c:pt>
                <c:pt idx="7">
                  <c:v>1163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3-4F6C-A30B-799E8E05E041}"/>
            </c:ext>
          </c:extLst>
        </c:ser>
        <c:ser>
          <c:idx val="1"/>
          <c:order val="1"/>
          <c:tx>
            <c:strRef>
              <c:f>'Table 9.11'!$S$92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9.11'!$Y$93:$Y$100</c:f>
              <c:numCache>
                <c:formatCode>#,##0</c:formatCode>
                <c:ptCount val="8"/>
                <c:pt idx="0">
                  <c:v>270</c:v>
                </c:pt>
                <c:pt idx="1">
                  <c:v>709</c:v>
                </c:pt>
                <c:pt idx="2">
                  <c:v>156</c:v>
                </c:pt>
                <c:pt idx="3">
                  <c:v>701</c:v>
                </c:pt>
                <c:pt idx="4">
                  <c:v>819</c:v>
                </c:pt>
                <c:pt idx="5">
                  <c:v>470</c:v>
                </c:pt>
                <c:pt idx="6">
                  <c:v>79</c:v>
                </c:pt>
                <c:pt idx="7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3-4F6C-A30B-799E8E05E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9.11'!$U$8:$Y$8</c:f>
              <c:numCache>
                <c:formatCode>#,##0</c:formatCode>
                <c:ptCount val="5"/>
                <c:pt idx="1">
                  <c:v>31642.07</c:v>
                </c:pt>
                <c:pt idx="2">
                  <c:v>35231</c:v>
                </c:pt>
                <c:pt idx="3">
                  <c:v>33709.5</c:v>
                </c:pt>
                <c:pt idx="4">
                  <c:v>32776.699999999997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9F-4544-AC5B-7FD6C59D44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9F-4544-AC5B-7FD6C59D4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9.11'!$V$4:$Z$4</c:f>
              <c:numCache>
                <c:formatCode>#,##0</c:formatCode>
                <c:ptCount val="5"/>
                <c:pt idx="0">
                  <c:v>15759</c:v>
                </c:pt>
                <c:pt idx="1">
                  <c:v>17377</c:v>
                </c:pt>
                <c:pt idx="2">
                  <c:v>17080</c:v>
                </c:pt>
                <c:pt idx="3">
                  <c:v>17680</c:v>
                </c:pt>
                <c:pt idx="4">
                  <c:v>17125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4-4B3E-BF18-ABE77EEC4A98}"/>
            </c:ext>
          </c:extLst>
        </c:ser>
        <c:ser>
          <c:idx val="1"/>
          <c:order val="1"/>
          <c:tx>
            <c:strRef>
              <c:f>'Table 9.11'!$S$7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9.11'!$V$7:$Z$7</c:f>
              <c:numCache>
                <c:formatCode>#,##0</c:formatCode>
                <c:ptCount val="5"/>
                <c:pt idx="0">
                  <c:v>9928</c:v>
                </c:pt>
                <c:pt idx="1">
                  <c:v>10838</c:v>
                </c:pt>
                <c:pt idx="2">
                  <c:v>10415</c:v>
                </c:pt>
                <c:pt idx="3">
                  <c:v>10893</c:v>
                </c:pt>
                <c:pt idx="4">
                  <c:v>10428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4-4B3E-BF18-ABE77EEC4A98}"/>
            </c:ext>
          </c:extLst>
        </c:ser>
        <c:ser>
          <c:idx val="2"/>
          <c:order val="2"/>
          <c:tx>
            <c:strRef>
              <c:f>'Table 9.11'!$S$11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9.11'!$V$11:$Z$11</c:f>
              <c:numCache>
                <c:formatCode>#,##0</c:formatCode>
                <c:ptCount val="5"/>
                <c:pt idx="0">
                  <c:v>13613</c:v>
                </c:pt>
                <c:pt idx="1">
                  <c:v>15002</c:v>
                </c:pt>
                <c:pt idx="2">
                  <c:v>15014</c:v>
                </c:pt>
                <c:pt idx="3">
                  <c:v>15459</c:v>
                </c:pt>
                <c:pt idx="4">
                  <c:v>14913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C4-4B3E-BF18-ABE77EEC4A98}"/>
            </c:ext>
          </c:extLst>
        </c:ser>
        <c:ser>
          <c:idx val="3"/>
          <c:order val="3"/>
          <c:tx>
            <c:strRef>
              <c:f>'Table 9.11'!$S$12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9.11'!$V$12:$Z$12</c:f>
              <c:numCache>
                <c:formatCode>#,##0</c:formatCode>
                <c:ptCount val="5"/>
                <c:pt idx="0">
                  <c:v>2147</c:v>
                </c:pt>
                <c:pt idx="1">
                  <c:v>2369</c:v>
                </c:pt>
                <c:pt idx="2">
                  <c:v>2065</c:v>
                </c:pt>
                <c:pt idx="3">
                  <c:v>2218</c:v>
                </c:pt>
                <c:pt idx="4">
                  <c:v>2212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C4-4B3E-BF18-ABE77EEC4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9.11'!$AB$15:$AB$33</c:f>
              <c:numCache>
                <c:formatCode>0.0%</c:formatCode>
                <c:ptCount val="19"/>
                <c:pt idx="0">
                  <c:v>0.18224817518248176</c:v>
                </c:pt>
                <c:pt idx="1">
                  <c:v>1.7518248175182483E-2</c:v>
                </c:pt>
                <c:pt idx="2">
                  <c:v>9.4072992700729927E-2</c:v>
                </c:pt>
                <c:pt idx="3">
                  <c:v>9.2262773722627742E-3</c:v>
                </c:pt>
                <c:pt idx="4">
                  <c:v>4.8759124087591241E-2</c:v>
                </c:pt>
                <c:pt idx="5">
                  <c:v>2.0905109489051096E-2</c:v>
                </c:pt>
                <c:pt idx="6">
                  <c:v>7.6671532846715323E-2</c:v>
                </c:pt>
                <c:pt idx="7">
                  <c:v>6.9080291970802926E-2</c:v>
                </c:pt>
                <c:pt idx="8">
                  <c:v>2.6218978102189781E-2</c:v>
                </c:pt>
                <c:pt idx="9">
                  <c:v>1.4014598540145985E-3</c:v>
                </c:pt>
                <c:pt idx="10">
                  <c:v>1.8043795620437956E-2</c:v>
                </c:pt>
                <c:pt idx="11">
                  <c:v>1.9620437956204381E-2</c:v>
                </c:pt>
                <c:pt idx="12">
                  <c:v>4.6832116788321165E-2</c:v>
                </c:pt>
                <c:pt idx="13">
                  <c:v>8.0642335766423351E-2</c:v>
                </c:pt>
                <c:pt idx="14">
                  <c:v>3.2700729927007302E-2</c:v>
                </c:pt>
                <c:pt idx="15">
                  <c:v>5.0978102189781022E-2</c:v>
                </c:pt>
                <c:pt idx="16">
                  <c:v>7.9591240875912406E-2</c:v>
                </c:pt>
                <c:pt idx="17">
                  <c:v>4.5547445255474453E-3</c:v>
                </c:pt>
                <c:pt idx="18">
                  <c:v>3.3927007299270076E-2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E-47AE-A9F1-ADB94E63C0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2E-47AE-A9F1-ADB94E63C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9.11'!$Z$44:$Z$60</c:f>
              <c:numCache>
                <c:formatCode>#,##0</c:formatCode>
                <c:ptCount val="17"/>
                <c:pt idx="0">
                  <c:v>30</c:v>
                </c:pt>
                <c:pt idx="1">
                  <c:v>296</c:v>
                </c:pt>
                <c:pt idx="2">
                  <c:v>582</c:v>
                </c:pt>
                <c:pt idx="3">
                  <c:v>978</c:v>
                </c:pt>
                <c:pt idx="4">
                  <c:v>1441</c:v>
                </c:pt>
                <c:pt idx="5">
                  <c:v>823</c:v>
                </c:pt>
                <c:pt idx="6">
                  <c:v>659</c:v>
                </c:pt>
                <c:pt idx="7">
                  <c:v>665</c:v>
                </c:pt>
                <c:pt idx="8">
                  <c:v>743</c:v>
                </c:pt>
                <c:pt idx="9">
                  <c:v>719</c:v>
                </c:pt>
                <c:pt idx="10">
                  <c:v>765</c:v>
                </c:pt>
                <c:pt idx="11">
                  <c:v>601</c:v>
                </c:pt>
                <c:pt idx="12">
                  <c:v>401</c:v>
                </c:pt>
                <c:pt idx="13">
                  <c:v>159</c:v>
                </c:pt>
                <c:pt idx="14">
                  <c:v>89</c:v>
                </c:pt>
                <c:pt idx="15">
                  <c:v>50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88-4CBD-A3F8-2712A48F452D}"/>
            </c:ext>
          </c:extLst>
        </c:ser>
        <c:ser>
          <c:idx val="1"/>
          <c:order val="1"/>
          <c:tx>
            <c:strRef>
              <c:f>'Table 9.11'!$S$62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9.11'!$Z$63:$Z$79</c:f>
              <c:numCache>
                <c:formatCode>#,##0</c:formatCode>
                <c:ptCount val="17"/>
                <c:pt idx="0">
                  <c:v>20</c:v>
                </c:pt>
                <c:pt idx="1">
                  <c:v>260</c:v>
                </c:pt>
                <c:pt idx="2">
                  <c:v>535</c:v>
                </c:pt>
                <c:pt idx="3">
                  <c:v>939</c:v>
                </c:pt>
                <c:pt idx="4">
                  <c:v>1290</c:v>
                </c:pt>
                <c:pt idx="5">
                  <c:v>741</c:v>
                </c:pt>
                <c:pt idx="6">
                  <c:v>628</c:v>
                </c:pt>
                <c:pt idx="7">
                  <c:v>582</c:v>
                </c:pt>
                <c:pt idx="8">
                  <c:v>613</c:v>
                </c:pt>
                <c:pt idx="9">
                  <c:v>748</c:v>
                </c:pt>
                <c:pt idx="10">
                  <c:v>653</c:v>
                </c:pt>
                <c:pt idx="11">
                  <c:v>532</c:v>
                </c:pt>
                <c:pt idx="12">
                  <c:v>289</c:v>
                </c:pt>
                <c:pt idx="13">
                  <c:v>131</c:v>
                </c:pt>
                <c:pt idx="14">
                  <c:v>59</c:v>
                </c:pt>
                <c:pt idx="15">
                  <c:v>35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88-4CBD-A3F8-2712A48F4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9.11'!$Z$83:$Z$90</c:f>
              <c:numCache>
                <c:formatCode>#,##0</c:formatCode>
                <c:ptCount val="8"/>
                <c:pt idx="0">
                  <c:v>488</c:v>
                </c:pt>
                <c:pt idx="1">
                  <c:v>265</c:v>
                </c:pt>
                <c:pt idx="2">
                  <c:v>1132</c:v>
                </c:pt>
                <c:pt idx="3">
                  <c:v>168</c:v>
                </c:pt>
                <c:pt idx="4">
                  <c:v>119</c:v>
                </c:pt>
                <c:pt idx="5">
                  <c:v>177</c:v>
                </c:pt>
                <c:pt idx="6">
                  <c:v>754</c:v>
                </c:pt>
                <c:pt idx="7">
                  <c:v>1147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8-4FEB-8CF0-9C77DF286E59}"/>
            </c:ext>
          </c:extLst>
        </c:ser>
        <c:ser>
          <c:idx val="1"/>
          <c:order val="1"/>
          <c:tx>
            <c:strRef>
              <c:f>'Table 9.11'!$S$92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9.11'!$Z$93:$Z$100</c:f>
              <c:numCache>
                <c:formatCode>#,##0</c:formatCode>
                <c:ptCount val="8"/>
                <c:pt idx="0">
                  <c:v>282</c:v>
                </c:pt>
                <c:pt idx="1">
                  <c:v>705</c:v>
                </c:pt>
                <c:pt idx="2">
                  <c:v>154</c:v>
                </c:pt>
                <c:pt idx="3">
                  <c:v>692</c:v>
                </c:pt>
                <c:pt idx="4">
                  <c:v>807</c:v>
                </c:pt>
                <c:pt idx="5">
                  <c:v>480</c:v>
                </c:pt>
                <c:pt idx="6">
                  <c:v>99</c:v>
                </c:pt>
                <c:pt idx="7">
                  <c:v>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8-4FEB-8CF0-9C77DF286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9.2'!$U$4:$Y$4</c:f>
              <c:numCache>
                <c:formatCode>#,##0</c:formatCode>
                <c:ptCount val="5"/>
                <c:pt idx="1">
                  <c:v>3679</c:v>
                </c:pt>
                <c:pt idx="2">
                  <c:v>4513</c:v>
                </c:pt>
                <c:pt idx="3">
                  <c:v>3695</c:v>
                </c:pt>
                <c:pt idx="4">
                  <c:v>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A-4AE3-889E-94B193199590}"/>
            </c:ext>
          </c:extLst>
        </c:ser>
        <c:ser>
          <c:idx val="1"/>
          <c:order val="1"/>
          <c:tx>
            <c:strRef>
              <c:f>'Table 9.2'!$S$7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9.2'!$U$7:$Y$7</c:f>
              <c:numCache>
                <c:formatCode>#,##0</c:formatCode>
                <c:ptCount val="5"/>
                <c:pt idx="1">
                  <c:v>2309</c:v>
                </c:pt>
                <c:pt idx="2">
                  <c:v>2890</c:v>
                </c:pt>
                <c:pt idx="3">
                  <c:v>2439</c:v>
                </c:pt>
                <c:pt idx="4">
                  <c:v>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A-4AE3-889E-94B193199590}"/>
            </c:ext>
          </c:extLst>
        </c:ser>
        <c:ser>
          <c:idx val="2"/>
          <c:order val="2"/>
          <c:tx>
            <c:strRef>
              <c:f>'Table 9.2'!$S$11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9.2'!$U$11:$Y$11</c:f>
              <c:numCache>
                <c:formatCode>#,##0</c:formatCode>
                <c:ptCount val="5"/>
                <c:pt idx="1">
                  <c:v>3100</c:v>
                </c:pt>
                <c:pt idx="2">
                  <c:v>3666</c:v>
                </c:pt>
                <c:pt idx="3">
                  <c:v>3071</c:v>
                </c:pt>
                <c:pt idx="4">
                  <c:v>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A-4AE3-889E-94B193199590}"/>
            </c:ext>
          </c:extLst>
        </c:ser>
        <c:ser>
          <c:idx val="3"/>
          <c:order val="3"/>
          <c:tx>
            <c:strRef>
              <c:f>'Table 9.2'!$S$12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9.2'!$U$12:$Y$12</c:f>
              <c:numCache>
                <c:formatCode>#,##0</c:formatCode>
                <c:ptCount val="5"/>
                <c:pt idx="1">
                  <c:v>582</c:v>
                </c:pt>
                <c:pt idx="2">
                  <c:v>849</c:v>
                </c:pt>
                <c:pt idx="3">
                  <c:v>623</c:v>
                </c:pt>
                <c:pt idx="4">
                  <c:v>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BA-4AE3-889E-94B193199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9.11'!$V$8:$Z$8</c:f>
              <c:numCache>
                <c:formatCode>#,##0</c:formatCode>
                <c:ptCount val="5"/>
                <c:pt idx="0">
                  <c:v>31642.07</c:v>
                </c:pt>
                <c:pt idx="1">
                  <c:v>35231</c:v>
                </c:pt>
                <c:pt idx="2">
                  <c:v>33709.5</c:v>
                </c:pt>
                <c:pt idx="3">
                  <c:v>32776.699999999997</c:v>
                </c:pt>
                <c:pt idx="4">
                  <c:v>38262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1-4178-97CA-33A9FFD42B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1-4178-97CA-33A9FFD42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9.12'!$U$4:$Y$4</c:f>
              <c:numCache>
                <c:formatCode>#,##0</c:formatCode>
                <c:ptCount val="5"/>
                <c:pt idx="1">
                  <c:v>142</c:v>
                </c:pt>
                <c:pt idx="2">
                  <c:v>309</c:v>
                </c:pt>
                <c:pt idx="3">
                  <c:v>162</c:v>
                </c:pt>
                <c:pt idx="4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3-4EE0-9C96-437B027439DA}"/>
            </c:ext>
          </c:extLst>
        </c:ser>
        <c:ser>
          <c:idx val="1"/>
          <c:order val="1"/>
          <c:tx>
            <c:strRef>
              <c:f>'Table 9.12'!$S$7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9.12'!$U$7:$Y$7</c:f>
              <c:numCache>
                <c:formatCode>#,##0</c:formatCode>
                <c:ptCount val="5"/>
                <c:pt idx="1">
                  <c:v>82</c:v>
                </c:pt>
                <c:pt idx="2">
                  <c:v>208</c:v>
                </c:pt>
                <c:pt idx="3">
                  <c:v>108</c:v>
                </c:pt>
                <c:pt idx="4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63-4EE0-9C96-437B027439DA}"/>
            </c:ext>
          </c:extLst>
        </c:ser>
        <c:ser>
          <c:idx val="2"/>
          <c:order val="2"/>
          <c:tx>
            <c:strRef>
              <c:f>'Table 9.12'!$S$11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9.12'!$U$11:$Y$11</c:f>
              <c:numCache>
                <c:formatCode>#,##0</c:formatCode>
                <c:ptCount val="5"/>
                <c:pt idx="1">
                  <c:v>124</c:v>
                </c:pt>
                <c:pt idx="2">
                  <c:v>283</c:v>
                </c:pt>
                <c:pt idx="3">
                  <c:v>146</c:v>
                </c:pt>
                <c:pt idx="4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63-4EE0-9C96-437B027439DA}"/>
            </c:ext>
          </c:extLst>
        </c:ser>
        <c:ser>
          <c:idx val="3"/>
          <c:order val="3"/>
          <c:tx>
            <c:strRef>
              <c:f>'Table 9.12'!$S$12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9.12'!$U$12:$Y$12</c:f>
              <c:numCache>
                <c:formatCode>#,##0</c:formatCode>
                <c:ptCount val="5"/>
                <c:pt idx="1">
                  <c:v>19</c:v>
                </c:pt>
                <c:pt idx="2">
                  <c:v>21</c:v>
                </c:pt>
                <c:pt idx="3">
                  <c:v>20</c:v>
                </c:pt>
                <c:pt idx="4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63-4EE0-9C96-437B02743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9.12'!$AB$15:$AB$33</c:f>
              <c:numCache>
                <c:formatCode>0.0%</c:formatCode>
                <c:ptCount val="19"/>
                <c:pt idx="0">
                  <c:v>0.1494661921708185</c:v>
                </c:pt>
                <c:pt idx="1">
                  <c:v>1.0676156583629894E-2</c:v>
                </c:pt>
                <c:pt idx="2">
                  <c:v>7.1174377224199285E-3</c:v>
                </c:pt>
                <c:pt idx="3">
                  <c:v>7.1174377224199285E-3</c:v>
                </c:pt>
                <c:pt idx="4">
                  <c:v>3.9145907473309607E-2</c:v>
                </c:pt>
                <c:pt idx="5">
                  <c:v>1.0676156583629894E-2</c:v>
                </c:pt>
                <c:pt idx="6">
                  <c:v>4.6263345195729534E-2</c:v>
                </c:pt>
                <c:pt idx="7">
                  <c:v>2.8469750889679714E-2</c:v>
                </c:pt>
                <c:pt idx="8">
                  <c:v>9.2526690391459068E-2</c:v>
                </c:pt>
                <c:pt idx="9">
                  <c:v>0</c:v>
                </c:pt>
                <c:pt idx="10">
                  <c:v>1.0676156583629894E-2</c:v>
                </c:pt>
                <c:pt idx="11">
                  <c:v>1.7793594306049824E-2</c:v>
                </c:pt>
                <c:pt idx="12">
                  <c:v>7.8291814946619215E-2</c:v>
                </c:pt>
                <c:pt idx="13">
                  <c:v>6.4056939501779361E-2</c:v>
                </c:pt>
                <c:pt idx="14">
                  <c:v>0.18149466192170818</c:v>
                </c:pt>
                <c:pt idx="15">
                  <c:v>7.1174377224199295E-2</c:v>
                </c:pt>
                <c:pt idx="16">
                  <c:v>6.4056939501779361E-2</c:v>
                </c:pt>
                <c:pt idx="17">
                  <c:v>0</c:v>
                </c:pt>
                <c:pt idx="18">
                  <c:v>8.5409252669039148E-2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C-4318-AF24-24F69E246C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C-4318-AF24-24F69E246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15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14</c:v>
                </c:pt>
                <c:pt idx="7">
                  <c:v>16</c:v>
                </c:pt>
                <c:pt idx="8">
                  <c:v>14</c:v>
                </c:pt>
                <c:pt idx="9">
                  <c:v>12</c:v>
                </c:pt>
                <c:pt idx="10">
                  <c:v>6</c:v>
                </c:pt>
                <c:pt idx="11">
                  <c:v>12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1-4B31-BCAD-10DC97E72F3A}"/>
            </c:ext>
          </c:extLst>
        </c:ser>
        <c:ser>
          <c:idx val="1"/>
          <c:order val="1"/>
          <c:tx>
            <c:strRef>
              <c:f>'Table 9.12'!$S$62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13</c:v>
                </c:pt>
                <c:pt idx="4">
                  <c:v>17</c:v>
                </c:pt>
                <c:pt idx="5">
                  <c:v>5</c:v>
                </c:pt>
                <c:pt idx="6">
                  <c:v>14</c:v>
                </c:pt>
                <c:pt idx="7">
                  <c:v>15</c:v>
                </c:pt>
                <c:pt idx="8">
                  <c:v>18</c:v>
                </c:pt>
                <c:pt idx="9">
                  <c:v>5</c:v>
                </c:pt>
                <c:pt idx="10">
                  <c:v>3</c:v>
                </c:pt>
                <c:pt idx="11">
                  <c:v>4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1-4B31-BCAD-10DC97E72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9.12'!$Y$83:$Y$90</c:f>
              <c:numCache>
                <c:formatCode>#,##0</c:formatCode>
                <c:ptCount val="8"/>
                <c:pt idx="0">
                  <c:v>12</c:v>
                </c:pt>
                <c:pt idx="1">
                  <c:v>17</c:v>
                </c:pt>
                <c:pt idx="2">
                  <c:v>12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13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B9-4CA5-9EFA-C2EA7DD42EF1}"/>
            </c:ext>
          </c:extLst>
        </c:ser>
        <c:ser>
          <c:idx val="1"/>
          <c:order val="1"/>
          <c:tx>
            <c:strRef>
              <c:f>'Table 9.12'!$S$92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9.12'!$Y$93:$Y$100</c:f>
              <c:numCache>
                <c:formatCode>#,##0</c:formatCode>
                <c:ptCount val="8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9</c:v>
                </c:pt>
                <c:pt idx="4">
                  <c:v>12</c:v>
                </c:pt>
                <c:pt idx="5">
                  <c:v>5</c:v>
                </c:pt>
                <c:pt idx="6">
                  <c:v>3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B9-4CA5-9EFA-C2EA7DD42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9.12'!$U$8:$Y$8</c:f>
              <c:numCache>
                <c:formatCode>#,##0</c:formatCode>
                <c:ptCount val="5"/>
                <c:pt idx="1">
                  <c:v>38910.26</c:v>
                </c:pt>
                <c:pt idx="2">
                  <c:v>38370</c:v>
                </c:pt>
                <c:pt idx="3">
                  <c:v>37795.360000000001</c:v>
                </c:pt>
                <c:pt idx="4">
                  <c:v>43953.07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17-430C-BD68-84AC8D7247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17-430C-BD68-84AC8D724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9.12'!$V$4:$Z$4</c:f>
              <c:numCache>
                <c:formatCode>#,##0</c:formatCode>
                <c:ptCount val="5"/>
                <c:pt idx="0">
                  <c:v>142</c:v>
                </c:pt>
                <c:pt idx="1">
                  <c:v>309</c:v>
                </c:pt>
                <c:pt idx="2">
                  <c:v>162</c:v>
                </c:pt>
                <c:pt idx="3">
                  <c:v>270</c:v>
                </c:pt>
                <c:pt idx="4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D-4971-810B-BA59587DD903}"/>
            </c:ext>
          </c:extLst>
        </c:ser>
        <c:ser>
          <c:idx val="1"/>
          <c:order val="1"/>
          <c:tx>
            <c:strRef>
              <c:f>'Table 9.12'!$S$7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9.12'!$V$7:$Z$7</c:f>
              <c:numCache>
                <c:formatCode>#,##0</c:formatCode>
                <c:ptCount val="5"/>
                <c:pt idx="0">
                  <c:v>82</c:v>
                </c:pt>
                <c:pt idx="1">
                  <c:v>208</c:v>
                </c:pt>
                <c:pt idx="2">
                  <c:v>108</c:v>
                </c:pt>
                <c:pt idx="3">
                  <c:v>171</c:v>
                </c:pt>
                <c:pt idx="4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BD-4971-810B-BA59587DD903}"/>
            </c:ext>
          </c:extLst>
        </c:ser>
        <c:ser>
          <c:idx val="2"/>
          <c:order val="2"/>
          <c:tx>
            <c:strRef>
              <c:f>'Table 9.12'!$S$11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9.12'!$V$11:$Z$11</c:f>
              <c:numCache>
                <c:formatCode>#,##0</c:formatCode>
                <c:ptCount val="5"/>
                <c:pt idx="0">
                  <c:v>124</c:v>
                </c:pt>
                <c:pt idx="1">
                  <c:v>283</c:v>
                </c:pt>
                <c:pt idx="2">
                  <c:v>146</c:v>
                </c:pt>
                <c:pt idx="3">
                  <c:v>241</c:v>
                </c:pt>
                <c:pt idx="4">
                  <c:v>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BD-4971-810B-BA59587DD903}"/>
            </c:ext>
          </c:extLst>
        </c:ser>
        <c:ser>
          <c:idx val="3"/>
          <c:order val="3"/>
          <c:tx>
            <c:strRef>
              <c:f>'Table 9.12'!$S$12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9.12'!$V$12:$Z$12</c:f>
              <c:numCache>
                <c:formatCode>#,##0</c:formatCode>
                <c:ptCount val="5"/>
                <c:pt idx="0">
                  <c:v>19</c:v>
                </c:pt>
                <c:pt idx="1">
                  <c:v>21</c:v>
                </c:pt>
                <c:pt idx="2">
                  <c:v>20</c:v>
                </c:pt>
                <c:pt idx="3">
                  <c:v>27</c:v>
                </c:pt>
                <c:pt idx="4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BD-4971-810B-BA59587DD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9.12'!$AB$15:$AB$33</c:f>
              <c:numCache>
                <c:formatCode>0.0%</c:formatCode>
                <c:ptCount val="19"/>
                <c:pt idx="0">
                  <c:v>0.1494661921708185</c:v>
                </c:pt>
                <c:pt idx="1">
                  <c:v>1.0676156583629894E-2</c:v>
                </c:pt>
                <c:pt idx="2">
                  <c:v>7.1174377224199285E-3</c:v>
                </c:pt>
                <c:pt idx="3">
                  <c:v>7.1174377224199285E-3</c:v>
                </c:pt>
                <c:pt idx="4">
                  <c:v>3.9145907473309607E-2</c:v>
                </c:pt>
                <c:pt idx="5">
                  <c:v>1.0676156583629894E-2</c:v>
                </c:pt>
                <c:pt idx="6">
                  <c:v>4.6263345195729534E-2</c:v>
                </c:pt>
                <c:pt idx="7">
                  <c:v>2.8469750889679714E-2</c:v>
                </c:pt>
                <c:pt idx="8">
                  <c:v>9.2526690391459068E-2</c:v>
                </c:pt>
                <c:pt idx="9">
                  <c:v>0</c:v>
                </c:pt>
                <c:pt idx="10">
                  <c:v>1.0676156583629894E-2</c:v>
                </c:pt>
                <c:pt idx="11">
                  <c:v>1.7793594306049824E-2</c:v>
                </c:pt>
                <c:pt idx="12">
                  <c:v>7.8291814946619215E-2</c:v>
                </c:pt>
                <c:pt idx="13">
                  <c:v>6.4056939501779361E-2</c:v>
                </c:pt>
                <c:pt idx="14">
                  <c:v>0.18149466192170818</c:v>
                </c:pt>
                <c:pt idx="15">
                  <c:v>7.1174377224199295E-2</c:v>
                </c:pt>
                <c:pt idx="16">
                  <c:v>6.4056939501779361E-2</c:v>
                </c:pt>
                <c:pt idx="17">
                  <c:v>0</c:v>
                </c:pt>
                <c:pt idx="18">
                  <c:v>8.5409252669039148E-2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E-4570-AF55-12DD73E0B3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E-4570-AF55-12DD73E0B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9.12'!$Z$44:$Z$60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10</c:v>
                </c:pt>
                <c:pt idx="3">
                  <c:v>23</c:v>
                </c:pt>
                <c:pt idx="4">
                  <c:v>22</c:v>
                </c:pt>
                <c:pt idx="5">
                  <c:v>14</c:v>
                </c:pt>
                <c:pt idx="6">
                  <c:v>24</c:v>
                </c:pt>
                <c:pt idx="7">
                  <c:v>12</c:v>
                </c:pt>
                <c:pt idx="8">
                  <c:v>16</c:v>
                </c:pt>
                <c:pt idx="9">
                  <c:v>14</c:v>
                </c:pt>
                <c:pt idx="10">
                  <c:v>5</c:v>
                </c:pt>
                <c:pt idx="11">
                  <c:v>6</c:v>
                </c:pt>
                <c:pt idx="12">
                  <c:v>14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0-4F4B-9EC8-484F64FC623B}"/>
            </c:ext>
          </c:extLst>
        </c:ser>
        <c:ser>
          <c:idx val="1"/>
          <c:order val="1"/>
          <c:tx>
            <c:strRef>
              <c:f>'Table 9.12'!$S$62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13</c:v>
                </c:pt>
                <c:pt idx="4">
                  <c:v>17</c:v>
                </c:pt>
                <c:pt idx="5">
                  <c:v>6</c:v>
                </c:pt>
                <c:pt idx="6">
                  <c:v>12</c:v>
                </c:pt>
                <c:pt idx="7">
                  <c:v>17</c:v>
                </c:pt>
                <c:pt idx="8">
                  <c:v>10</c:v>
                </c:pt>
                <c:pt idx="9">
                  <c:v>13</c:v>
                </c:pt>
                <c:pt idx="10">
                  <c:v>9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A0-4F4B-9EC8-484F64FC6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9.12'!$Z$83:$Z$90</c:f>
              <c:numCache>
                <c:formatCode>#,##0</c:formatCode>
                <c:ptCount val="8"/>
                <c:pt idx="0">
                  <c:v>11</c:v>
                </c:pt>
                <c:pt idx="1">
                  <c:v>21</c:v>
                </c:pt>
                <c:pt idx="2">
                  <c:v>12</c:v>
                </c:pt>
                <c:pt idx="3">
                  <c:v>9</c:v>
                </c:pt>
                <c:pt idx="4">
                  <c:v>4</c:v>
                </c:pt>
                <c:pt idx="5">
                  <c:v>0</c:v>
                </c:pt>
                <c:pt idx="6">
                  <c:v>10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F5-42A0-BA05-C5A282A0A9AC}"/>
            </c:ext>
          </c:extLst>
        </c:ser>
        <c:ser>
          <c:idx val="1"/>
          <c:order val="1"/>
          <c:tx>
            <c:strRef>
              <c:f>'Table 9.12'!$S$92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9.12'!$Z$93:$Z$100</c:f>
              <c:numCache>
                <c:formatCode>#,##0</c:formatCode>
                <c:ptCount val="8"/>
                <c:pt idx="0">
                  <c:v>3</c:v>
                </c:pt>
                <c:pt idx="1">
                  <c:v>7</c:v>
                </c:pt>
                <c:pt idx="2">
                  <c:v>0</c:v>
                </c:pt>
                <c:pt idx="3">
                  <c:v>5</c:v>
                </c:pt>
                <c:pt idx="4">
                  <c:v>15</c:v>
                </c:pt>
                <c:pt idx="5">
                  <c:v>3</c:v>
                </c:pt>
                <c:pt idx="6">
                  <c:v>4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F5-42A0-BA05-C5A282A0A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9.2'!$AB$15:$AB$33</c:f>
              <c:numCache>
                <c:formatCode>0.0%</c:formatCode>
                <c:ptCount val="19"/>
                <c:pt idx="0">
                  <c:v>0.27730294396961064</c:v>
                </c:pt>
                <c:pt idx="1">
                  <c:v>2.8490028490028491E-3</c:v>
                </c:pt>
                <c:pt idx="2">
                  <c:v>2.4453941120607788E-2</c:v>
                </c:pt>
                <c:pt idx="3">
                  <c:v>5.9354226020892692E-3</c:v>
                </c:pt>
                <c:pt idx="4">
                  <c:v>5.0807217473884142E-2</c:v>
                </c:pt>
                <c:pt idx="5">
                  <c:v>4.9857549857549859E-2</c:v>
                </c:pt>
                <c:pt idx="6">
                  <c:v>6.1728395061728392E-2</c:v>
                </c:pt>
                <c:pt idx="7">
                  <c:v>4.3209876543209874E-2</c:v>
                </c:pt>
                <c:pt idx="8">
                  <c:v>3.0151946818613485E-2</c:v>
                </c:pt>
                <c:pt idx="9">
                  <c:v>1.6619183285849952E-3</c:v>
                </c:pt>
                <c:pt idx="10">
                  <c:v>1.8518518518518517E-2</c:v>
                </c:pt>
                <c:pt idx="11">
                  <c:v>1.6381766381766381E-2</c:v>
                </c:pt>
                <c:pt idx="12">
                  <c:v>2.9677113010446343E-2</c:v>
                </c:pt>
                <c:pt idx="13">
                  <c:v>6.5052231718898387E-2</c:v>
                </c:pt>
                <c:pt idx="14">
                  <c:v>4.3209876543209874E-2</c:v>
                </c:pt>
                <c:pt idx="15">
                  <c:v>6.7188983855650516E-2</c:v>
                </c:pt>
                <c:pt idx="16">
                  <c:v>8.6419753086419748E-2</c:v>
                </c:pt>
                <c:pt idx="17">
                  <c:v>3.5612535612535613E-3</c:v>
                </c:pt>
                <c:pt idx="18">
                  <c:v>2.9202279202279201E-2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D-47CF-984F-A6C8D18416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7D-47CF-984F-A6C8D184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9.12'!$V$8:$Z$8</c:f>
              <c:numCache>
                <c:formatCode>#,##0</c:formatCode>
                <c:ptCount val="5"/>
                <c:pt idx="0">
                  <c:v>38910.26</c:v>
                </c:pt>
                <c:pt idx="1">
                  <c:v>38370</c:v>
                </c:pt>
                <c:pt idx="2">
                  <c:v>37795.360000000001</c:v>
                </c:pt>
                <c:pt idx="3">
                  <c:v>43953.07</c:v>
                </c:pt>
                <c:pt idx="4">
                  <c:v>43144.02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7-4472-B1F9-37007DB305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7-4472-B1F9-37007DB30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9.13'!$U$4:$Y$4</c:f>
              <c:numCache>
                <c:formatCode>#,##0</c:formatCode>
                <c:ptCount val="5"/>
                <c:pt idx="1">
                  <c:v>135623</c:v>
                </c:pt>
                <c:pt idx="2">
                  <c:v>139258</c:v>
                </c:pt>
                <c:pt idx="3">
                  <c:v>140927</c:v>
                </c:pt>
                <c:pt idx="4">
                  <c:v>139258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1B-4C4F-AA96-26E017C1CC31}"/>
            </c:ext>
          </c:extLst>
        </c:ser>
        <c:ser>
          <c:idx val="1"/>
          <c:order val="1"/>
          <c:tx>
            <c:strRef>
              <c:f>'Table 9.13'!$S$7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9.13'!$U$7:$Y$7</c:f>
              <c:numCache>
                <c:formatCode>#,##0</c:formatCode>
                <c:ptCount val="5"/>
                <c:pt idx="1">
                  <c:v>93523</c:v>
                </c:pt>
                <c:pt idx="2">
                  <c:v>96959</c:v>
                </c:pt>
                <c:pt idx="3">
                  <c:v>97427</c:v>
                </c:pt>
                <c:pt idx="4">
                  <c:v>98329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1B-4C4F-AA96-26E017C1CC31}"/>
            </c:ext>
          </c:extLst>
        </c:ser>
        <c:ser>
          <c:idx val="2"/>
          <c:order val="2"/>
          <c:tx>
            <c:strRef>
              <c:f>'Table 9.13'!$S$11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9.13'!$U$11:$Y$11</c:f>
              <c:numCache>
                <c:formatCode>#,##0</c:formatCode>
                <c:ptCount val="5"/>
                <c:pt idx="1">
                  <c:v>123285</c:v>
                </c:pt>
                <c:pt idx="2">
                  <c:v>126461</c:v>
                </c:pt>
                <c:pt idx="3">
                  <c:v>128106</c:v>
                </c:pt>
                <c:pt idx="4">
                  <c:v>126444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1B-4C4F-AA96-26E017C1CC31}"/>
            </c:ext>
          </c:extLst>
        </c:ser>
        <c:ser>
          <c:idx val="3"/>
          <c:order val="3"/>
          <c:tx>
            <c:strRef>
              <c:f>'Table 9.13'!$S$12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9.13'!$U$12:$Y$12</c:f>
              <c:numCache>
                <c:formatCode>#,##0</c:formatCode>
                <c:ptCount val="5"/>
                <c:pt idx="1">
                  <c:v>12336</c:v>
                </c:pt>
                <c:pt idx="2">
                  <c:v>12802</c:v>
                </c:pt>
                <c:pt idx="3">
                  <c:v>12823</c:v>
                </c:pt>
                <c:pt idx="4">
                  <c:v>12815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1B-4C4F-AA96-26E017C1C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9.13'!$AB$15:$AB$33</c:f>
              <c:numCache>
                <c:formatCode>0.0%</c:formatCode>
                <c:ptCount val="19"/>
                <c:pt idx="0">
                  <c:v>2.4239337136647651E-2</c:v>
                </c:pt>
                <c:pt idx="1">
                  <c:v>1.1396359684868242E-2</c:v>
                </c:pt>
                <c:pt idx="2">
                  <c:v>3.7021189894050531E-2</c:v>
                </c:pt>
                <c:pt idx="3">
                  <c:v>7.4979625101874491E-3</c:v>
                </c:pt>
                <c:pt idx="4">
                  <c:v>7.899348003259983E-2</c:v>
                </c:pt>
                <c:pt idx="5">
                  <c:v>2.5597663678348277E-2</c:v>
                </c:pt>
                <c:pt idx="6">
                  <c:v>9.3269491985873407E-2</c:v>
                </c:pt>
                <c:pt idx="7">
                  <c:v>0.1132640586797066</c:v>
                </c:pt>
                <c:pt idx="8">
                  <c:v>5.0421081227927191E-2</c:v>
                </c:pt>
                <c:pt idx="9">
                  <c:v>5.4808475957620209E-3</c:v>
                </c:pt>
                <c:pt idx="10">
                  <c:v>2.5183374083129585E-2</c:v>
                </c:pt>
                <c:pt idx="11">
                  <c:v>2.3308883455582723E-2</c:v>
                </c:pt>
                <c:pt idx="12">
                  <c:v>5.093724531377343E-2</c:v>
                </c:pt>
                <c:pt idx="13">
                  <c:v>7.7716653083401255E-2</c:v>
                </c:pt>
                <c:pt idx="14">
                  <c:v>5.4631893507199131E-2</c:v>
                </c:pt>
                <c:pt idx="15">
                  <c:v>7.297609345286607E-2</c:v>
                </c:pt>
                <c:pt idx="16">
                  <c:v>0.15375577288780223</c:v>
                </c:pt>
                <c:pt idx="17">
                  <c:v>2.036810649280087E-2</c:v>
                </c:pt>
                <c:pt idx="18">
                  <c:v>4.80372181472426E-2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2-44DC-A96F-4038AC2AB97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62-44DC-A96F-4038AC2AB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9.13'!$Y$44:$Y$60</c:f>
              <c:numCache>
                <c:formatCode>#,##0</c:formatCode>
                <c:ptCount val="17"/>
                <c:pt idx="0">
                  <c:v>104</c:v>
                </c:pt>
                <c:pt idx="1">
                  <c:v>1569</c:v>
                </c:pt>
                <c:pt idx="2">
                  <c:v>3782</c:v>
                </c:pt>
                <c:pt idx="3">
                  <c:v>5746</c:v>
                </c:pt>
                <c:pt idx="4">
                  <c:v>8871</c:v>
                </c:pt>
                <c:pt idx="5">
                  <c:v>8251</c:v>
                </c:pt>
                <c:pt idx="6">
                  <c:v>7277</c:v>
                </c:pt>
                <c:pt idx="7">
                  <c:v>6935</c:v>
                </c:pt>
                <c:pt idx="8">
                  <c:v>7204</c:v>
                </c:pt>
                <c:pt idx="9">
                  <c:v>6565</c:v>
                </c:pt>
                <c:pt idx="10">
                  <c:v>5887</c:v>
                </c:pt>
                <c:pt idx="11">
                  <c:v>4294</c:v>
                </c:pt>
                <c:pt idx="12">
                  <c:v>2322</c:v>
                </c:pt>
                <c:pt idx="13">
                  <c:v>928</c:v>
                </c:pt>
                <c:pt idx="14">
                  <c:v>340</c:v>
                </c:pt>
                <c:pt idx="15">
                  <c:v>113</c:v>
                </c:pt>
                <c:pt idx="16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8-4056-8FE6-6AF113B75B49}"/>
            </c:ext>
          </c:extLst>
        </c:ser>
        <c:ser>
          <c:idx val="1"/>
          <c:order val="1"/>
          <c:tx>
            <c:strRef>
              <c:f>'Table 9.13'!$S$62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9.13'!$Y$63:$Y$79</c:f>
              <c:numCache>
                <c:formatCode>#,##0</c:formatCode>
                <c:ptCount val="17"/>
                <c:pt idx="0">
                  <c:v>158</c:v>
                </c:pt>
                <c:pt idx="1">
                  <c:v>1994</c:v>
                </c:pt>
                <c:pt idx="2">
                  <c:v>3984</c:v>
                </c:pt>
                <c:pt idx="3">
                  <c:v>5880</c:v>
                </c:pt>
                <c:pt idx="4">
                  <c:v>8392</c:v>
                </c:pt>
                <c:pt idx="5">
                  <c:v>7974</c:v>
                </c:pt>
                <c:pt idx="6">
                  <c:v>6968</c:v>
                </c:pt>
                <c:pt idx="7">
                  <c:v>7003</c:v>
                </c:pt>
                <c:pt idx="8">
                  <c:v>7302</c:v>
                </c:pt>
                <c:pt idx="9">
                  <c:v>6522</c:v>
                </c:pt>
                <c:pt idx="10">
                  <c:v>5672</c:v>
                </c:pt>
                <c:pt idx="11">
                  <c:v>4131</c:v>
                </c:pt>
                <c:pt idx="12">
                  <c:v>1893</c:v>
                </c:pt>
                <c:pt idx="13">
                  <c:v>711</c:v>
                </c:pt>
                <c:pt idx="14">
                  <c:v>213</c:v>
                </c:pt>
                <c:pt idx="15">
                  <c:v>101</c:v>
                </c:pt>
                <c:pt idx="1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68-4056-8FE6-6AF113B75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9.13'!$Y$83:$Y$90</c:f>
              <c:numCache>
                <c:formatCode>#,##0</c:formatCode>
                <c:ptCount val="8"/>
                <c:pt idx="0">
                  <c:v>5164</c:v>
                </c:pt>
                <c:pt idx="1">
                  <c:v>6219</c:v>
                </c:pt>
                <c:pt idx="2">
                  <c:v>10298</c:v>
                </c:pt>
                <c:pt idx="3">
                  <c:v>4351</c:v>
                </c:pt>
                <c:pt idx="4">
                  <c:v>1861</c:v>
                </c:pt>
                <c:pt idx="5">
                  <c:v>2475</c:v>
                </c:pt>
                <c:pt idx="6">
                  <c:v>4161</c:v>
                </c:pt>
                <c:pt idx="7">
                  <c:v>5468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DA-478A-AD33-7E86F96EF8CB}"/>
            </c:ext>
          </c:extLst>
        </c:ser>
        <c:ser>
          <c:idx val="1"/>
          <c:order val="1"/>
          <c:tx>
            <c:strRef>
              <c:f>'Table 9.13'!$S$92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9.13'!$Y$93:$Y$100</c:f>
              <c:numCache>
                <c:formatCode>#,##0</c:formatCode>
                <c:ptCount val="8"/>
                <c:pt idx="0">
                  <c:v>4482</c:v>
                </c:pt>
                <c:pt idx="1">
                  <c:v>9716</c:v>
                </c:pt>
                <c:pt idx="2">
                  <c:v>1721</c:v>
                </c:pt>
                <c:pt idx="3">
                  <c:v>8531</c:v>
                </c:pt>
                <c:pt idx="4">
                  <c:v>8024</c:v>
                </c:pt>
                <c:pt idx="5">
                  <c:v>4997</c:v>
                </c:pt>
                <c:pt idx="6">
                  <c:v>433</c:v>
                </c:pt>
                <c:pt idx="7">
                  <c:v>3247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A-478A-AD33-7E86F96EF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9.13'!$U$8:$Y$8</c:f>
              <c:numCache>
                <c:formatCode>#,##0</c:formatCode>
                <c:ptCount val="5"/>
                <c:pt idx="1">
                  <c:v>40579.019999999997</c:v>
                </c:pt>
                <c:pt idx="2">
                  <c:v>42135.64</c:v>
                </c:pt>
                <c:pt idx="3">
                  <c:v>43364.02</c:v>
                </c:pt>
                <c:pt idx="4">
                  <c:v>43153.86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77-4C17-8216-57F352AF78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77-4C17-8216-57F352AF7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9.13'!$V$4:$Z$4</c:f>
              <c:numCache>
                <c:formatCode>#,##0</c:formatCode>
                <c:ptCount val="5"/>
                <c:pt idx="0">
                  <c:v>135623</c:v>
                </c:pt>
                <c:pt idx="1">
                  <c:v>139258</c:v>
                </c:pt>
                <c:pt idx="2">
                  <c:v>140927</c:v>
                </c:pt>
                <c:pt idx="3">
                  <c:v>139258</c:v>
                </c:pt>
                <c:pt idx="4">
                  <c:v>147240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1-45AF-AF56-558997A0794F}"/>
            </c:ext>
          </c:extLst>
        </c:ser>
        <c:ser>
          <c:idx val="1"/>
          <c:order val="1"/>
          <c:tx>
            <c:strRef>
              <c:f>'Table 9.13'!$S$7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9.13'!$V$7:$Z$7</c:f>
              <c:numCache>
                <c:formatCode>#,##0</c:formatCode>
                <c:ptCount val="5"/>
                <c:pt idx="0">
                  <c:v>93523</c:v>
                </c:pt>
                <c:pt idx="1">
                  <c:v>96959</c:v>
                </c:pt>
                <c:pt idx="2">
                  <c:v>97427</c:v>
                </c:pt>
                <c:pt idx="3">
                  <c:v>98329</c:v>
                </c:pt>
                <c:pt idx="4">
                  <c:v>98761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B1-45AF-AF56-558997A0794F}"/>
            </c:ext>
          </c:extLst>
        </c:ser>
        <c:ser>
          <c:idx val="2"/>
          <c:order val="2"/>
          <c:tx>
            <c:strRef>
              <c:f>'Table 9.13'!$S$11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9.13'!$V$11:$Z$11</c:f>
              <c:numCache>
                <c:formatCode>#,##0</c:formatCode>
                <c:ptCount val="5"/>
                <c:pt idx="0">
                  <c:v>123285</c:v>
                </c:pt>
                <c:pt idx="1">
                  <c:v>126461</c:v>
                </c:pt>
                <c:pt idx="2">
                  <c:v>128106</c:v>
                </c:pt>
                <c:pt idx="3">
                  <c:v>126444</c:v>
                </c:pt>
                <c:pt idx="4">
                  <c:v>133937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B1-45AF-AF56-558997A0794F}"/>
            </c:ext>
          </c:extLst>
        </c:ser>
        <c:ser>
          <c:idx val="3"/>
          <c:order val="3"/>
          <c:tx>
            <c:strRef>
              <c:f>'Table 9.13'!$S$12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9.13'!$V$12:$Z$12</c:f>
              <c:numCache>
                <c:formatCode>#,##0</c:formatCode>
                <c:ptCount val="5"/>
                <c:pt idx="0">
                  <c:v>12336</c:v>
                </c:pt>
                <c:pt idx="1">
                  <c:v>12802</c:v>
                </c:pt>
                <c:pt idx="2">
                  <c:v>12823</c:v>
                </c:pt>
                <c:pt idx="3">
                  <c:v>12815</c:v>
                </c:pt>
                <c:pt idx="4">
                  <c:v>13303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B1-45AF-AF56-558997A07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9.13'!$AB$15:$AB$33</c:f>
              <c:numCache>
                <c:formatCode>0.0%</c:formatCode>
                <c:ptCount val="19"/>
                <c:pt idx="0">
                  <c:v>2.4239337136647651E-2</c:v>
                </c:pt>
                <c:pt idx="1">
                  <c:v>1.1396359684868242E-2</c:v>
                </c:pt>
                <c:pt idx="2">
                  <c:v>3.7021189894050531E-2</c:v>
                </c:pt>
                <c:pt idx="3">
                  <c:v>7.4979625101874491E-3</c:v>
                </c:pt>
                <c:pt idx="4">
                  <c:v>7.899348003259983E-2</c:v>
                </c:pt>
                <c:pt idx="5">
                  <c:v>2.5597663678348277E-2</c:v>
                </c:pt>
                <c:pt idx="6">
                  <c:v>9.3269491985873407E-2</c:v>
                </c:pt>
                <c:pt idx="7">
                  <c:v>0.1132640586797066</c:v>
                </c:pt>
                <c:pt idx="8">
                  <c:v>5.0421081227927191E-2</c:v>
                </c:pt>
                <c:pt idx="9">
                  <c:v>5.4808475957620209E-3</c:v>
                </c:pt>
                <c:pt idx="10">
                  <c:v>2.5183374083129585E-2</c:v>
                </c:pt>
                <c:pt idx="11">
                  <c:v>2.3308883455582723E-2</c:v>
                </c:pt>
                <c:pt idx="12">
                  <c:v>5.093724531377343E-2</c:v>
                </c:pt>
                <c:pt idx="13">
                  <c:v>7.7716653083401255E-2</c:v>
                </c:pt>
                <c:pt idx="14">
                  <c:v>5.4631893507199131E-2</c:v>
                </c:pt>
                <c:pt idx="15">
                  <c:v>7.297609345286607E-2</c:v>
                </c:pt>
                <c:pt idx="16">
                  <c:v>0.15375577288780223</c:v>
                </c:pt>
                <c:pt idx="17">
                  <c:v>2.036810649280087E-2</c:v>
                </c:pt>
                <c:pt idx="18">
                  <c:v>4.80372181472426E-2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6-4D98-9E08-681F252A38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6-4D98-9E08-681F252A3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9.13'!$Z$44:$Z$60</c:f>
              <c:numCache>
                <c:formatCode>#,##0</c:formatCode>
                <c:ptCount val="17"/>
                <c:pt idx="0">
                  <c:v>137</c:v>
                </c:pt>
                <c:pt idx="1">
                  <c:v>1790</c:v>
                </c:pt>
                <c:pt idx="2">
                  <c:v>4114</c:v>
                </c:pt>
                <c:pt idx="3">
                  <c:v>6112</c:v>
                </c:pt>
                <c:pt idx="4">
                  <c:v>8943</c:v>
                </c:pt>
                <c:pt idx="5">
                  <c:v>8768</c:v>
                </c:pt>
                <c:pt idx="6">
                  <c:v>7750</c:v>
                </c:pt>
                <c:pt idx="7">
                  <c:v>7203</c:v>
                </c:pt>
                <c:pt idx="8">
                  <c:v>7531</c:v>
                </c:pt>
                <c:pt idx="9">
                  <c:v>6947</c:v>
                </c:pt>
                <c:pt idx="10">
                  <c:v>6308</c:v>
                </c:pt>
                <c:pt idx="11">
                  <c:v>4524</c:v>
                </c:pt>
                <c:pt idx="12">
                  <c:v>2301</c:v>
                </c:pt>
                <c:pt idx="13">
                  <c:v>1018</c:v>
                </c:pt>
                <c:pt idx="14">
                  <c:v>381</c:v>
                </c:pt>
                <c:pt idx="15">
                  <c:v>107</c:v>
                </c:pt>
                <c:pt idx="1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4-4952-A1BE-5EEE986E33D7}"/>
            </c:ext>
          </c:extLst>
        </c:ser>
        <c:ser>
          <c:idx val="1"/>
          <c:order val="1"/>
          <c:tx>
            <c:strRef>
              <c:f>'Table 9.13'!$S$62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9.13'!$Z$63:$Z$79</c:f>
              <c:numCache>
                <c:formatCode>#,##0</c:formatCode>
                <c:ptCount val="17"/>
                <c:pt idx="0">
                  <c:v>189</c:v>
                </c:pt>
                <c:pt idx="1">
                  <c:v>2306</c:v>
                </c:pt>
                <c:pt idx="2">
                  <c:v>4450</c:v>
                </c:pt>
                <c:pt idx="3">
                  <c:v>6062</c:v>
                </c:pt>
                <c:pt idx="4">
                  <c:v>8609</c:v>
                </c:pt>
                <c:pt idx="5">
                  <c:v>8490</c:v>
                </c:pt>
                <c:pt idx="6">
                  <c:v>7476</c:v>
                </c:pt>
                <c:pt idx="7">
                  <c:v>7557</c:v>
                </c:pt>
                <c:pt idx="8">
                  <c:v>7698</c:v>
                </c:pt>
                <c:pt idx="9">
                  <c:v>7014</c:v>
                </c:pt>
                <c:pt idx="10">
                  <c:v>5823</c:v>
                </c:pt>
                <c:pt idx="11">
                  <c:v>4274</c:v>
                </c:pt>
                <c:pt idx="12">
                  <c:v>1999</c:v>
                </c:pt>
                <c:pt idx="13">
                  <c:v>695</c:v>
                </c:pt>
                <c:pt idx="14">
                  <c:v>241</c:v>
                </c:pt>
                <c:pt idx="15">
                  <c:v>94</c:v>
                </c:pt>
                <c:pt idx="16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C4-4952-A1BE-5EEE986E3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9.13'!$Z$83:$Z$90</c:f>
              <c:numCache>
                <c:formatCode>#,##0</c:formatCode>
                <c:ptCount val="8"/>
                <c:pt idx="0">
                  <c:v>5129</c:v>
                </c:pt>
                <c:pt idx="1">
                  <c:v>6255</c:v>
                </c:pt>
                <c:pt idx="2">
                  <c:v>10449</c:v>
                </c:pt>
                <c:pt idx="3">
                  <c:v>4471</c:v>
                </c:pt>
                <c:pt idx="4">
                  <c:v>1845</c:v>
                </c:pt>
                <c:pt idx="5">
                  <c:v>2569</c:v>
                </c:pt>
                <c:pt idx="6">
                  <c:v>4173</c:v>
                </c:pt>
                <c:pt idx="7">
                  <c:v>5779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4-4E00-986A-5BEB268CFA96}"/>
            </c:ext>
          </c:extLst>
        </c:ser>
        <c:ser>
          <c:idx val="1"/>
          <c:order val="1"/>
          <c:tx>
            <c:strRef>
              <c:f>'Table 9.13'!$S$92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9.13'!$Z$93:$Z$100</c:f>
              <c:numCache>
                <c:formatCode>#,##0</c:formatCode>
                <c:ptCount val="8"/>
                <c:pt idx="0">
                  <c:v>4527</c:v>
                </c:pt>
                <c:pt idx="1">
                  <c:v>9999</c:v>
                </c:pt>
                <c:pt idx="2">
                  <c:v>1751</c:v>
                </c:pt>
                <c:pt idx="3">
                  <c:v>8895</c:v>
                </c:pt>
                <c:pt idx="4">
                  <c:v>7950</c:v>
                </c:pt>
                <c:pt idx="5">
                  <c:v>5022</c:v>
                </c:pt>
                <c:pt idx="6">
                  <c:v>452</c:v>
                </c:pt>
                <c:pt idx="7">
                  <c:v>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24-4E00-986A-5BEB268CF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9.2'!$Y$44:$Y$60</c:f>
              <c:numCache>
                <c:formatCode>#,##0</c:formatCode>
                <c:ptCount val="17"/>
                <c:pt idx="0">
                  <c:v>15</c:v>
                </c:pt>
                <c:pt idx="1">
                  <c:v>67</c:v>
                </c:pt>
                <c:pt idx="2">
                  <c:v>166</c:v>
                </c:pt>
                <c:pt idx="3">
                  <c:v>200</c:v>
                </c:pt>
                <c:pt idx="4">
                  <c:v>251</c:v>
                </c:pt>
                <c:pt idx="5">
                  <c:v>187</c:v>
                </c:pt>
                <c:pt idx="6">
                  <c:v>143</c:v>
                </c:pt>
                <c:pt idx="7">
                  <c:v>151</c:v>
                </c:pt>
                <c:pt idx="8">
                  <c:v>189</c:v>
                </c:pt>
                <c:pt idx="9">
                  <c:v>188</c:v>
                </c:pt>
                <c:pt idx="10">
                  <c:v>176</c:v>
                </c:pt>
                <c:pt idx="11">
                  <c:v>142</c:v>
                </c:pt>
                <c:pt idx="12">
                  <c:v>83</c:v>
                </c:pt>
                <c:pt idx="13">
                  <c:v>50</c:v>
                </c:pt>
                <c:pt idx="14">
                  <c:v>18</c:v>
                </c:pt>
                <c:pt idx="15">
                  <c:v>13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DC-4C7A-98B7-E984EF4E82E9}"/>
            </c:ext>
          </c:extLst>
        </c:ser>
        <c:ser>
          <c:idx val="1"/>
          <c:order val="1"/>
          <c:tx>
            <c:strRef>
              <c:f>'Table 9.2'!$S$62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9.2'!$Y$63:$Y$79</c:f>
              <c:numCache>
                <c:formatCode>#,##0</c:formatCode>
                <c:ptCount val="17"/>
                <c:pt idx="0">
                  <c:v>13</c:v>
                </c:pt>
                <c:pt idx="1">
                  <c:v>55</c:v>
                </c:pt>
                <c:pt idx="2">
                  <c:v>145</c:v>
                </c:pt>
                <c:pt idx="3">
                  <c:v>205</c:v>
                </c:pt>
                <c:pt idx="4">
                  <c:v>250</c:v>
                </c:pt>
                <c:pt idx="5">
                  <c:v>165</c:v>
                </c:pt>
                <c:pt idx="6">
                  <c:v>173</c:v>
                </c:pt>
                <c:pt idx="7">
                  <c:v>173</c:v>
                </c:pt>
                <c:pt idx="8">
                  <c:v>160</c:v>
                </c:pt>
                <c:pt idx="9">
                  <c:v>189</c:v>
                </c:pt>
                <c:pt idx="10">
                  <c:v>177</c:v>
                </c:pt>
                <c:pt idx="11">
                  <c:v>133</c:v>
                </c:pt>
                <c:pt idx="12">
                  <c:v>57</c:v>
                </c:pt>
                <c:pt idx="13">
                  <c:v>32</c:v>
                </c:pt>
                <c:pt idx="14">
                  <c:v>13</c:v>
                </c:pt>
                <c:pt idx="15">
                  <c:v>8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DC-4C7A-98B7-E984EF4E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9.13'!$V$8:$Z$8</c:f>
              <c:numCache>
                <c:formatCode>#,##0</c:formatCode>
                <c:ptCount val="5"/>
                <c:pt idx="0">
                  <c:v>40579.019999999997</c:v>
                </c:pt>
                <c:pt idx="1">
                  <c:v>42135.64</c:v>
                </c:pt>
                <c:pt idx="2">
                  <c:v>43364.02</c:v>
                </c:pt>
                <c:pt idx="3">
                  <c:v>43153.86</c:v>
                </c:pt>
                <c:pt idx="4">
                  <c:v>44659.34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0-4EFD-A9E0-98E58D9E36D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0-4EFD-A9E0-98E58D9E3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9.14'!$U$4:$Y$4</c:f>
              <c:numCache>
                <c:formatCode>#,##0</c:formatCode>
                <c:ptCount val="5"/>
                <c:pt idx="1">
                  <c:v>1447</c:v>
                </c:pt>
                <c:pt idx="2">
                  <c:v>1579</c:v>
                </c:pt>
                <c:pt idx="3">
                  <c:v>1543</c:v>
                </c:pt>
                <c:pt idx="4">
                  <c:v>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7-43F1-86B8-C92977DEE245}"/>
            </c:ext>
          </c:extLst>
        </c:ser>
        <c:ser>
          <c:idx val="1"/>
          <c:order val="1"/>
          <c:tx>
            <c:strRef>
              <c:f>'Table 9.14'!$S$7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9.14'!$U$7:$Y$7</c:f>
              <c:numCache>
                <c:formatCode>#,##0</c:formatCode>
                <c:ptCount val="5"/>
                <c:pt idx="1">
                  <c:v>971</c:v>
                </c:pt>
                <c:pt idx="2">
                  <c:v>1106</c:v>
                </c:pt>
                <c:pt idx="3">
                  <c:v>1016</c:v>
                </c:pt>
                <c:pt idx="4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7-43F1-86B8-C92977DEE245}"/>
            </c:ext>
          </c:extLst>
        </c:ser>
        <c:ser>
          <c:idx val="2"/>
          <c:order val="2"/>
          <c:tx>
            <c:strRef>
              <c:f>'Table 9.14'!$S$11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9.14'!$U$11:$Y$11</c:f>
              <c:numCache>
                <c:formatCode>#,##0</c:formatCode>
                <c:ptCount val="5"/>
                <c:pt idx="1">
                  <c:v>1301</c:v>
                </c:pt>
                <c:pt idx="2">
                  <c:v>1414</c:v>
                </c:pt>
                <c:pt idx="3">
                  <c:v>1402</c:v>
                </c:pt>
                <c:pt idx="4">
                  <c:v>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77-43F1-86B8-C92977DEE245}"/>
            </c:ext>
          </c:extLst>
        </c:ser>
        <c:ser>
          <c:idx val="3"/>
          <c:order val="3"/>
          <c:tx>
            <c:strRef>
              <c:f>'Table 9.14'!$S$12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9.14'!$U$12:$Y$12</c:f>
              <c:numCache>
                <c:formatCode>#,##0</c:formatCode>
                <c:ptCount val="5"/>
                <c:pt idx="1">
                  <c:v>144</c:v>
                </c:pt>
                <c:pt idx="2">
                  <c:v>163</c:v>
                </c:pt>
                <c:pt idx="3">
                  <c:v>142</c:v>
                </c:pt>
                <c:pt idx="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77-43F1-86B8-C92977DEE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9.14'!$AB$15:$AB$33</c:f>
              <c:numCache>
                <c:formatCode>0.0%</c:formatCode>
                <c:ptCount val="19"/>
                <c:pt idx="0">
                  <c:v>0.16249304396215916</c:v>
                </c:pt>
                <c:pt idx="1">
                  <c:v>1.0573177518085699E-2</c:v>
                </c:pt>
                <c:pt idx="2">
                  <c:v>2.1146355036171398E-2</c:v>
                </c:pt>
                <c:pt idx="3">
                  <c:v>6.6777963272120202E-3</c:v>
                </c:pt>
                <c:pt idx="4">
                  <c:v>7.6794657762938229E-2</c:v>
                </c:pt>
                <c:pt idx="5">
                  <c:v>1.5581524763494713E-2</c:v>
                </c:pt>
                <c:pt idx="6">
                  <c:v>5.8430717863105178E-2</c:v>
                </c:pt>
                <c:pt idx="7">
                  <c:v>4.2292710072342796E-2</c:v>
                </c:pt>
                <c:pt idx="8">
                  <c:v>4.618809126321647E-2</c:v>
                </c:pt>
                <c:pt idx="9">
                  <c:v>2.2259321090706734E-3</c:v>
                </c:pt>
                <c:pt idx="10">
                  <c:v>4.006677796327212E-2</c:v>
                </c:pt>
                <c:pt idx="11">
                  <c:v>2.1702838063439065E-2</c:v>
                </c:pt>
                <c:pt idx="12">
                  <c:v>2.7267668336115748E-2</c:v>
                </c:pt>
                <c:pt idx="13">
                  <c:v>7.9577072899276569E-2</c:v>
                </c:pt>
                <c:pt idx="14">
                  <c:v>9.9610461880912632E-2</c:v>
                </c:pt>
                <c:pt idx="15">
                  <c:v>6.900389538119088E-2</c:v>
                </c:pt>
                <c:pt idx="16">
                  <c:v>9.849749582637729E-2</c:v>
                </c:pt>
                <c:pt idx="17">
                  <c:v>5.5648302726766835E-4</c:v>
                </c:pt>
                <c:pt idx="18">
                  <c:v>6.900389538119088E-2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B-4F82-A954-1C2D1129F2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9B-4F82-A954-1C2D1129F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9.14'!$Y$44:$Y$60</c:f>
              <c:numCache>
                <c:formatCode>#,##0</c:formatCode>
                <c:ptCount val="17"/>
                <c:pt idx="0">
                  <c:v>0</c:v>
                </c:pt>
                <c:pt idx="1">
                  <c:v>15</c:v>
                </c:pt>
                <c:pt idx="2">
                  <c:v>46</c:v>
                </c:pt>
                <c:pt idx="3">
                  <c:v>78</c:v>
                </c:pt>
                <c:pt idx="4">
                  <c:v>112</c:v>
                </c:pt>
                <c:pt idx="5">
                  <c:v>106</c:v>
                </c:pt>
                <c:pt idx="6">
                  <c:v>74</c:v>
                </c:pt>
                <c:pt idx="7">
                  <c:v>113</c:v>
                </c:pt>
                <c:pt idx="8">
                  <c:v>86</c:v>
                </c:pt>
                <c:pt idx="9">
                  <c:v>98</c:v>
                </c:pt>
                <c:pt idx="10">
                  <c:v>80</c:v>
                </c:pt>
                <c:pt idx="11">
                  <c:v>79</c:v>
                </c:pt>
                <c:pt idx="12">
                  <c:v>22</c:v>
                </c:pt>
                <c:pt idx="13">
                  <c:v>22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4-4F0B-9BF9-A922BAF15726}"/>
            </c:ext>
          </c:extLst>
        </c:ser>
        <c:ser>
          <c:idx val="1"/>
          <c:order val="1"/>
          <c:tx>
            <c:strRef>
              <c:f>'Table 9.14'!$S$62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9.14'!$Y$63:$Y$79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52</c:v>
                </c:pt>
                <c:pt idx="3">
                  <c:v>73</c:v>
                </c:pt>
                <c:pt idx="4">
                  <c:v>102</c:v>
                </c:pt>
                <c:pt idx="5">
                  <c:v>88</c:v>
                </c:pt>
                <c:pt idx="6">
                  <c:v>82</c:v>
                </c:pt>
                <c:pt idx="7">
                  <c:v>68</c:v>
                </c:pt>
                <c:pt idx="8">
                  <c:v>78</c:v>
                </c:pt>
                <c:pt idx="9">
                  <c:v>65</c:v>
                </c:pt>
                <c:pt idx="10">
                  <c:v>78</c:v>
                </c:pt>
                <c:pt idx="11">
                  <c:v>58</c:v>
                </c:pt>
                <c:pt idx="12">
                  <c:v>16</c:v>
                </c:pt>
                <c:pt idx="13">
                  <c:v>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4-4F0B-9BF9-A922BAF15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9.14'!$Y$83:$Y$90</c:f>
              <c:numCache>
                <c:formatCode>#,##0</c:formatCode>
                <c:ptCount val="8"/>
                <c:pt idx="0">
                  <c:v>48</c:v>
                </c:pt>
                <c:pt idx="1">
                  <c:v>53</c:v>
                </c:pt>
                <c:pt idx="2">
                  <c:v>88</c:v>
                </c:pt>
                <c:pt idx="3">
                  <c:v>37</c:v>
                </c:pt>
                <c:pt idx="4">
                  <c:v>7</c:v>
                </c:pt>
                <c:pt idx="5">
                  <c:v>3</c:v>
                </c:pt>
                <c:pt idx="6">
                  <c:v>101</c:v>
                </c:pt>
                <c:pt idx="7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4-457C-9050-EEB73E9F0AD1}"/>
            </c:ext>
          </c:extLst>
        </c:ser>
        <c:ser>
          <c:idx val="1"/>
          <c:order val="1"/>
          <c:tx>
            <c:strRef>
              <c:f>'Table 9.14'!$S$92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9.14'!$Y$93:$Y$100</c:f>
              <c:numCache>
                <c:formatCode>#,##0</c:formatCode>
                <c:ptCount val="8"/>
                <c:pt idx="0">
                  <c:v>46</c:v>
                </c:pt>
                <c:pt idx="1">
                  <c:v>62</c:v>
                </c:pt>
                <c:pt idx="2">
                  <c:v>9</c:v>
                </c:pt>
                <c:pt idx="3">
                  <c:v>123</c:v>
                </c:pt>
                <c:pt idx="4">
                  <c:v>78</c:v>
                </c:pt>
                <c:pt idx="5">
                  <c:v>29</c:v>
                </c:pt>
                <c:pt idx="6">
                  <c:v>8</c:v>
                </c:pt>
                <c:pt idx="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54-457C-9050-EEB73E9F0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9.14'!$U$8:$Y$8</c:f>
              <c:numCache>
                <c:formatCode>#,##0</c:formatCode>
                <c:ptCount val="5"/>
                <c:pt idx="1">
                  <c:v>35737.39</c:v>
                </c:pt>
                <c:pt idx="2">
                  <c:v>43048.1</c:v>
                </c:pt>
                <c:pt idx="3">
                  <c:v>41452.01</c:v>
                </c:pt>
                <c:pt idx="4">
                  <c:v>39836.79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6A-4E5A-9122-322A03B2D4E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6A-4E5A-9122-322A03B2D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9.14'!$V$4:$Z$4</c:f>
              <c:numCache>
                <c:formatCode>#,##0</c:formatCode>
                <c:ptCount val="5"/>
                <c:pt idx="0">
                  <c:v>1447</c:v>
                </c:pt>
                <c:pt idx="1">
                  <c:v>1579</c:v>
                </c:pt>
                <c:pt idx="2">
                  <c:v>1543</c:v>
                </c:pt>
                <c:pt idx="3">
                  <c:v>1724</c:v>
                </c:pt>
                <c:pt idx="4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8-49FE-846A-172722020C46}"/>
            </c:ext>
          </c:extLst>
        </c:ser>
        <c:ser>
          <c:idx val="1"/>
          <c:order val="1"/>
          <c:tx>
            <c:strRef>
              <c:f>'Table 9.14'!$S$7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9.14'!$V$7:$Z$7</c:f>
              <c:numCache>
                <c:formatCode>#,##0</c:formatCode>
                <c:ptCount val="5"/>
                <c:pt idx="0">
                  <c:v>971</c:v>
                </c:pt>
                <c:pt idx="1">
                  <c:v>1106</c:v>
                </c:pt>
                <c:pt idx="2">
                  <c:v>1016</c:v>
                </c:pt>
                <c:pt idx="3">
                  <c:v>1177</c:v>
                </c:pt>
                <c:pt idx="4">
                  <c:v>1160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28-49FE-846A-172722020C46}"/>
            </c:ext>
          </c:extLst>
        </c:ser>
        <c:ser>
          <c:idx val="2"/>
          <c:order val="2"/>
          <c:tx>
            <c:strRef>
              <c:f>'Table 9.14'!$S$11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9.14'!$V$11:$Z$11</c:f>
              <c:numCache>
                <c:formatCode>#,##0</c:formatCode>
                <c:ptCount val="5"/>
                <c:pt idx="0">
                  <c:v>1301</c:v>
                </c:pt>
                <c:pt idx="1">
                  <c:v>1414</c:v>
                </c:pt>
                <c:pt idx="2">
                  <c:v>1402</c:v>
                </c:pt>
                <c:pt idx="3">
                  <c:v>1534</c:v>
                </c:pt>
                <c:pt idx="4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28-49FE-846A-172722020C46}"/>
            </c:ext>
          </c:extLst>
        </c:ser>
        <c:ser>
          <c:idx val="3"/>
          <c:order val="3"/>
          <c:tx>
            <c:strRef>
              <c:f>'Table 9.14'!$S$12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9.14'!$V$12:$Z$12</c:f>
              <c:numCache>
                <c:formatCode>#,##0</c:formatCode>
                <c:ptCount val="5"/>
                <c:pt idx="0">
                  <c:v>144</c:v>
                </c:pt>
                <c:pt idx="1">
                  <c:v>163</c:v>
                </c:pt>
                <c:pt idx="2">
                  <c:v>142</c:v>
                </c:pt>
                <c:pt idx="3">
                  <c:v>194</c:v>
                </c:pt>
                <c:pt idx="4">
                  <c:v>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28-49FE-846A-172722020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9.14'!$AB$15:$AB$33</c:f>
              <c:numCache>
                <c:formatCode>0.0%</c:formatCode>
                <c:ptCount val="19"/>
                <c:pt idx="0">
                  <c:v>0.16249304396215916</c:v>
                </c:pt>
                <c:pt idx="1">
                  <c:v>1.0573177518085699E-2</c:v>
                </c:pt>
                <c:pt idx="2">
                  <c:v>2.1146355036171398E-2</c:v>
                </c:pt>
                <c:pt idx="3">
                  <c:v>6.6777963272120202E-3</c:v>
                </c:pt>
                <c:pt idx="4">
                  <c:v>7.6794657762938229E-2</c:v>
                </c:pt>
                <c:pt idx="5">
                  <c:v>1.5581524763494713E-2</c:v>
                </c:pt>
                <c:pt idx="6">
                  <c:v>5.8430717863105178E-2</c:v>
                </c:pt>
                <c:pt idx="7">
                  <c:v>4.2292710072342796E-2</c:v>
                </c:pt>
                <c:pt idx="8">
                  <c:v>4.618809126321647E-2</c:v>
                </c:pt>
                <c:pt idx="9">
                  <c:v>2.2259321090706734E-3</c:v>
                </c:pt>
                <c:pt idx="10">
                  <c:v>4.006677796327212E-2</c:v>
                </c:pt>
                <c:pt idx="11">
                  <c:v>2.1702838063439065E-2</c:v>
                </c:pt>
                <c:pt idx="12">
                  <c:v>2.7267668336115748E-2</c:v>
                </c:pt>
                <c:pt idx="13">
                  <c:v>7.9577072899276569E-2</c:v>
                </c:pt>
                <c:pt idx="14">
                  <c:v>9.9610461880912632E-2</c:v>
                </c:pt>
                <c:pt idx="15">
                  <c:v>6.900389538119088E-2</c:v>
                </c:pt>
                <c:pt idx="16">
                  <c:v>9.849749582637729E-2</c:v>
                </c:pt>
                <c:pt idx="17">
                  <c:v>5.5648302726766835E-4</c:v>
                </c:pt>
                <c:pt idx="18">
                  <c:v>6.900389538119088E-2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7-43DC-B1CC-414C8D6ED85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7-43DC-B1CC-414C8D6ED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9.14'!$Z$44:$Z$60</c:f>
              <c:numCache>
                <c:formatCode>#,##0</c:formatCode>
                <c:ptCount val="17"/>
                <c:pt idx="0">
                  <c:v>0</c:v>
                </c:pt>
                <c:pt idx="1">
                  <c:v>15</c:v>
                </c:pt>
                <c:pt idx="2">
                  <c:v>79</c:v>
                </c:pt>
                <c:pt idx="3">
                  <c:v>77</c:v>
                </c:pt>
                <c:pt idx="4">
                  <c:v>93</c:v>
                </c:pt>
                <c:pt idx="5">
                  <c:v>118</c:v>
                </c:pt>
                <c:pt idx="6">
                  <c:v>90</c:v>
                </c:pt>
                <c:pt idx="7">
                  <c:v>100</c:v>
                </c:pt>
                <c:pt idx="8">
                  <c:v>91</c:v>
                </c:pt>
                <c:pt idx="9">
                  <c:v>113</c:v>
                </c:pt>
                <c:pt idx="10">
                  <c:v>77</c:v>
                </c:pt>
                <c:pt idx="11">
                  <c:v>91</c:v>
                </c:pt>
                <c:pt idx="12">
                  <c:v>24</c:v>
                </c:pt>
                <c:pt idx="13">
                  <c:v>16</c:v>
                </c:pt>
                <c:pt idx="14">
                  <c:v>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B0-4D82-8956-B146ED4770AC}"/>
            </c:ext>
          </c:extLst>
        </c:ser>
        <c:ser>
          <c:idx val="1"/>
          <c:order val="1"/>
          <c:tx>
            <c:strRef>
              <c:f>'Table 9.14'!$S$62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9.14'!$Z$63:$Z$79</c:f>
              <c:numCache>
                <c:formatCode>#,##0</c:formatCode>
                <c:ptCount val="17"/>
                <c:pt idx="0">
                  <c:v>1</c:v>
                </c:pt>
                <c:pt idx="1">
                  <c:v>7</c:v>
                </c:pt>
                <c:pt idx="2">
                  <c:v>64</c:v>
                </c:pt>
                <c:pt idx="3">
                  <c:v>76</c:v>
                </c:pt>
                <c:pt idx="4">
                  <c:v>106</c:v>
                </c:pt>
                <c:pt idx="5">
                  <c:v>85</c:v>
                </c:pt>
                <c:pt idx="6">
                  <c:v>67</c:v>
                </c:pt>
                <c:pt idx="7">
                  <c:v>80</c:v>
                </c:pt>
                <c:pt idx="8">
                  <c:v>70</c:v>
                </c:pt>
                <c:pt idx="9">
                  <c:v>73</c:v>
                </c:pt>
                <c:pt idx="10">
                  <c:v>65</c:v>
                </c:pt>
                <c:pt idx="11">
                  <c:v>72</c:v>
                </c:pt>
                <c:pt idx="12">
                  <c:v>17</c:v>
                </c:pt>
                <c:pt idx="13">
                  <c:v>14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B0-4D82-8956-B146ED477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9.14'!$Z$83:$Z$90</c:f>
              <c:numCache>
                <c:formatCode>#,##0</c:formatCode>
                <c:ptCount val="8"/>
                <c:pt idx="0">
                  <c:v>47</c:v>
                </c:pt>
                <c:pt idx="1">
                  <c:v>62</c:v>
                </c:pt>
                <c:pt idx="2">
                  <c:v>91</c:v>
                </c:pt>
                <c:pt idx="3">
                  <c:v>36</c:v>
                </c:pt>
                <c:pt idx="4">
                  <c:v>11</c:v>
                </c:pt>
                <c:pt idx="5">
                  <c:v>8</c:v>
                </c:pt>
                <c:pt idx="6">
                  <c:v>110</c:v>
                </c:pt>
                <c:pt idx="7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F-4475-B1DE-21E289F1CA0B}"/>
            </c:ext>
          </c:extLst>
        </c:ser>
        <c:ser>
          <c:idx val="1"/>
          <c:order val="1"/>
          <c:tx>
            <c:strRef>
              <c:f>'Table 9.14'!$S$92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9.14'!$Z$93:$Z$100</c:f>
              <c:numCache>
                <c:formatCode>#,##0</c:formatCode>
                <c:ptCount val="8"/>
                <c:pt idx="0">
                  <c:v>59</c:v>
                </c:pt>
                <c:pt idx="1">
                  <c:v>62</c:v>
                </c:pt>
                <c:pt idx="2">
                  <c:v>4</c:v>
                </c:pt>
                <c:pt idx="3">
                  <c:v>132</c:v>
                </c:pt>
                <c:pt idx="4">
                  <c:v>74</c:v>
                </c:pt>
                <c:pt idx="5">
                  <c:v>31</c:v>
                </c:pt>
                <c:pt idx="6">
                  <c:v>8</c:v>
                </c:pt>
                <c:pt idx="7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8F-4475-B1DE-21E289F1C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9.2'!$Y$83:$Y$90</c:f>
              <c:numCache>
                <c:formatCode>#,##0</c:formatCode>
                <c:ptCount val="8"/>
                <c:pt idx="0">
                  <c:v>184</c:v>
                </c:pt>
                <c:pt idx="1">
                  <c:v>62</c:v>
                </c:pt>
                <c:pt idx="2">
                  <c:v>170</c:v>
                </c:pt>
                <c:pt idx="3">
                  <c:v>33</c:v>
                </c:pt>
                <c:pt idx="4">
                  <c:v>24</c:v>
                </c:pt>
                <c:pt idx="5">
                  <c:v>44</c:v>
                </c:pt>
                <c:pt idx="6">
                  <c:v>155</c:v>
                </c:pt>
                <c:pt idx="7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A-465F-AB99-EF12F5F35720}"/>
            </c:ext>
          </c:extLst>
        </c:ser>
        <c:ser>
          <c:idx val="1"/>
          <c:order val="1"/>
          <c:tx>
            <c:strRef>
              <c:f>'Table 9.2'!$S$92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9.2'!$Y$93:$Y$100</c:f>
              <c:numCache>
                <c:formatCode>#,##0</c:formatCode>
                <c:ptCount val="8"/>
                <c:pt idx="0">
                  <c:v>111</c:v>
                </c:pt>
                <c:pt idx="1">
                  <c:v>190</c:v>
                </c:pt>
                <c:pt idx="2">
                  <c:v>21</c:v>
                </c:pt>
                <c:pt idx="3">
                  <c:v>184</c:v>
                </c:pt>
                <c:pt idx="4">
                  <c:v>186</c:v>
                </c:pt>
                <c:pt idx="5">
                  <c:v>111</c:v>
                </c:pt>
                <c:pt idx="6">
                  <c:v>18</c:v>
                </c:pt>
                <c:pt idx="7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FA-465F-AB99-EF12F5F35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9.14'!$V$8:$Z$8</c:f>
              <c:numCache>
                <c:formatCode>#,##0</c:formatCode>
                <c:ptCount val="5"/>
                <c:pt idx="0">
                  <c:v>35737.39</c:v>
                </c:pt>
                <c:pt idx="1">
                  <c:v>43048.1</c:v>
                </c:pt>
                <c:pt idx="2">
                  <c:v>41452.01</c:v>
                </c:pt>
                <c:pt idx="3">
                  <c:v>39836.79</c:v>
                </c:pt>
                <c:pt idx="4">
                  <c:v>44534.46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C4-4003-A266-3E506A5E67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C4-4003-A266-3E506A5E6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9.15'!$U$4:$Y$4</c:f>
              <c:numCache>
                <c:formatCode>#,##0</c:formatCode>
                <c:ptCount val="5"/>
                <c:pt idx="1">
                  <c:v>24978</c:v>
                </c:pt>
                <c:pt idx="2">
                  <c:v>26091</c:v>
                </c:pt>
                <c:pt idx="3">
                  <c:v>25760</c:v>
                </c:pt>
                <c:pt idx="4">
                  <c:v>26118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E-45AC-8F5A-2A9531031FCF}"/>
            </c:ext>
          </c:extLst>
        </c:ser>
        <c:ser>
          <c:idx val="1"/>
          <c:order val="1"/>
          <c:tx>
            <c:strRef>
              <c:f>'Table 9.15'!$S$7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9.15'!$U$7:$Y$7</c:f>
              <c:numCache>
                <c:formatCode>#,##0</c:formatCode>
                <c:ptCount val="5"/>
                <c:pt idx="1">
                  <c:v>16646</c:v>
                </c:pt>
                <c:pt idx="2">
                  <c:v>17805</c:v>
                </c:pt>
                <c:pt idx="3">
                  <c:v>17594</c:v>
                </c:pt>
                <c:pt idx="4">
                  <c:v>18130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E-45AC-8F5A-2A9531031FCF}"/>
            </c:ext>
          </c:extLst>
        </c:ser>
        <c:ser>
          <c:idx val="2"/>
          <c:order val="2"/>
          <c:tx>
            <c:strRef>
              <c:f>'Table 9.15'!$S$11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9.15'!$U$11:$Y$11</c:f>
              <c:numCache>
                <c:formatCode>#,##0</c:formatCode>
                <c:ptCount val="5"/>
                <c:pt idx="1">
                  <c:v>21485</c:v>
                </c:pt>
                <c:pt idx="2">
                  <c:v>22388</c:v>
                </c:pt>
                <c:pt idx="3">
                  <c:v>22189</c:v>
                </c:pt>
                <c:pt idx="4">
                  <c:v>22457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E-45AC-8F5A-2A9531031FCF}"/>
            </c:ext>
          </c:extLst>
        </c:ser>
        <c:ser>
          <c:idx val="3"/>
          <c:order val="3"/>
          <c:tx>
            <c:strRef>
              <c:f>'Table 9.15'!$S$12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9.15'!$U$12:$Y$12</c:f>
              <c:numCache>
                <c:formatCode>#,##0</c:formatCode>
                <c:ptCount val="5"/>
                <c:pt idx="1">
                  <c:v>3490</c:v>
                </c:pt>
                <c:pt idx="2">
                  <c:v>3708</c:v>
                </c:pt>
                <c:pt idx="3">
                  <c:v>3574</c:v>
                </c:pt>
                <c:pt idx="4">
                  <c:v>3660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4E-45AC-8F5A-2A953103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9.15'!$AB$15:$AB$33</c:f>
              <c:numCache>
                <c:formatCode>0.0%</c:formatCode>
                <c:ptCount val="19"/>
                <c:pt idx="0">
                  <c:v>0.18003291278113001</c:v>
                </c:pt>
                <c:pt idx="1">
                  <c:v>1.2653135856646553E-2</c:v>
                </c:pt>
                <c:pt idx="2">
                  <c:v>5.5037484000731392E-2</c:v>
                </c:pt>
                <c:pt idx="3">
                  <c:v>7.2042420917900899E-3</c:v>
                </c:pt>
                <c:pt idx="4">
                  <c:v>6.3960504662643997E-2</c:v>
                </c:pt>
                <c:pt idx="5">
                  <c:v>2.2124702870725911E-2</c:v>
                </c:pt>
                <c:pt idx="6">
                  <c:v>7.0396781861400623E-2</c:v>
                </c:pt>
                <c:pt idx="7">
                  <c:v>7.0981897970378502E-2</c:v>
                </c:pt>
                <c:pt idx="8">
                  <c:v>3.4558420186505762E-2</c:v>
                </c:pt>
                <c:pt idx="9">
                  <c:v>2.9255805448893763E-3</c:v>
                </c:pt>
                <c:pt idx="10">
                  <c:v>1.8467727189614189E-2</c:v>
                </c:pt>
                <c:pt idx="11">
                  <c:v>1.7078076430791737E-2</c:v>
                </c:pt>
                <c:pt idx="12">
                  <c:v>3.2181385993783139E-2</c:v>
                </c:pt>
                <c:pt idx="13">
                  <c:v>0.11248857195099653</c:v>
                </c:pt>
                <c:pt idx="14">
                  <c:v>3.5838361674894861E-2</c:v>
                </c:pt>
                <c:pt idx="15">
                  <c:v>6.1327482172243555E-2</c:v>
                </c:pt>
                <c:pt idx="16">
                  <c:v>9.4240263302249036E-2</c:v>
                </c:pt>
                <c:pt idx="17">
                  <c:v>1.1446333881879685E-2</c:v>
                </c:pt>
                <c:pt idx="18">
                  <c:v>3.1742548912049737E-2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2-4060-867A-E9919D809B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A2-4060-867A-E9919D809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9.15'!$Y$44:$Y$60</c:f>
              <c:numCache>
                <c:formatCode>#,##0</c:formatCode>
                <c:ptCount val="17"/>
                <c:pt idx="0">
                  <c:v>35</c:v>
                </c:pt>
                <c:pt idx="1">
                  <c:v>322</c:v>
                </c:pt>
                <c:pt idx="2">
                  <c:v>852</c:v>
                </c:pt>
                <c:pt idx="3">
                  <c:v>1583</c:v>
                </c:pt>
                <c:pt idx="4">
                  <c:v>2152</c:v>
                </c:pt>
                <c:pt idx="5">
                  <c:v>1560</c:v>
                </c:pt>
                <c:pt idx="6">
                  <c:v>1239</c:v>
                </c:pt>
                <c:pt idx="7">
                  <c:v>1026</c:v>
                </c:pt>
                <c:pt idx="8">
                  <c:v>1155</c:v>
                </c:pt>
                <c:pt idx="9">
                  <c:v>1213</c:v>
                </c:pt>
                <c:pt idx="10">
                  <c:v>1175</c:v>
                </c:pt>
                <c:pt idx="11">
                  <c:v>1121</c:v>
                </c:pt>
                <c:pt idx="12">
                  <c:v>628</c:v>
                </c:pt>
                <c:pt idx="13">
                  <c:v>232</c:v>
                </c:pt>
                <c:pt idx="14">
                  <c:v>124</c:v>
                </c:pt>
                <c:pt idx="15">
                  <c:v>66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A-414A-9AA9-4186FE6646F1}"/>
            </c:ext>
          </c:extLst>
        </c:ser>
        <c:ser>
          <c:idx val="1"/>
          <c:order val="1"/>
          <c:tx>
            <c:strRef>
              <c:f>'Table 9.15'!$S$62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9.15'!$Y$63:$Y$79</c:f>
              <c:numCache>
                <c:formatCode>#,##0</c:formatCode>
                <c:ptCount val="17"/>
                <c:pt idx="0">
                  <c:v>37</c:v>
                </c:pt>
                <c:pt idx="1">
                  <c:v>328</c:v>
                </c:pt>
                <c:pt idx="2">
                  <c:v>760</c:v>
                </c:pt>
                <c:pt idx="3">
                  <c:v>1183</c:v>
                </c:pt>
                <c:pt idx="4">
                  <c:v>1533</c:v>
                </c:pt>
                <c:pt idx="5">
                  <c:v>1025</c:v>
                </c:pt>
                <c:pt idx="6">
                  <c:v>897</c:v>
                </c:pt>
                <c:pt idx="7">
                  <c:v>943</c:v>
                </c:pt>
                <c:pt idx="8">
                  <c:v>1056</c:v>
                </c:pt>
                <c:pt idx="9">
                  <c:v>1134</c:v>
                </c:pt>
                <c:pt idx="10">
                  <c:v>1090</c:v>
                </c:pt>
                <c:pt idx="11">
                  <c:v>875</c:v>
                </c:pt>
                <c:pt idx="12">
                  <c:v>431</c:v>
                </c:pt>
                <c:pt idx="13">
                  <c:v>185</c:v>
                </c:pt>
                <c:pt idx="14">
                  <c:v>74</c:v>
                </c:pt>
                <c:pt idx="15">
                  <c:v>40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A-414A-9AA9-4186FE664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9.15'!$Y$83:$Y$90</c:f>
              <c:numCache>
                <c:formatCode>#,##0</c:formatCode>
                <c:ptCount val="8"/>
                <c:pt idx="0">
                  <c:v>736</c:v>
                </c:pt>
                <c:pt idx="1">
                  <c:v>531</c:v>
                </c:pt>
                <c:pt idx="2">
                  <c:v>1445</c:v>
                </c:pt>
                <c:pt idx="3">
                  <c:v>369</c:v>
                </c:pt>
                <c:pt idx="4">
                  <c:v>146</c:v>
                </c:pt>
                <c:pt idx="5">
                  <c:v>272</c:v>
                </c:pt>
                <c:pt idx="6">
                  <c:v>1076</c:v>
                </c:pt>
                <c:pt idx="7">
                  <c:v>2116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7-4D91-9508-3960EE4974BB}"/>
            </c:ext>
          </c:extLst>
        </c:ser>
        <c:ser>
          <c:idx val="1"/>
          <c:order val="1"/>
          <c:tx>
            <c:strRef>
              <c:f>'Table 9.15'!$S$92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9.15'!$Y$93:$Y$100</c:f>
              <c:numCache>
                <c:formatCode>#,##0</c:formatCode>
                <c:ptCount val="8"/>
                <c:pt idx="0">
                  <c:v>495</c:v>
                </c:pt>
                <c:pt idx="1">
                  <c:v>994</c:v>
                </c:pt>
                <c:pt idx="2">
                  <c:v>223</c:v>
                </c:pt>
                <c:pt idx="3">
                  <c:v>1162</c:v>
                </c:pt>
                <c:pt idx="4">
                  <c:v>1087</c:v>
                </c:pt>
                <c:pt idx="5">
                  <c:v>696</c:v>
                </c:pt>
                <c:pt idx="6">
                  <c:v>113</c:v>
                </c:pt>
                <c:pt idx="7">
                  <c:v>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D7-4D91-9508-3960EE497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9.15'!$U$8:$Y$8</c:f>
              <c:numCache>
                <c:formatCode>#,##0</c:formatCode>
                <c:ptCount val="5"/>
                <c:pt idx="1">
                  <c:v>35665.4</c:v>
                </c:pt>
                <c:pt idx="2">
                  <c:v>37001.19</c:v>
                </c:pt>
                <c:pt idx="3">
                  <c:v>36000</c:v>
                </c:pt>
                <c:pt idx="4">
                  <c:v>35852.94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4E-4998-9FCE-F81BC057DB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4E-4998-9FCE-F81BC057D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9.15'!$V$4:$Z$4</c:f>
              <c:numCache>
                <c:formatCode>#,##0</c:formatCode>
                <c:ptCount val="5"/>
                <c:pt idx="0">
                  <c:v>24978</c:v>
                </c:pt>
                <c:pt idx="1">
                  <c:v>26091</c:v>
                </c:pt>
                <c:pt idx="2">
                  <c:v>25760</c:v>
                </c:pt>
                <c:pt idx="3">
                  <c:v>26118</c:v>
                </c:pt>
                <c:pt idx="4">
                  <c:v>27345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5-485A-87FA-70A75916AF64}"/>
            </c:ext>
          </c:extLst>
        </c:ser>
        <c:ser>
          <c:idx val="1"/>
          <c:order val="1"/>
          <c:tx>
            <c:strRef>
              <c:f>'Table 9.15'!$S$7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9.15'!$V$7:$Z$7</c:f>
              <c:numCache>
                <c:formatCode>#,##0</c:formatCode>
                <c:ptCount val="5"/>
                <c:pt idx="0">
                  <c:v>16646</c:v>
                </c:pt>
                <c:pt idx="1">
                  <c:v>17805</c:v>
                </c:pt>
                <c:pt idx="2">
                  <c:v>17594</c:v>
                </c:pt>
                <c:pt idx="3">
                  <c:v>18130</c:v>
                </c:pt>
                <c:pt idx="4">
                  <c:v>17558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5-485A-87FA-70A75916AF64}"/>
            </c:ext>
          </c:extLst>
        </c:ser>
        <c:ser>
          <c:idx val="2"/>
          <c:order val="2"/>
          <c:tx>
            <c:strRef>
              <c:f>'Table 9.15'!$S$11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9.15'!$V$11:$Z$11</c:f>
              <c:numCache>
                <c:formatCode>#,##0</c:formatCode>
                <c:ptCount val="5"/>
                <c:pt idx="0">
                  <c:v>21485</c:v>
                </c:pt>
                <c:pt idx="1">
                  <c:v>22388</c:v>
                </c:pt>
                <c:pt idx="2">
                  <c:v>22189</c:v>
                </c:pt>
                <c:pt idx="3">
                  <c:v>22457</c:v>
                </c:pt>
                <c:pt idx="4">
                  <c:v>23641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95-485A-87FA-70A75916AF64}"/>
            </c:ext>
          </c:extLst>
        </c:ser>
        <c:ser>
          <c:idx val="3"/>
          <c:order val="3"/>
          <c:tx>
            <c:strRef>
              <c:f>'Table 9.15'!$S$12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9.15'!$V$12:$Z$12</c:f>
              <c:numCache>
                <c:formatCode>#,##0</c:formatCode>
                <c:ptCount val="5"/>
                <c:pt idx="0">
                  <c:v>3490</c:v>
                </c:pt>
                <c:pt idx="1">
                  <c:v>3708</c:v>
                </c:pt>
                <c:pt idx="2">
                  <c:v>3574</c:v>
                </c:pt>
                <c:pt idx="3">
                  <c:v>3660</c:v>
                </c:pt>
                <c:pt idx="4">
                  <c:v>3704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95-485A-87FA-70A75916A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9.15'!$AB$15:$AB$33</c:f>
              <c:numCache>
                <c:formatCode>0.0%</c:formatCode>
                <c:ptCount val="19"/>
                <c:pt idx="0">
                  <c:v>0.18003291278113001</c:v>
                </c:pt>
                <c:pt idx="1">
                  <c:v>1.2653135856646553E-2</c:v>
                </c:pt>
                <c:pt idx="2">
                  <c:v>5.5037484000731392E-2</c:v>
                </c:pt>
                <c:pt idx="3">
                  <c:v>7.2042420917900899E-3</c:v>
                </c:pt>
                <c:pt idx="4">
                  <c:v>6.3960504662643997E-2</c:v>
                </c:pt>
                <c:pt idx="5">
                  <c:v>2.2124702870725911E-2</c:v>
                </c:pt>
                <c:pt idx="6">
                  <c:v>7.0396781861400623E-2</c:v>
                </c:pt>
                <c:pt idx="7">
                  <c:v>7.0981897970378502E-2</c:v>
                </c:pt>
                <c:pt idx="8">
                  <c:v>3.4558420186505762E-2</c:v>
                </c:pt>
                <c:pt idx="9">
                  <c:v>2.9255805448893763E-3</c:v>
                </c:pt>
                <c:pt idx="10">
                  <c:v>1.8467727189614189E-2</c:v>
                </c:pt>
                <c:pt idx="11">
                  <c:v>1.7078076430791737E-2</c:v>
                </c:pt>
                <c:pt idx="12">
                  <c:v>3.2181385993783139E-2</c:v>
                </c:pt>
                <c:pt idx="13">
                  <c:v>0.11248857195099653</c:v>
                </c:pt>
                <c:pt idx="14">
                  <c:v>3.5838361674894861E-2</c:v>
                </c:pt>
                <c:pt idx="15">
                  <c:v>6.1327482172243555E-2</c:v>
                </c:pt>
                <c:pt idx="16">
                  <c:v>9.4240263302249036E-2</c:v>
                </c:pt>
                <c:pt idx="17">
                  <c:v>1.1446333881879685E-2</c:v>
                </c:pt>
                <c:pt idx="18">
                  <c:v>3.1742548912049737E-2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E-43D1-B43B-A8C389BBDE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E-43D1-B43B-A8C389BBD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9.15'!$Z$44:$Z$60</c:f>
              <c:numCache>
                <c:formatCode>#,##0</c:formatCode>
                <c:ptCount val="17"/>
                <c:pt idx="0">
                  <c:v>43</c:v>
                </c:pt>
                <c:pt idx="1">
                  <c:v>443</c:v>
                </c:pt>
                <c:pt idx="2">
                  <c:v>916</c:v>
                </c:pt>
                <c:pt idx="3">
                  <c:v>1407</c:v>
                </c:pt>
                <c:pt idx="4">
                  <c:v>2060</c:v>
                </c:pt>
                <c:pt idx="5">
                  <c:v>1561</c:v>
                </c:pt>
                <c:pt idx="6">
                  <c:v>1313</c:v>
                </c:pt>
                <c:pt idx="7">
                  <c:v>1096</c:v>
                </c:pt>
                <c:pt idx="8">
                  <c:v>1136</c:v>
                </c:pt>
                <c:pt idx="9">
                  <c:v>1265</c:v>
                </c:pt>
                <c:pt idx="10">
                  <c:v>1219</c:v>
                </c:pt>
                <c:pt idx="11">
                  <c:v>1093</c:v>
                </c:pt>
                <c:pt idx="12">
                  <c:v>666</c:v>
                </c:pt>
                <c:pt idx="13">
                  <c:v>261</c:v>
                </c:pt>
                <c:pt idx="14">
                  <c:v>120</c:v>
                </c:pt>
                <c:pt idx="15">
                  <c:v>71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0-4948-8A48-C871691C659B}"/>
            </c:ext>
          </c:extLst>
        </c:ser>
        <c:ser>
          <c:idx val="1"/>
          <c:order val="1"/>
          <c:tx>
            <c:strRef>
              <c:f>'Table 9.15'!$S$62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9.15'!$Z$63:$Z$79</c:f>
              <c:numCache>
                <c:formatCode>#,##0</c:formatCode>
                <c:ptCount val="17"/>
                <c:pt idx="0">
                  <c:v>50</c:v>
                </c:pt>
                <c:pt idx="1">
                  <c:v>390</c:v>
                </c:pt>
                <c:pt idx="2">
                  <c:v>790</c:v>
                </c:pt>
                <c:pt idx="3">
                  <c:v>1246</c:v>
                </c:pt>
                <c:pt idx="4">
                  <c:v>1609</c:v>
                </c:pt>
                <c:pt idx="5">
                  <c:v>1240</c:v>
                </c:pt>
                <c:pt idx="6">
                  <c:v>1038</c:v>
                </c:pt>
                <c:pt idx="7">
                  <c:v>990</c:v>
                </c:pt>
                <c:pt idx="8">
                  <c:v>1120</c:v>
                </c:pt>
                <c:pt idx="9">
                  <c:v>1212</c:v>
                </c:pt>
                <c:pt idx="10">
                  <c:v>1157</c:v>
                </c:pt>
                <c:pt idx="11">
                  <c:v>944</c:v>
                </c:pt>
                <c:pt idx="12">
                  <c:v>489</c:v>
                </c:pt>
                <c:pt idx="13">
                  <c:v>192</c:v>
                </c:pt>
                <c:pt idx="14">
                  <c:v>62</c:v>
                </c:pt>
                <c:pt idx="15">
                  <c:v>39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0-4948-8A48-C871691C6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9.15'!$Z$83:$Z$90</c:f>
              <c:numCache>
                <c:formatCode>#,##0</c:formatCode>
                <c:ptCount val="8"/>
                <c:pt idx="0">
                  <c:v>742</c:v>
                </c:pt>
                <c:pt idx="1">
                  <c:v>512</c:v>
                </c:pt>
                <c:pt idx="2">
                  <c:v>1461</c:v>
                </c:pt>
                <c:pt idx="3">
                  <c:v>399</c:v>
                </c:pt>
                <c:pt idx="4">
                  <c:v>143</c:v>
                </c:pt>
                <c:pt idx="5">
                  <c:v>295</c:v>
                </c:pt>
                <c:pt idx="6">
                  <c:v>1080</c:v>
                </c:pt>
                <c:pt idx="7">
                  <c:v>2076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C-4743-BD46-1AD945D98A42}"/>
            </c:ext>
          </c:extLst>
        </c:ser>
        <c:ser>
          <c:idx val="1"/>
          <c:order val="1"/>
          <c:tx>
            <c:strRef>
              <c:f>'Table 9.15'!$S$92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9.15'!$Z$93:$Z$100</c:f>
              <c:numCache>
                <c:formatCode>#,##0</c:formatCode>
                <c:ptCount val="8"/>
                <c:pt idx="0">
                  <c:v>484</c:v>
                </c:pt>
                <c:pt idx="1">
                  <c:v>1035</c:v>
                </c:pt>
                <c:pt idx="2">
                  <c:v>224</c:v>
                </c:pt>
                <c:pt idx="3">
                  <c:v>1226</c:v>
                </c:pt>
                <c:pt idx="4">
                  <c:v>1057</c:v>
                </c:pt>
                <c:pt idx="5">
                  <c:v>720</c:v>
                </c:pt>
                <c:pt idx="6">
                  <c:v>123</c:v>
                </c:pt>
                <c:pt idx="7">
                  <c:v>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C-4743-BD46-1AD945D98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9.2'!$U$8:$Y$8</c:f>
              <c:numCache>
                <c:formatCode>#,##0</c:formatCode>
                <c:ptCount val="5"/>
                <c:pt idx="1">
                  <c:v>33276</c:v>
                </c:pt>
                <c:pt idx="2">
                  <c:v>32010.53</c:v>
                </c:pt>
                <c:pt idx="3">
                  <c:v>36389.199999999997</c:v>
                </c:pt>
                <c:pt idx="4">
                  <c:v>36295.33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1-478C-98DD-232EB382419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1-478C-98DD-232EB382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9.15'!$V$8:$Z$8</c:f>
              <c:numCache>
                <c:formatCode>#,##0</c:formatCode>
                <c:ptCount val="5"/>
                <c:pt idx="0">
                  <c:v>35665.4</c:v>
                </c:pt>
                <c:pt idx="1">
                  <c:v>37001.19</c:v>
                </c:pt>
                <c:pt idx="2">
                  <c:v>36000</c:v>
                </c:pt>
                <c:pt idx="3">
                  <c:v>35852.94</c:v>
                </c:pt>
                <c:pt idx="4">
                  <c:v>37472.17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8-4B69-B967-58B7BF31C1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68-4B69-B967-58B7BF31C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9.16'!$U$4:$Y$4</c:f>
              <c:numCache>
                <c:formatCode>#,##0</c:formatCode>
                <c:ptCount val="5"/>
                <c:pt idx="1">
                  <c:v>22148</c:v>
                </c:pt>
                <c:pt idx="2">
                  <c:v>25550</c:v>
                </c:pt>
                <c:pt idx="3">
                  <c:v>24467</c:v>
                </c:pt>
                <c:pt idx="4">
                  <c:v>27069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A-4429-BF5E-6681284C419B}"/>
            </c:ext>
          </c:extLst>
        </c:ser>
        <c:ser>
          <c:idx val="1"/>
          <c:order val="1"/>
          <c:tx>
            <c:strRef>
              <c:f>'Table 9.16'!$S$7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9.16'!$U$7:$Y$7</c:f>
              <c:numCache>
                <c:formatCode>#,##0</c:formatCode>
                <c:ptCount val="5"/>
                <c:pt idx="1">
                  <c:v>15121</c:v>
                </c:pt>
                <c:pt idx="2">
                  <c:v>17334</c:v>
                </c:pt>
                <c:pt idx="3">
                  <c:v>16476</c:v>
                </c:pt>
                <c:pt idx="4">
                  <c:v>18090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A-4429-BF5E-6681284C419B}"/>
            </c:ext>
          </c:extLst>
        </c:ser>
        <c:ser>
          <c:idx val="2"/>
          <c:order val="2"/>
          <c:tx>
            <c:strRef>
              <c:f>'Table 9.16'!$S$11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9.16'!$U$11:$Y$11</c:f>
              <c:numCache>
                <c:formatCode>#,##0</c:formatCode>
                <c:ptCount val="5"/>
                <c:pt idx="1">
                  <c:v>19876</c:v>
                </c:pt>
                <c:pt idx="2">
                  <c:v>22322</c:v>
                </c:pt>
                <c:pt idx="3">
                  <c:v>21914</c:v>
                </c:pt>
                <c:pt idx="4">
                  <c:v>23922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7A-4429-BF5E-6681284C419B}"/>
            </c:ext>
          </c:extLst>
        </c:ser>
        <c:ser>
          <c:idx val="3"/>
          <c:order val="3"/>
          <c:tx>
            <c:strRef>
              <c:f>'Table 9.16'!$S$12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9.16'!$U$12:$Y$12</c:f>
              <c:numCache>
                <c:formatCode>#,##0</c:formatCode>
                <c:ptCount val="5"/>
                <c:pt idx="1">
                  <c:v>2274</c:v>
                </c:pt>
                <c:pt idx="2">
                  <c:v>3228</c:v>
                </c:pt>
                <c:pt idx="3">
                  <c:v>2553</c:v>
                </c:pt>
                <c:pt idx="4">
                  <c:v>3150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7A-4429-BF5E-6681284C4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9.16'!$AB$15:$AB$33</c:f>
              <c:numCache>
                <c:formatCode>0.0%</c:formatCode>
                <c:ptCount val="19"/>
                <c:pt idx="0">
                  <c:v>9.643031417739574E-2</c:v>
                </c:pt>
                <c:pt idx="1">
                  <c:v>0.11223302428587516</c:v>
                </c:pt>
                <c:pt idx="2">
                  <c:v>3.3144401486430691E-2</c:v>
                </c:pt>
                <c:pt idx="3">
                  <c:v>9.6843211591156487E-3</c:v>
                </c:pt>
                <c:pt idx="4">
                  <c:v>7.0455313238992526E-2</c:v>
                </c:pt>
                <c:pt idx="5">
                  <c:v>3.5771930483089971E-2</c:v>
                </c:pt>
                <c:pt idx="6">
                  <c:v>8.5394692391426746E-2</c:v>
                </c:pt>
                <c:pt idx="7">
                  <c:v>7.927630344206299E-2</c:v>
                </c:pt>
                <c:pt idx="8">
                  <c:v>2.7476446079351374E-2</c:v>
                </c:pt>
                <c:pt idx="9">
                  <c:v>2.3272399684696522E-3</c:v>
                </c:pt>
                <c:pt idx="10">
                  <c:v>1.5765173979955707E-2</c:v>
                </c:pt>
                <c:pt idx="11">
                  <c:v>2.9841222176344731E-2</c:v>
                </c:pt>
                <c:pt idx="12">
                  <c:v>4.8158852895912319E-2</c:v>
                </c:pt>
                <c:pt idx="13">
                  <c:v>9.571712773544537E-2</c:v>
                </c:pt>
                <c:pt idx="14">
                  <c:v>3.7986562065988515E-2</c:v>
                </c:pt>
                <c:pt idx="15">
                  <c:v>6.1409106264779849E-2</c:v>
                </c:pt>
                <c:pt idx="16">
                  <c:v>5.2325363162043469E-2</c:v>
                </c:pt>
                <c:pt idx="17">
                  <c:v>5.0673773507000485E-3</c:v>
                </c:pt>
                <c:pt idx="18">
                  <c:v>5.2888405089899025E-2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7-443B-9715-B6377AA800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7-443B-9715-B6377AA80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9.16'!$Y$44:$Y$60</c:f>
              <c:numCache>
                <c:formatCode>#,##0</c:formatCode>
                <c:ptCount val="17"/>
                <c:pt idx="0">
                  <c:v>51</c:v>
                </c:pt>
                <c:pt idx="1">
                  <c:v>407</c:v>
                </c:pt>
                <c:pt idx="2">
                  <c:v>1011</c:v>
                </c:pt>
                <c:pt idx="3">
                  <c:v>1375</c:v>
                </c:pt>
                <c:pt idx="4">
                  <c:v>2109</c:v>
                </c:pt>
                <c:pt idx="5">
                  <c:v>1750</c:v>
                </c:pt>
                <c:pt idx="6">
                  <c:v>1593</c:v>
                </c:pt>
                <c:pt idx="7">
                  <c:v>1348</c:v>
                </c:pt>
                <c:pt idx="8">
                  <c:v>1392</c:v>
                </c:pt>
                <c:pt idx="9">
                  <c:v>1187</c:v>
                </c:pt>
                <c:pt idx="10">
                  <c:v>1092</c:v>
                </c:pt>
                <c:pt idx="11">
                  <c:v>862</c:v>
                </c:pt>
                <c:pt idx="12">
                  <c:v>387</c:v>
                </c:pt>
                <c:pt idx="13">
                  <c:v>145</c:v>
                </c:pt>
                <c:pt idx="14">
                  <c:v>86</c:v>
                </c:pt>
                <c:pt idx="15">
                  <c:v>30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0F-4452-83C4-9E79EABFA626}"/>
            </c:ext>
          </c:extLst>
        </c:ser>
        <c:ser>
          <c:idx val="1"/>
          <c:order val="1"/>
          <c:tx>
            <c:strRef>
              <c:f>'Table 9.16'!$S$62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9.16'!$Y$63:$Y$79</c:f>
              <c:numCache>
                <c:formatCode>#,##0</c:formatCode>
                <c:ptCount val="17"/>
                <c:pt idx="0">
                  <c:v>52</c:v>
                </c:pt>
                <c:pt idx="1">
                  <c:v>435</c:v>
                </c:pt>
                <c:pt idx="2">
                  <c:v>885</c:v>
                </c:pt>
                <c:pt idx="3">
                  <c:v>1208</c:v>
                </c:pt>
                <c:pt idx="4">
                  <c:v>1689</c:v>
                </c:pt>
                <c:pt idx="5">
                  <c:v>1446</c:v>
                </c:pt>
                <c:pt idx="6">
                  <c:v>1343</c:v>
                </c:pt>
                <c:pt idx="7">
                  <c:v>1201</c:v>
                </c:pt>
                <c:pt idx="8">
                  <c:v>1153</c:v>
                </c:pt>
                <c:pt idx="9">
                  <c:v>923</c:v>
                </c:pt>
                <c:pt idx="10">
                  <c:v>925</c:v>
                </c:pt>
                <c:pt idx="11">
                  <c:v>529</c:v>
                </c:pt>
                <c:pt idx="12">
                  <c:v>226</c:v>
                </c:pt>
                <c:pt idx="13">
                  <c:v>110</c:v>
                </c:pt>
                <c:pt idx="14">
                  <c:v>50</c:v>
                </c:pt>
                <c:pt idx="15">
                  <c:v>22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0F-4452-83C4-9E79EABFA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9.16'!$Y$83:$Y$90</c:f>
              <c:numCache>
                <c:formatCode>#,##0</c:formatCode>
                <c:ptCount val="8"/>
                <c:pt idx="0">
                  <c:v>677</c:v>
                </c:pt>
                <c:pt idx="1">
                  <c:v>555</c:v>
                </c:pt>
                <c:pt idx="2">
                  <c:v>2161</c:v>
                </c:pt>
                <c:pt idx="3">
                  <c:v>209</c:v>
                </c:pt>
                <c:pt idx="4">
                  <c:v>164</c:v>
                </c:pt>
                <c:pt idx="5">
                  <c:v>251</c:v>
                </c:pt>
                <c:pt idx="6">
                  <c:v>2244</c:v>
                </c:pt>
                <c:pt idx="7">
                  <c:v>1292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4-42A1-BD50-4A1A975BDEA6}"/>
            </c:ext>
          </c:extLst>
        </c:ser>
        <c:ser>
          <c:idx val="1"/>
          <c:order val="1"/>
          <c:tx>
            <c:strRef>
              <c:f>'Table 9.16'!$S$92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9.16'!$Y$93:$Y$100</c:f>
              <c:numCache>
                <c:formatCode>#,##0</c:formatCode>
                <c:ptCount val="8"/>
                <c:pt idx="0">
                  <c:v>503</c:v>
                </c:pt>
                <c:pt idx="1">
                  <c:v>1050</c:v>
                </c:pt>
                <c:pt idx="2">
                  <c:v>284</c:v>
                </c:pt>
                <c:pt idx="3">
                  <c:v>889</c:v>
                </c:pt>
                <c:pt idx="4">
                  <c:v>1346</c:v>
                </c:pt>
                <c:pt idx="5">
                  <c:v>839</c:v>
                </c:pt>
                <c:pt idx="6">
                  <c:v>399</c:v>
                </c:pt>
                <c:pt idx="7">
                  <c:v>1020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4-42A1-BD50-4A1A975BD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9.16'!$U$8:$Y$8</c:f>
              <c:numCache>
                <c:formatCode>#,##0</c:formatCode>
                <c:ptCount val="5"/>
                <c:pt idx="1">
                  <c:v>48511.96</c:v>
                </c:pt>
                <c:pt idx="2">
                  <c:v>50260</c:v>
                </c:pt>
                <c:pt idx="3">
                  <c:v>51615.040000000001</c:v>
                </c:pt>
                <c:pt idx="4">
                  <c:v>49390.26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21-486F-8353-8C3EF17A255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21-486F-8353-8C3EF17A2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9.16'!$V$4:$Z$4</c:f>
              <c:numCache>
                <c:formatCode>#,##0</c:formatCode>
                <c:ptCount val="5"/>
                <c:pt idx="0">
                  <c:v>22148</c:v>
                </c:pt>
                <c:pt idx="1">
                  <c:v>25550</c:v>
                </c:pt>
                <c:pt idx="2">
                  <c:v>24467</c:v>
                </c:pt>
                <c:pt idx="3">
                  <c:v>27069</c:v>
                </c:pt>
                <c:pt idx="4">
                  <c:v>26641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52-466C-8DA1-4BDBC5DB8FC2}"/>
            </c:ext>
          </c:extLst>
        </c:ser>
        <c:ser>
          <c:idx val="1"/>
          <c:order val="1"/>
          <c:tx>
            <c:strRef>
              <c:f>'Table 9.16'!$S$7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9.16'!$V$7:$Z$7</c:f>
              <c:numCache>
                <c:formatCode>#,##0</c:formatCode>
                <c:ptCount val="5"/>
                <c:pt idx="0">
                  <c:v>15121</c:v>
                </c:pt>
                <c:pt idx="1">
                  <c:v>17334</c:v>
                </c:pt>
                <c:pt idx="2">
                  <c:v>16476</c:v>
                </c:pt>
                <c:pt idx="3">
                  <c:v>18090</c:v>
                </c:pt>
                <c:pt idx="4">
                  <c:v>17683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52-466C-8DA1-4BDBC5DB8FC2}"/>
            </c:ext>
          </c:extLst>
        </c:ser>
        <c:ser>
          <c:idx val="2"/>
          <c:order val="2"/>
          <c:tx>
            <c:strRef>
              <c:f>'Table 9.16'!$S$11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9.16'!$V$11:$Z$11</c:f>
              <c:numCache>
                <c:formatCode>#,##0</c:formatCode>
                <c:ptCount val="5"/>
                <c:pt idx="0">
                  <c:v>19876</c:v>
                </c:pt>
                <c:pt idx="1">
                  <c:v>22322</c:v>
                </c:pt>
                <c:pt idx="2">
                  <c:v>21914</c:v>
                </c:pt>
                <c:pt idx="3">
                  <c:v>23922</c:v>
                </c:pt>
                <c:pt idx="4">
                  <c:v>23472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52-466C-8DA1-4BDBC5DB8FC2}"/>
            </c:ext>
          </c:extLst>
        </c:ser>
        <c:ser>
          <c:idx val="3"/>
          <c:order val="3"/>
          <c:tx>
            <c:strRef>
              <c:f>'Table 9.16'!$S$12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9.16'!$V$12:$Z$12</c:f>
              <c:numCache>
                <c:formatCode>#,##0</c:formatCode>
                <c:ptCount val="5"/>
                <c:pt idx="0">
                  <c:v>2274</c:v>
                </c:pt>
                <c:pt idx="1">
                  <c:v>3228</c:v>
                </c:pt>
                <c:pt idx="2">
                  <c:v>2553</c:v>
                </c:pt>
                <c:pt idx="3">
                  <c:v>3150</c:v>
                </c:pt>
                <c:pt idx="4">
                  <c:v>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52-466C-8DA1-4BDBC5DB8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9.16'!$AB$15:$AB$33</c:f>
              <c:numCache>
                <c:formatCode>0.0%</c:formatCode>
                <c:ptCount val="19"/>
                <c:pt idx="0">
                  <c:v>9.643031417739574E-2</c:v>
                </c:pt>
                <c:pt idx="1">
                  <c:v>0.11223302428587516</c:v>
                </c:pt>
                <c:pt idx="2">
                  <c:v>3.3144401486430691E-2</c:v>
                </c:pt>
                <c:pt idx="3">
                  <c:v>9.6843211591156487E-3</c:v>
                </c:pt>
                <c:pt idx="4">
                  <c:v>7.0455313238992526E-2</c:v>
                </c:pt>
                <c:pt idx="5">
                  <c:v>3.5771930483089971E-2</c:v>
                </c:pt>
                <c:pt idx="6">
                  <c:v>8.5394692391426746E-2</c:v>
                </c:pt>
                <c:pt idx="7">
                  <c:v>7.927630344206299E-2</c:v>
                </c:pt>
                <c:pt idx="8">
                  <c:v>2.7476446079351374E-2</c:v>
                </c:pt>
                <c:pt idx="9">
                  <c:v>2.3272399684696522E-3</c:v>
                </c:pt>
                <c:pt idx="10">
                  <c:v>1.5765173979955707E-2</c:v>
                </c:pt>
                <c:pt idx="11">
                  <c:v>2.9841222176344731E-2</c:v>
                </c:pt>
                <c:pt idx="12">
                  <c:v>4.8158852895912319E-2</c:v>
                </c:pt>
                <c:pt idx="13">
                  <c:v>9.571712773544537E-2</c:v>
                </c:pt>
                <c:pt idx="14">
                  <c:v>3.7986562065988515E-2</c:v>
                </c:pt>
                <c:pt idx="15">
                  <c:v>6.1409106264779849E-2</c:v>
                </c:pt>
                <c:pt idx="16">
                  <c:v>5.2325363162043469E-2</c:v>
                </c:pt>
                <c:pt idx="17">
                  <c:v>5.0673773507000485E-3</c:v>
                </c:pt>
                <c:pt idx="18">
                  <c:v>5.2888405089899025E-2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5-4B9B-A306-9B381A89CA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5-4B9B-A306-9B381A89C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9.16'!$Z$44:$Z$60</c:f>
              <c:numCache>
                <c:formatCode>#,##0</c:formatCode>
                <c:ptCount val="17"/>
                <c:pt idx="0">
                  <c:v>48</c:v>
                </c:pt>
                <c:pt idx="1">
                  <c:v>552</c:v>
                </c:pt>
                <c:pt idx="2">
                  <c:v>896</c:v>
                </c:pt>
                <c:pt idx="3">
                  <c:v>1200</c:v>
                </c:pt>
                <c:pt idx="4">
                  <c:v>1855</c:v>
                </c:pt>
                <c:pt idx="5">
                  <c:v>1688</c:v>
                </c:pt>
                <c:pt idx="6">
                  <c:v>1603</c:v>
                </c:pt>
                <c:pt idx="7">
                  <c:v>1298</c:v>
                </c:pt>
                <c:pt idx="8">
                  <c:v>1330</c:v>
                </c:pt>
                <c:pt idx="9">
                  <c:v>1190</c:v>
                </c:pt>
                <c:pt idx="10">
                  <c:v>1071</c:v>
                </c:pt>
                <c:pt idx="11">
                  <c:v>832</c:v>
                </c:pt>
                <c:pt idx="12">
                  <c:v>415</c:v>
                </c:pt>
                <c:pt idx="13">
                  <c:v>162</c:v>
                </c:pt>
                <c:pt idx="14">
                  <c:v>92</c:v>
                </c:pt>
                <c:pt idx="15">
                  <c:v>36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5-46F3-82DB-2BBF20AABF86}"/>
            </c:ext>
          </c:extLst>
        </c:ser>
        <c:ser>
          <c:idx val="1"/>
          <c:order val="1"/>
          <c:tx>
            <c:strRef>
              <c:f>'Table 9.16'!$S$62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9.16'!$Z$63:$Z$79</c:f>
              <c:numCache>
                <c:formatCode>#,##0</c:formatCode>
                <c:ptCount val="17"/>
                <c:pt idx="0">
                  <c:v>59</c:v>
                </c:pt>
                <c:pt idx="1">
                  <c:v>484</c:v>
                </c:pt>
                <c:pt idx="2">
                  <c:v>908</c:v>
                </c:pt>
                <c:pt idx="3">
                  <c:v>1135</c:v>
                </c:pt>
                <c:pt idx="4">
                  <c:v>1648</c:v>
                </c:pt>
                <c:pt idx="5">
                  <c:v>1447</c:v>
                </c:pt>
                <c:pt idx="6">
                  <c:v>1429</c:v>
                </c:pt>
                <c:pt idx="7">
                  <c:v>1238</c:v>
                </c:pt>
                <c:pt idx="8">
                  <c:v>1098</c:v>
                </c:pt>
                <c:pt idx="9">
                  <c:v>1005</c:v>
                </c:pt>
                <c:pt idx="10">
                  <c:v>852</c:v>
                </c:pt>
                <c:pt idx="11">
                  <c:v>595</c:v>
                </c:pt>
                <c:pt idx="12">
                  <c:v>225</c:v>
                </c:pt>
                <c:pt idx="13">
                  <c:v>120</c:v>
                </c:pt>
                <c:pt idx="14">
                  <c:v>51</c:v>
                </c:pt>
                <c:pt idx="15">
                  <c:v>20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5-46F3-82DB-2BBF20AAB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9.16'!$Z$83:$Z$90</c:f>
              <c:numCache>
                <c:formatCode>#,##0</c:formatCode>
                <c:ptCount val="8"/>
                <c:pt idx="0">
                  <c:v>647</c:v>
                </c:pt>
                <c:pt idx="1">
                  <c:v>532</c:v>
                </c:pt>
                <c:pt idx="2">
                  <c:v>2186</c:v>
                </c:pt>
                <c:pt idx="3">
                  <c:v>224</c:v>
                </c:pt>
                <c:pt idx="4">
                  <c:v>147</c:v>
                </c:pt>
                <c:pt idx="5">
                  <c:v>284</c:v>
                </c:pt>
                <c:pt idx="6">
                  <c:v>2198</c:v>
                </c:pt>
                <c:pt idx="7">
                  <c:v>1272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B6-48AD-8FB8-210250F08163}"/>
            </c:ext>
          </c:extLst>
        </c:ser>
        <c:ser>
          <c:idx val="1"/>
          <c:order val="1"/>
          <c:tx>
            <c:strRef>
              <c:f>'Table 9.16'!$S$92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9.16'!$Z$93:$Z$100</c:f>
              <c:numCache>
                <c:formatCode>#,##0</c:formatCode>
                <c:ptCount val="8"/>
                <c:pt idx="0">
                  <c:v>479</c:v>
                </c:pt>
                <c:pt idx="1">
                  <c:v>1062</c:v>
                </c:pt>
                <c:pt idx="2">
                  <c:v>297</c:v>
                </c:pt>
                <c:pt idx="3">
                  <c:v>933</c:v>
                </c:pt>
                <c:pt idx="4">
                  <c:v>1369</c:v>
                </c:pt>
                <c:pt idx="5">
                  <c:v>812</c:v>
                </c:pt>
                <c:pt idx="6">
                  <c:v>400</c:v>
                </c:pt>
                <c:pt idx="7">
                  <c:v>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B6-48AD-8FB8-210250F08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9.2'!$V$4:$Z$4</c:f>
              <c:numCache>
                <c:formatCode>#,##0</c:formatCode>
                <c:ptCount val="5"/>
                <c:pt idx="0">
                  <c:v>3679</c:v>
                </c:pt>
                <c:pt idx="1">
                  <c:v>4513</c:v>
                </c:pt>
                <c:pt idx="2">
                  <c:v>3695</c:v>
                </c:pt>
                <c:pt idx="3">
                  <c:v>4012</c:v>
                </c:pt>
                <c:pt idx="4">
                  <c:v>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E-4BBD-881D-1BF94A6F469E}"/>
            </c:ext>
          </c:extLst>
        </c:ser>
        <c:ser>
          <c:idx val="1"/>
          <c:order val="1"/>
          <c:tx>
            <c:strRef>
              <c:f>'Table 9.2'!$S$7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9.2'!$V$7:$Z$7</c:f>
              <c:numCache>
                <c:formatCode>#,##0</c:formatCode>
                <c:ptCount val="5"/>
                <c:pt idx="0">
                  <c:v>2309</c:v>
                </c:pt>
                <c:pt idx="1">
                  <c:v>2890</c:v>
                </c:pt>
                <c:pt idx="2">
                  <c:v>2439</c:v>
                </c:pt>
                <c:pt idx="3">
                  <c:v>2667</c:v>
                </c:pt>
                <c:pt idx="4">
                  <c:v>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FE-4BBD-881D-1BF94A6F469E}"/>
            </c:ext>
          </c:extLst>
        </c:ser>
        <c:ser>
          <c:idx val="2"/>
          <c:order val="2"/>
          <c:tx>
            <c:strRef>
              <c:f>'Table 9.2'!$S$11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9.2'!$V$11:$Z$11</c:f>
              <c:numCache>
                <c:formatCode>#,##0</c:formatCode>
                <c:ptCount val="5"/>
                <c:pt idx="0">
                  <c:v>3100</c:v>
                </c:pt>
                <c:pt idx="1">
                  <c:v>3666</c:v>
                </c:pt>
                <c:pt idx="2">
                  <c:v>3071</c:v>
                </c:pt>
                <c:pt idx="3">
                  <c:v>3258</c:v>
                </c:pt>
                <c:pt idx="4">
                  <c:v>3477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E-4BBD-881D-1BF94A6F469E}"/>
            </c:ext>
          </c:extLst>
        </c:ser>
        <c:ser>
          <c:idx val="3"/>
          <c:order val="3"/>
          <c:tx>
            <c:strRef>
              <c:f>'Table 9.2'!$S$12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9.2'!$V$12:$Z$12</c:f>
              <c:numCache>
                <c:formatCode>#,##0</c:formatCode>
                <c:ptCount val="5"/>
                <c:pt idx="0">
                  <c:v>582</c:v>
                </c:pt>
                <c:pt idx="1">
                  <c:v>849</c:v>
                </c:pt>
                <c:pt idx="2">
                  <c:v>623</c:v>
                </c:pt>
                <c:pt idx="3">
                  <c:v>754</c:v>
                </c:pt>
                <c:pt idx="4">
                  <c:v>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FE-4BBD-881D-1BF94A6F4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9.16'!$V$8:$Z$8</c:f>
              <c:numCache>
                <c:formatCode>#,##0</c:formatCode>
                <c:ptCount val="5"/>
                <c:pt idx="0">
                  <c:v>48511.96</c:v>
                </c:pt>
                <c:pt idx="1">
                  <c:v>50260</c:v>
                </c:pt>
                <c:pt idx="2">
                  <c:v>51615.040000000001</c:v>
                </c:pt>
                <c:pt idx="3">
                  <c:v>49390.26</c:v>
                </c:pt>
                <c:pt idx="4">
                  <c:v>52338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F-4CB7-95F4-6492DAB9B0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F-4CB7-95F4-6492DAB9B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9.17'!$U$4:$Y$4</c:f>
              <c:numCache>
                <c:formatCode>#,##0</c:formatCode>
                <c:ptCount val="5"/>
                <c:pt idx="1">
                  <c:v>7324</c:v>
                </c:pt>
                <c:pt idx="2">
                  <c:v>8425</c:v>
                </c:pt>
                <c:pt idx="3">
                  <c:v>7847</c:v>
                </c:pt>
                <c:pt idx="4">
                  <c:v>8562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E6-4C71-AF40-BFF105CB78B0}"/>
            </c:ext>
          </c:extLst>
        </c:ser>
        <c:ser>
          <c:idx val="1"/>
          <c:order val="1"/>
          <c:tx>
            <c:strRef>
              <c:f>'Table 9.17'!$S$7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9.17'!$U$7:$Y$7</c:f>
              <c:numCache>
                <c:formatCode>#,##0</c:formatCode>
                <c:ptCount val="5"/>
                <c:pt idx="1">
                  <c:v>5136</c:v>
                </c:pt>
                <c:pt idx="2">
                  <c:v>5921</c:v>
                </c:pt>
                <c:pt idx="3">
                  <c:v>5483</c:v>
                </c:pt>
                <c:pt idx="4">
                  <c:v>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E6-4C71-AF40-BFF105CB78B0}"/>
            </c:ext>
          </c:extLst>
        </c:ser>
        <c:ser>
          <c:idx val="2"/>
          <c:order val="2"/>
          <c:tx>
            <c:strRef>
              <c:f>'Table 9.17'!$S$11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9.17'!$U$11:$Y$11</c:f>
              <c:numCache>
                <c:formatCode>#,##0</c:formatCode>
                <c:ptCount val="5"/>
                <c:pt idx="1">
                  <c:v>6303</c:v>
                </c:pt>
                <c:pt idx="2">
                  <c:v>7111</c:v>
                </c:pt>
                <c:pt idx="3">
                  <c:v>6768</c:v>
                </c:pt>
                <c:pt idx="4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E6-4C71-AF40-BFF105CB78B0}"/>
            </c:ext>
          </c:extLst>
        </c:ser>
        <c:ser>
          <c:idx val="3"/>
          <c:order val="3"/>
          <c:tx>
            <c:strRef>
              <c:f>'Table 9.17'!$S$12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9.17'!$U$12:$Y$12</c:f>
              <c:numCache>
                <c:formatCode>#,##0</c:formatCode>
                <c:ptCount val="5"/>
                <c:pt idx="1">
                  <c:v>1022</c:v>
                </c:pt>
                <c:pt idx="2">
                  <c:v>1320</c:v>
                </c:pt>
                <c:pt idx="3">
                  <c:v>1080</c:v>
                </c:pt>
                <c:pt idx="4">
                  <c:v>1304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E6-4C71-AF40-BFF105CB7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9.17'!$AB$15:$AB$33</c:f>
              <c:numCache>
                <c:formatCode>0.0%</c:formatCode>
                <c:ptCount val="19"/>
                <c:pt idx="0">
                  <c:v>0.1021889781102189</c:v>
                </c:pt>
                <c:pt idx="1">
                  <c:v>7.9309206907930918E-2</c:v>
                </c:pt>
                <c:pt idx="2">
                  <c:v>3.8609613903860959E-2</c:v>
                </c:pt>
                <c:pt idx="3">
                  <c:v>3.8499615003849963E-3</c:v>
                </c:pt>
                <c:pt idx="4">
                  <c:v>6.0389396106038939E-2</c:v>
                </c:pt>
                <c:pt idx="5">
                  <c:v>2.6509734902650975E-2</c:v>
                </c:pt>
                <c:pt idx="6">
                  <c:v>8.216917830821692E-2</c:v>
                </c:pt>
                <c:pt idx="7">
                  <c:v>7.4579254207457923E-2</c:v>
                </c:pt>
                <c:pt idx="8">
                  <c:v>3.112968870311297E-2</c:v>
                </c:pt>
                <c:pt idx="9">
                  <c:v>3.0799692003079969E-3</c:v>
                </c:pt>
                <c:pt idx="10">
                  <c:v>1.5619843801561985E-2</c:v>
                </c:pt>
                <c:pt idx="11">
                  <c:v>2.1229787702122978E-2</c:v>
                </c:pt>
                <c:pt idx="12">
                  <c:v>2.8819711802881971E-2</c:v>
                </c:pt>
                <c:pt idx="13">
                  <c:v>5.4009459905400944E-2</c:v>
                </c:pt>
                <c:pt idx="14">
                  <c:v>4.5869541304586953E-2</c:v>
                </c:pt>
                <c:pt idx="15">
                  <c:v>0.11032889671103289</c:v>
                </c:pt>
                <c:pt idx="16">
                  <c:v>0.11296887031129689</c:v>
                </c:pt>
                <c:pt idx="17">
                  <c:v>6.1599384006159937E-3</c:v>
                </c:pt>
                <c:pt idx="18">
                  <c:v>3.794962050379496E-2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9-4524-8576-B79257BCD9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9-4524-8576-B79257BCD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9.17'!$Y$44:$Y$60</c:f>
              <c:numCache>
                <c:formatCode>#,##0</c:formatCode>
                <c:ptCount val="17"/>
                <c:pt idx="0">
                  <c:v>11</c:v>
                </c:pt>
                <c:pt idx="1">
                  <c:v>164</c:v>
                </c:pt>
                <c:pt idx="2">
                  <c:v>338</c:v>
                </c:pt>
                <c:pt idx="3">
                  <c:v>348</c:v>
                </c:pt>
                <c:pt idx="4">
                  <c:v>448</c:v>
                </c:pt>
                <c:pt idx="5">
                  <c:v>434</c:v>
                </c:pt>
                <c:pt idx="6">
                  <c:v>378</c:v>
                </c:pt>
                <c:pt idx="7">
                  <c:v>386</c:v>
                </c:pt>
                <c:pt idx="8">
                  <c:v>434</c:v>
                </c:pt>
                <c:pt idx="9">
                  <c:v>423</c:v>
                </c:pt>
                <c:pt idx="10">
                  <c:v>373</c:v>
                </c:pt>
                <c:pt idx="11">
                  <c:v>355</c:v>
                </c:pt>
                <c:pt idx="12">
                  <c:v>194</c:v>
                </c:pt>
                <c:pt idx="13">
                  <c:v>90</c:v>
                </c:pt>
                <c:pt idx="14">
                  <c:v>36</c:v>
                </c:pt>
                <c:pt idx="15">
                  <c:v>13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2-4C36-8937-8DDD1AE42C7E}"/>
            </c:ext>
          </c:extLst>
        </c:ser>
        <c:ser>
          <c:idx val="1"/>
          <c:order val="1"/>
          <c:tx>
            <c:strRef>
              <c:f>'Table 9.17'!$S$62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9.17'!$Y$63:$Y$79</c:f>
              <c:numCache>
                <c:formatCode>#,##0</c:formatCode>
                <c:ptCount val="17"/>
                <c:pt idx="0">
                  <c:v>19</c:v>
                </c:pt>
                <c:pt idx="1">
                  <c:v>148</c:v>
                </c:pt>
                <c:pt idx="2">
                  <c:v>285</c:v>
                </c:pt>
                <c:pt idx="3">
                  <c:v>330</c:v>
                </c:pt>
                <c:pt idx="4">
                  <c:v>414</c:v>
                </c:pt>
                <c:pt idx="5">
                  <c:v>346</c:v>
                </c:pt>
                <c:pt idx="6">
                  <c:v>378</c:v>
                </c:pt>
                <c:pt idx="7">
                  <c:v>403</c:v>
                </c:pt>
                <c:pt idx="8">
                  <c:v>482</c:v>
                </c:pt>
                <c:pt idx="9">
                  <c:v>366</c:v>
                </c:pt>
                <c:pt idx="10">
                  <c:v>418</c:v>
                </c:pt>
                <c:pt idx="11">
                  <c:v>279</c:v>
                </c:pt>
                <c:pt idx="12">
                  <c:v>158</c:v>
                </c:pt>
                <c:pt idx="13">
                  <c:v>62</c:v>
                </c:pt>
                <c:pt idx="14">
                  <c:v>22</c:v>
                </c:pt>
                <c:pt idx="15">
                  <c:v>9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2-4C36-8937-8DDD1AE42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9.17'!$Y$83:$Y$90</c:f>
              <c:numCache>
                <c:formatCode>#,##0</c:formatCode>
                <c:ptCount val="8"/>
                <c:pt idx="0">
                  <c:v>219</c:v>
                </c:pt>
                <c:pt idx="1">
                  <c:v>220</c:v>
                </c:pt>
                <c:pt idx="2">
                  <c:v>577</c:v>
                </c:pt>
                <c:pt idx="3">
                  <c:v>129</c:v>
                </c:pt>
                <c:pt idx="4">
                  <c:v>41</c:v>
                </c:pt>
                <c:pt idx="5">
                  <c:v>98</c:v>
                </c:pt>
                <c:pt idx="6">
                  <c:v>566</c:v>
                </c:pt>
                <c:pt idx="7">
                  <c:v>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A-437E-A848-D0E6DD655048}"/>
            </c:ext>
          </c:extLst>
        </c:ser>
        <c:ser>
          <c:idx val="1"/>
          <c:order val="1"/>
          <c:tx>
            <c:strRef>
              <c:f>'Table 9.17'!$S$92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9.17'!$Y$93:$Y$100</c:f>
              <c:numCache>
                <c:formatCode>#,##0</c:formatCode>
                <c:ptCount val="8"/>
                <c:pt idx="0">
                  <c:v>159</c:v>
                </c:pt>
                <c:pt idx="1">
                  <c:v>459</c:v>
                </c:pt>
                <c:pt idx="2">
                  <c:v>85</c:v>
                </c:pt>
                <c:pt idx="3">
                  <c:v>448</c:v>
                </c:pt>
                <c:pt idx="4">
                  <c:v>436</c:v>
                </c:pt>
                <c:pt idx="5">
                  <c:v>254</c:v>
                </c:pt>
                <c:pt idx="6">
                  <c:v>66</c:v>
                </c:pt>
                <c:pt idx="7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7A-437E-A848-D0E6DD655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9.17'!$U$8:$Y$8</c:f>
              <c:numCache>
                <c:formatCode>#,##0</c:formatCode>
                <c:ptCount val="5"/>
                <c:pt idx="1">
                  <c:v>43025</c:v>
                </c:pt>
                <c:pt idx="2">
                  <c:v>44273.75</c:v>
                </c:pt>
                <c:pt idx="3">
                  <c:v>47062.09</c:v>
                </c:pt>
                <c:pt idx="4">
                  <c:v>45434.25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7-4860-B35D-D4EB0C208E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37-4860-B35D-D4EB0C208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9.17'!$V$4:$Z$4</c:f>
              <c:numCache>
                <c:formatCode>#,##0</c:formatCode>
                <c:ptCount val="5"/>
                <c:pt idx="0">
                  <c:v>7324</c:v>
                </c:pt>
                <c:pt idx="1">
                  <c:v>8425</c:v>
                </c:pt>
                <c:pt idx="2">
                  <c:v>7847</c:v>
                </c:pt>
                <c:pt idx="3">
                  <c:v>8562</c:v>
                </c:pt>
                <c:pt idx="4">
                  <c:v>9091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B-48ED-B9D1-F5F90BEB268C}"/>
            </c:ext>
          </c:extLst>
        </c:ser>
        <c:ser>
          <c:idx val="1"/>
          <c:order val="1"/>
          <c:tx>
            <c:strRef>
              <c:f>'Table 9.17'!$S$7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9.17'!$V$7:$Z$7</c:f>
              <c:numCache>
                <c:formatCode>#,##0</c:formatCode>
                <c:ptCount val="5"/>
                <c:pt idx="0">
                  <c:v>5136</c:v>
                </c:pt>
                <c:pt idx="1">
                  <c:v>5921</c:v>
                </c:pt>
                <c:pt idx="2">
                  <c:v>5483</c:v>
                </c:pt>
                <c:pt idx="3">
                  <c:v>6014</c:v>
                </c:pt>
                <c:pt idx="4">
                  <c:v>6194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B-48ED-B9D1-F5F90BEB268C}"/>
            </c:ext>
          </c:extLst>
        </c:ser>
        <c:ser>
          <c:idx val="2"/>
          <c:order val="2"/>
          <c:tx>
            <c:strRef>
              <c:f>'Table 9.17'!$S$11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9.17'!$V$11:$Z$11</c:f>
              <c:numCache>
                <c:formatCode>#,##0</c:formatCode>
                <c:ptCount val="5"/>
                <c:pt idx="0">
                  <c:v>6303</c:v>
                </c:pt>
                <c:pt idx="1">
                  <c:v>7111</c:v>
                </c:pt>
                <c:pt idx="2">
                  <c:v>6768</c:v>
                </c:pt>
                <c:pt idx="3">
                  <c:v>7257</c:v>
                </c:pt>
                <c:pt idx="4">
                  <c:v>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B-48ED-B9D1-F5F90BEB268C}"/>
            </c:ext>
          </c:extLst>
        </c:ser>
        <c:ser>
          <c:idx val="3"/>
          <c:order val="3"/>
          <c:tx>
            <c:strRef>
              <c:f>'Table 9.17'!$S$12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9.17'!$V$12:$Z$12</c:f>
              <c:numCache>
                <c:formatCode>#,##0</c:formatCode>
                <c:ptCount val="5"/>
                <c:pt idx="0">
                  <c:v>1022</c:v>
                </c:pt>
                <c:pt idx="1">
                  <c:v>1320</c:v>
                </c:pt>
                <c:pt idx="2">
                  <c:v>1080</c:v>
                </c:pt>
                <c:pt idx="3">
                  <c:v>1304</c:v>
                </c:pt>
                <c:pt idx="4">
                  <c:v>1387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B-48ED-B9D1-F5F90BEB2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9.17'!$AB$15:$AB$33</c:f>
              <c:numCache>
                <c:formatCode>0.0%</c:formatCode>
                <c:ptCount val="19"/>
                <c:pt idx="0">
                  <c:v>0.1021889781102189</c:v>
                </c:pt>
                <c:pt idx="1">
                  <c:v>7.9309206907930918E-2</c:v>
                </c:pt>
                <c:pt idx="2">
                  <c:v>3.8609613903860959E-2</c:v>
                </c:pt>
                <c:pt idx="3">
                  <c:v>3.8499615003849963E-3</c:v>
                </c:pt>
                <c:pt idx="4">
                  <c:v>6.0389396106038939E-2</c:v>
                </c:pt>
                <c:pt idx="5">
                  <c:v>2.6509734902650975E-2</c:v>
                </c:pt>
                <c:pt idx="6">
                  <c:v>8.216917830821692E-2</c:v>
                </c:pt>
                <c:pt idx="7">
                  <c:v>7.4579254207457923E-2</c:v>
                </c:pt>
                <c:pt idx="8">
                  <c:v>3.112968870311297E-2</c:v>
                </c:pt>
                <c:pt idx="9">
                  <c:v>3.0799692003079969E-3</c:v>
                </c:pt>
                <c:pt idx="10">
                  <c:v>1.5619843801561985E-2</c:v>
                </c:pt>
                <c:pt idx="11">
                  <c:v>2.1229787702122978E-2</c:v>
                </c:pt>
                <c:pt idx="12">
                  <c:v>2.8819711802881971E-2</c:v>
                </c:pt>
                <c:pt idx="13">
                  <c:v>5.4009459905400944E-2</c:v>
                </c:pt>
                <c:pt idx="14">
                  <c:v>4.5869541304586953E-2</c:v>
                </c:pt>
                <c:pt idx="15">
                  <c:v>0.11032889671103289</c:v>
                </c:pt>
                <c:pt idx="16">
                  <c:v>0.11296887031129689</c:v>
                </c:pt>
                <c:pt idx="17">
                  <c:v>6.1599384006159937E-3</c:v>
                </c:pt>
                <c:pt idx="18">
                  <c:v>3.794962050379496E-2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1-4DEE-8F9A-0B0FEAECBD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1-4DEE-8F9A-0B0FEAECB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9.17'!$Z$44:$Z$60</c:f>
              <c:numCache>
                <c:formatCode>#,##0</c:formatCode>
                <c:ptCount val="17"/>
                <c:pt idx="0">
                  <c:v>25</c:v>
                </c:pt>
                <c:pt idx="1">
                  <c:v>147</c:v>
                </c:pt>
                <c:pt idx="2">
                  <c:v>376</c:v>
                </c:pt>
                <c:pt idx="3">
                  <c:v>420</c:v>
                </c:pt>
                <c:pt idx="4">
                  <c:v>432</c:v>
                </c:pt>
                <c:pt idx="5">
                  <c:v>416</c:v>
                </c:pt>
                <c:pt idx="6">
                  <c:v>444</c:v>
                </c:pt>
                <c:pt idx="7">
                  <c:v>402</c:v>
                </c:pt>
                <c:pt idx="8">
                  <c:v>418</c:v>
                </c:pt>
                <c:pt idx="9">
                  <c:v>457</c:v>
                </c:pt>
                <c:pt idx="10">
                  <c:v>363</c:v>
                </c:pt>
                <c:pt idx="11">
                  <c:v>383</c:v>
                </c:pt>
                <c:pt idx="12">
                  <c:v>216</c:v>
                </c:pt>
                <c:pt idx="13">
                  <c:v>94</c:v>
                </c:pt>
                <c:pt idx="14">
                  <c:v>37</c:v>
                </c:pt>
                <c:pt idx="15">
                  <c:v>15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53-45C6-AB3D-FE27EE1F7D93}"/>
            </c:ext>
          </c:extLst>
        </c:ser>
        <c:ser>
          <c:idx val="1"/>
          <c:order val="1"/>
          <c:tx>
            <c:strRef>
              <c:f>'Table 9.17'!$S$62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9.17'!$Z$63:$Z$79</c:f>
              <c:numCache>
                <c:formatCode>#,##0</c:formatCode>
                <c:ptCount val="17"/>
                <c:pt idx="0">
                  <c:v>17</c:v>
                </c:pt>
                <c:pt idx="1">
                  <c:v>176</c:v>
                </c:pt>
                <c:pt idx="2">
                  <c:v>307</c:v>
                </c:pt>
                <c:pt idx="3">
                  <c:v>379</c:v>
                </c:pt>
                <c:pt idx="4">
                  <c:v>438</c:v>
                </c:pt>
                <c:pt idx="5">
                  <c:v>342</c:v>
                </c:pt>
                <c:pt idx="6">
                  <c:v>464</c:v>
                </c:pt>
                <c:pt idx="7">
                  <c:v>400</c:v>
                </c:pt>
                <c:pt idx="8">
                  <c:v>472</c:v>
                </c:pt>
                <c:pt idx="9">
                  <c:v>460</c:v>
                </c:pt>
                <c:pt idx="10">
                  <c:v>396</c:v>
                </c:pt>
                <c:pt idx="11">
                  <c:v>302</c:v>
                </c:pt>
                <c:pt idx="12">
                  <c:v>164</c:v>
                </c:pt>
                <c:pt idx="13">
                  <c:v>69</c:v>
                </c:pt>
                <c:pt idx="14">
                  <c:v>19</c:v>
                </c:pt>
                <c:pt idx="15">
                  <c:v>11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53-45C6-AB3D-FE27EE1F7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9.17'!$Z$83:$Z$90</c:f>
              <c:numCache>
                <c:formatCode>#,##0</c:formatCode>
                <c:ptCount val="8"/>
                <c:pt idx="0">
                  <c:v>229</c:v>
                </c:pt>
                <c:pt idx="1">
                  <c:v>231</c:v>
                </c:pt>
                <c:pt idx="2">
                  <c:v>577</c:v>
                </c:pt>
                <c:pt idx="3">
                  <c:v>140</c:v>
                </c:pt>
                <c:pt idx="4">
                  <c:v>40</c:v>
                </c:pt>
                <c:pt idx="5">
                  <c:v>102</c:v>
                </c:pt>
                <c:pt idx="6">
                  <c:v>565</c:v>
                </c:pt>
                <c:pt idx="7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0-4AEE-BB5D-5BB57D4EFA02}"/>
            </c:ext>
          </c:extLst>
        </c:ser>
        <c:ser>
          <c:idx val="1"/>
          <c:order val="1"/>
          <c:tx>
            <c:strRef>
              <c:f>'Table 9.17'!$S$92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9.17'!$Z$93:$Z$100</c:f>
              <c:numCache>
                <c:formatCode>#,##0</c:formatCode>
                <c:ptCount val="8"/>
                <c:pt idx="0">
                  <c:v>169</c:v>
                </c:pt>
                <c:pt idx="1">
                  <c:v>479</c:v>
                </c:pt>
                <c:pt idx="2">
                  <c:v>104</c:v>
                </c:pt>
                <c:pt idx="3">
                  <c:v>476</c:v>
                </c:pt>
                <c:pt idx="4">
                  <c:v>442</c:v>
                </c:pt>
                <c:pt idx="5">
                  <c:v>259</c:v>
                </c:pt>
                <c:pt idx="6">
                  <c:v>67</c:v>
                </c:pt>
                <c:pt idx="7">
                  <c:v>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0-4AEE-BB5D-5BB57D4E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9.2'!$AB$15:$AB$33</c:f>
              <c:numCache>
                <c:formatCode>0.0%</c:formatCode>
                <c:ptCount val="19"/>
                <c:pt idx="0">
                  <c:v>0.27730294396961064</c:v>
                </c:pt>
                <c:pt idx="1">
                  <c:v>2.8490028490028491E-3</c:v>
                </c:pt>
                <c:pt idx="2">
                  <c:v>2.4453941120607788E-2</c:v>
                </c:pt>
                <c:pt idx="3">
                  <c:v>5.9354226020892692E-3</c:v>
                </c:pt>
                <c:pt idx="4">
                  <c:v>5.0807217473884142E-2</c:v>
                </c:pt>
                <c:pt idx="5">
                  <c:v>4.9857549857549859E-2</c:v>
                </c:pt>
                <c:pt idx="6">
                  <c:v>6.1728395061728392E-2</c:v>
                </c:pt>
                <c:pt idx="7">
                  <c:v>4.3209876543209874E-2</c:v>
                </c:pt>
                <c:pt idx="8">
                  <c:v>3.0151946818613485E-2</c:v>
                </c:pt>
                <c:pt idx="9">
                  <c:v>1.6619183285849952E-3</c:v>
                </c:pt>
                <c:pt idx="10">
                  <c:v>1.8518518518518517E-2</c:v>
                </c:pt>
                <c:pt idx="11">
                  <c:v>1.6381766381766381E-2</c:v>
                </c:pt>
                <c:pt idx="12">
                  <c:v>2.9677113010446343E-2</c:v>
                </c:pt>
                <c:pt idx="13">
                  <c:v>6.5052231718898387E-2</c:v>
                </c:pt>
                <c:pt idx="14">
                  <c:v>4.3209876543209874E-2</c:v>
                </c:pt>
                <c:pt idx="15">
                  <c:v>6.7188983855650516E-2</c:v>
                </c:pt>
                <c:pt idx="16">
                  <c:v>8.6419753086419748E-2</c:v>
                </c:pt>
                <c:pt idx="17">
                  <c:v>3.5612535612535613E-3</c:v>
                </c:pt>
                <c:pt idx="18">
                  <c:v>2.9202279202279201E-2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5-4D58-ABE6-455E6B81D4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5-4D58-ABE6-455E6B81D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9.17'!$V$8:$Z$8</c:f>
              <c:numCache>
                <c:formatCode>#,##0</c:formatCode>
                <c:ptCount val="5"/>
                <c:pt idx="0">
                  <c:v>43025</c:v>
                </c:pt>
                <c:pt idx="1">
                  <c:v>44273.75</c:v>
                </c:pt>
                <c:pt idx="2">
                  <c:v>47062.09</c:v>
                </c:pt>
                <c:pt idx="3">
                  <c:v>45434.25</c:v>
                </c:pt>
                <c:pt idx="4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1D-4155-AB57-FEE0D0EF7E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1D-4155-AB57-FEE0D0EF7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9.18'!$U$4:$Y$4</c:f>
              <c:numCache>
                <c:formatCode>#,##0</c:formatCode>
                <c:ptCount val="5"/>
                <c:pt idx="1">
                  <c:v>353</c:v>
                </c:pt>
                <c:pt idx="2">
                  <c:v>405</c:v>
                </c:pt>
                <c:pt idx="3">
                  <c:v>411</c:v>
                </c:pt>
                <c:pt idx="4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5-4D01-B56C-F5EFDC80A989}"/>
            </c:ext>
          </c:extLst>
        </c:ser>
        <c:ser>
          <c:idx val="1"/>
          <c:order val="1"/>
          <c:tx>
            <c:strRef>
              <c:f>'Table 9.18'!$S$7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9.18'!$U$7:$Y$7</c:f>
              <c:numCache>
                <c:formatCode>#,##0</c:formatCode>
                <c:ptCount val="5"/>
                <c:pt idx="1">
                  <c:v>267</c:v>
                </c:pt>
                <c:pt idx="2">
                  <c:v>292</c:v>
                </c:pt>
                <c:pt idx="3">
                  <c:v>311</c:v>
                </c:pt>
                <c:pt idx="4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35-4D01-B56C-F5EFDC80A989}"/>
            </c:ext>
          </c:extLst>
        </c:ser>
        <c:ser>
          <c:idx val="2"/>
          <c:order val="2"/>
          <c:tx>
            <c:strRef>
              <c:f>'Table 9.18'!$S$11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9.18'!$U$11:$Y$11</c:f>
              <c:numCache>
                <c:formatCode>#,##0</c:formatCode>
                <c:ptCount val="5"/>
                <c:pt idx="1">
                  <c:v>345</c:v>
                </c:pt>
                <c:pt idx="2">
                  <c:v>397</c:v>
                </c:pt>
                <c:pt idx="3">
                  <c:v>407</c:v>
                </c:pt>
                <c:pt idx="4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35-4D01-B56C-F5EFDC80A989}"/>
            </c:ext>
          </c:extLst>
        </c:ser>
        <c:ser>
          <c:idx val="3"/>
          <c:order val="3"/>
          <c:tx>
            <c:strRef>
              <c:f>'Table 9.18'!$S$12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9.18'!$U$12:$Y$12</c:f>
              <c:numCache>
                <c:formatCode>#,##0</c:formatCode>
                <c:ptCount val="5"/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35-4D01-B56C-F5EFDC80A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9.18'!$AB$15:$AB$33</c:f>
              <c:numCache>
                <c:formatCode>0.0%</c:formatCode>
                <c:ptCount val="19"/>
                <c:pt idx="0">
                  <c:v>1.1061946902654867E-2</c:v>
                </c:pt>
                <c:pt idx="1">
                  <c:v>0</c:v>
                </c:pt>
                <c:pt idx="2">
                  <c:v>1.9911504424778761E-2</c:v>
                </c:pt>
                <c:pt idx="3">
                  <c:v>2.2123893805309734E-3</c:v>
                </c:pt>
                <c:pt idx="4">
                  <c:v>4.4247787610619468E-2</c:v>
                </c:pt>
                <c:pt idx="5">
                  <c:v>3.3185840707964605E-2</c:v>
                </c:pt>
                <c:pt idx="6">
                  <c:v>2.2123893805309734E-3</c:v>
                </c:pt>
                <c:pt idx="7">
                  <c:v>2.4336283185840708E-2</c:v>
                </c:pt>
                <c:pt idx="8">
                  <c:v>4.4247787610619468E-3</c:v>
                </c:pt>
                <c:pt idx="9">
                  <c:v>0</c:v>
                </c:pt>
                <c:pt idx="10">
                  <c:v>4.4247787610619468E-3</c:v>
                </c:pt>
                <c:pt idx="11">
                  <c:v>1.3274336283185841E-2</c:v>
                </c:pt>
                <c:pt idx="12">
                  <c:v>0.11504424778761062</c:v>
                </c:pt>
                <c:pt idx="13">
                  <c:v>0.16592920353982302</c:v>
                </c:pt>
                <c:pt idx="14">
                  <c:v>0.24336283185840707</c:v>
                </c:pt>
                <c:pt idx="15">
                  <c:v>8.185840707964602E-2</c:v>
                </c:pt>
                <c:pt idx="16">
                  <c:v>0.20132743362831859</c:v>
                </c:pt>
                <c:pt idx="17">
                  <c:v>2.2123893805309734E-3</c:v>
                </c:pt>
                <c:pt idx="18">
                  <c:v>2.6548672566371681E-2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131-AE8D-CF28869022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131-AE8D-CF2886902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23</c:v>
                </c:pt>
                <c:pt idx="4">
                  <c:v>24</c:v>
                </c:pt>
                <c:pt idx="5">
                  <c:v>31</c:v>
                </c:pt>
                <c:pt idx="6">
                  <c:v>27</c:v>
                </c:pt>
                <c:pt idx="7">
                  <c:v>20</c:v>
                </c:pt>
                <c:pt idx="8">
                  <c:v>28</c:v>
                </c:pt>
                <c:pt idx="9">
                  <c:v>18</c:v>
                </c:pt>
                <c:pt idx="10">
                  <c:v>10</c:v>
                </c:pt>
                <c:pt idx="11">
                  <c:v>19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9-4E2A-93AF-FC320CA2E7B3}"/>
            </c:ext>
          </c:extLst>
        </c:ser>
        <c:ser>
          <c:idx val="1"/>
          <c:order val="1"/>
          <c:tx>
            <c:strRef>
              <c:f>'Table 9.18'!$S$62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29</c:v>
                </c:pt>
                <c:pt idx="4">
                  <c:v>37</c:v>
                </c:pt>
                <c:pt idx="5">
                  <c:v>19</c:v>
                </c:pt>
                <c:pt idx="6">
                  <c:v>19</c:v>
                </c:pt>
                <c:pt idx="7">
                  <c:v>24</c:v>
                </c:pt>
                <c:pt idx="8">
                  <c:v>27</c:v>
                </c:pt>
                <c:pt idx="9">
                  <c:v>18</c:v>
                </c:pt>
                <c:pt idx="10">
                  <c:v>6</c:v>
                </c:pt>
                <c:pt idx="11">
                  <c:v>11</c:v>
                </c:pt>
                <c:pt idx="12">
                  <c:v>0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49-4E2A-93AF-FC320CA2E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9.18'!$Y$83:$Y$90</c:f>
              <c:numCache>
                <c:formatCode>#,##0</c:formatCode>
                <c:ptCount val="8"/>
                <c:pt idx="0">
                  <c:v>6</c:v>
                </c:pt>
                <c:pt idx="1">
                  <c:v>8</c:v>
                </c:pt>
                <c:pt idx="2">
                  <c:v>18</c:v>
                </c:pt>
                <c:pt idx="3">
                  <c:v>30</c:v>
                </c:pt>
                <c:pt idx="4">
                  <c:v>6</c:v>
                </c:pt>
                <c:pt idx="5">
                  <c:v>5</c:v>
                </c:pt>
                <c:pt idx="6">
                  <c:v>7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3B-4526-9C36-E7C67A9A6BE1}"/>
            </c:ext>
          </c:extLst>
        </c:ser>
        <c:ser>
          <c:idx val="1"/>
          <c:order val="1"/>
          <c:tx>
            <c:strRef>
              <c:f>'Table 9.18'!$S$92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9.18'!$Y$93:$Y$100</c:f>
              <c:numCache>
                <c:formatCode>#,##0</c:formatCode>
                <c:ptCount val="8"/>
                <c:pt idx="0">
                  <c:v>6</c:v>
                </c:pt>
                <c:pt idx="1">
                  <c:v>8</c:v>
                </c:pt>
                <c:pt idx="2">
                  <c:v>3</c:v>
                </c:pt>
                <c:pt idx="3">
                  <c:v>62</c:v>
                </c:pt>
                <c:pt idx="4">
                  <c:v>21</c:v>
                </c:pt>
                <c:pt idx="5">
                  <c:v>0</c:v>
                </c:pt>
                <c:pt idx="6">
                  <c:v>0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3B-4526-9C36-E7C67A9A6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9.18'!$U$8:$Y$8</c:f>
              <c:numCache>
                <c:formatCode>#,##0</c:formatCode>
                <c:ptCount val="5"/>
                <c:pt idx="1">
                  <c:v>21192.98</c:v>
                </c:pt>
                <c:pt idx="2">
                  <c:v>24180.62</c:v>
                </c:pt>
                <c:pt idx="3">
                  <c:v>27775.21</c:v>
                </c:pt>
                <c:pt idx="4">
                  <c:v>25171.5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2-4771-97C5-28547ABC48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2-4771-97C5-28547ABC4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9.18'!$V$4:$Z$4</c:f>
              <c:numCache>
                <c:formatCode>#,##0</c:formatCode>
                <c:ptCount val="5"/>
                <c:pt idx="0">
                  <c:v>353</c:v>
                </c:pt>
                <c:pt idx="1">
                  <c:v>405</c:v>
                </c:pt>
                <c:pt idx="2">
                  <c:v>411</c:v>
                </c:pt>
                <c:pt idx="3">
                  <c:v>425</c:v>
                </c:pt>
                <c:pt idx="4">
                  <c:v>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25-4D39-9463-CD231ED10109}"/>
            </c:ext>
          </c:extLst>
        </c:ser>
        <c:ser>
          <c:idx val="1"/>
          <c:order val="1"/>
          <c:tx>
            <c:strRef>
              <c:f>'Table 9.18'!$S$7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9.18'!$V$7:$Z$7</c:f>
              <c:numCache>
                <c:formatCode>#,##0</c:formatCode>
                <c:ptCount val="5"/>
                <c:pt idx="0">
                  <c:v>267</c:v>
                </c:pt>
                <c:pt idx="1">
                  <c:v>292</c:v>
                </c:pt>
                <c:pt idx="2">
                  <c:v>311</c:v>
                </c:pt>
                <c:pt idx="3">
                  <c:v>315</c:v>
                </c:pt>
                <c:pt idx="4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25-4D39-9463-CD231ED10109}"/>
            </c:ext>
          </c:extLst>
        </c:ser>
        <c:ser>
          <c:idx val="2"/>
          <c:order val="2"/>
          <c:tx>
            <c:strRef>
              <c:f>'Table 9.18'!$S$11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9.18'!$V$11:$Z$11</c:f>
              <c:numCache>
                <c:formatCode>#,##0</c:formatCode>
                <c:ptCount val="5"/>
                <c:pt idx="0">
                  <c:v>345</c:v>
                </c:pt>
                <c:pt idx="1">
                  <c:v>397</c:v>
                </c:pt>
                <c:pt idx="2">
                  <c:v>407</c:v>
                </c:pt>
                <c:pt idx="3">
                  <c:v>423</c:v>
                </c:pt>
                <c:pt idx="4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25-4D39-9463-CD231ED10109}"/>
            </c:ext>
          </c:extLst>
        </c:ser>
        <c:ser>
          <c:idx val="3"/>
          <c:order val="3"/>
          <c:tx>
            <c:strRef>
              <c:f>'Table 9.18'!$S$12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9.18'!$V$12:$Z$12</c:f>
              <c:numCache>
                <c:formatCode>#,##0</c:formatCode>
                <c:ptCount val="5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7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25-4D39-9463-CD231ED10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9.18'!$AB$15:$AB$33</c:f>
              <c:numCache>
                <c:formatCode>0.0%</c:formatCode>
                <c:ptCount val="19"/>
                <c:pt idx="0">
                  <c:v>1.1061946902654867E-2</c:v>
                </c:pt>
                <c:pt idx="1">
                  <c:v>0</c:v>
                </c:pt>
                <c:pt idx="2">
                  <c:v>1.9911504424778761E-2</c:v>
                </c:pt>
                <c:pt idx="3">
                  <c:v>2.2123893805309734E-3</c:v>
                </c:pt>
                <c:pt idx="4">
                  <c:v>4.4247787610619468E-2</c:v>
                </c:pt>
                <c:pt idx="5">
                  <c:v>3.3185840707964605E-2</c:v>
                </c:pt>
                <c:pt idx="6">
                  <c:v>2.2123893805309734E-3</c:v>
                </c:pt>
                <c:pt idx="7">
                  <c:v>2.4336283185840708E-2</c:v>
                </c:pt>
                <c:pt idx="8">
                  <c:v>4.4247787610619468E-3</c:v>
                </c:pt>
                <c:pt idx="9">
                  <c:v>0</c:v>
                </c:pt>
                <c:pt idx="10">
                  <c:v>4.4247787610619468E-3</c:v>
                </c:pt>
                <c:pt idx="11">
                  <c:v>1.3274336283185841E-2</c:v>
                </c:pt>
                <c:pt idx="12">
                  <c:v>0.11504424778761062</c:v>
                </c:pt>
                <c:pt idx="13">
                  <c:v>0.16592920353982302</c:v>
                </c:pt>
                <c:pt idx="14">
                  <c:v>0.24336283185840707</c:v>
                </c:pt>
                <c:pt idx="15">
                  <c:v>8.185840707964602E-2</c:v>
                </c:pt>
                <c:pt idx="16">
                  <c:v>0.20132743362831859</c:v>
                </c:pt>
                <c:pt idx="17">
                  <c:v>2.2123893805309734E-3</c:v>
                </c:pt>
                <c:pt idx="18">
                  <c:v>2.6548672566371681E-2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53-4826-8DBF-061242A222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53-4826-8DBF-061242A22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9.18'!$Z$44:$Z$60</c:f>
              <c:numCache>
                <c:formatCode>#,##0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12</c:v>
                </c:pt>
                <c:pt idx="3">
                  <c:v>28</c:v>
                </c:pt>
                <c:pt idx="4">
                  <c:v>23</c:v>
                </c:pt>
                <c:pt idx="5">
                  <c:v>34</c:v>
                </c:pt>
                <c:pt idx="6">
                  <c:v>26</c:v>
                </c:pt>
                <c:pt idx="7">
                  <c:v>29</c:v>
                </c:pt>
                <c:pt idx="8">
                  <c:v>26</c:v>
                </c:pt>
                <c:pt idx="9">
                  <c:v>20</c:v>
                </c:pt>
                <c:pt idx="10">
                  <c:v>12</c:v>
                </c:pt>
                <c:pt idx="11">
                  <c:v>19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0-4FF2-9588-35F4592EB604}"/>
            </c:ext>
          </c:extLst>
        </c:ser>
        <c:ser>
          <c:idx val="1"/>
          <c:order val="1"/>
          <c:tx>
            <c:strRef>
              <c:f>'Table 9.18'!$S$62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9.18'!$Z$63:$Z$79</c:f>
              <c:numCache>
                <c:formatCode>#,##0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20</c:v>
                </c:pt>
                <c:pt idx="3">
                  <c:v>18</c:v>
                </c:pt>
                <c:pt idx="4">
                  <c:v>37</c:v>
                </c:pt>
                <c:pt idx="5">
                  <c:v>25</c:v>
                </c:pt>
                <c:pt idx="6">
                  <c:v>20</c:v>
                </c:pt>
                <c:pt idx="7">
                  <c:v>27</c:v>
                </c:pt>
                <c:pt idx="8">
                  <c:v>27</c:v>
                </c:pt>
                <c:pt idx="9">
                  <c:v>17</c:v>
                </c:pt>
                <c:pt idx="10">
                  <c:v>15</c:v>
                </c:pt>
                <c:pt idx="11">
                  <c:v>7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50-4FF2-9588-35F4592EB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9.18'!$Z$83:$Z$90</c:f>
              <c:numCache>
                <c:formatCode>#,##0</c:formatCode>
                <c:ptCount val="8"/>
                <c:pt idx="0">
                  <c:v>9</c:v>
                </c:pt>
                <c:pt idx="1">
                  <c:v>7</c:v>
                </c:pt>
                <c:pt idx="2">
                  <c:v>12</c:v>
                </c:pt>
                <c:pt idx="3">
                  <c:v>28</c:v>
                </c:pt>
                <c:pt idx="4">
                  <c:v>4</c:v>
                </c:pt>
                <c:pt idx="5">
                  <c:v>0</c:v>
                </c:pt>
                <c:pt idx="6">
                  <c:v>4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1-45A3-B852-92D5FC732D6B}"/>
            </c:ext>
          </c:extLst>
        </c:ser>
        <c:ser>
          <c:idx val="1"/>
          <c:order val="1"/>
          <c:tx>
            <c:strRef>
              <c:f>'Table 9.18'!$S$92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9.18'!$Z$93:$Z$100</c:f>
              <c:numCache>
                <c:formatCode>#,##0</c:formatCode>
                <c:ptCount val="8"/>
                <c:pt idx="0">
                  <c:v>3</c:v>
                </c:pt>
                <c:pt idx="1">
                  <c:v>17</c:v>
                </c:pt>
                <c:pt idx="2">
                  <c:v>5</c:v>
                </c:pt>
                <c:pt idx="3">
                  <c:v>58</c:v>
                </c:pt>
                <c:pt idx="4">
                  <c:v>26</c:v>
                </c:pt>
                <c:pt idx="5">
                  <c:v>0</c:v>
                </c:pt>
                <c:pt idx="6">
                  <c:v>0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F1-45A3-B852-92D5FC732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9.2'!$Z$44:$Z$60</c:f>
              <c:numCache>
                <c:formatCode>#,##0</c:formatCode>
                <c:ptCount val="17"/>
                <c:pt idx="0">
                  <c:v>15</c:v>
                </c:pt>
                <c:pt idx="1">
                  <c:v>100</c:v>
                </c:pt>
                <c:pt idx="2">
                  <c:v>170</c:v>
                </c:pt>
                <c:pt idx="3">
                  <c:v>188</c:v>
                </c:pt>
                <c:pt idx="4">
                  <c:v>278</c:v>
                </c:pt>
                <c:pt idx="5">
                  <c:v>222</c:v>
                </c:pt>
                <c:pt idx="6">
                  <c:v>166</c:v>
                </c:pt>
                <c:pt idx="7">
                  <c:v>150</c:v>
                </c:pt>
                <c:pt idx="8">
                  <c:v>175</c:v>
                </c:pt>
                <c:pt idx="9">
                  <c:v>176</c:v>
                </c:pt>
                <c:pt idx="10">
                  <c:v>204</c:v>
                </c:pt>
                <c:pt idx="11">
                  <c:v>144</c:v>
                </c:pt>
                <c:pt idx="12">
                  <c:v>89</c:v>
                </c:pt>
                <c:pt idx="13">
                  <c:v>62</c:v>
                </c:pt>
                <c:pt idx="14">
                  <c:v>23</c:v>
                </c:pt>
                <c:pt idx="15">
                  <c:v>12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5-4D6A-98C0-025AF980677D}"/>
            </c:ext>
          </c:extLst>
        </c:ser>
        <c:ser>
          <c:idx val="1"/>
          <c:order val="1"/>
          <c:tx>
            <c:strRef>
              <c:f>'Table 9.2'!$S$62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9.2'!$Z$63:$Z$79</c:f>
              <c:numCache>
                <c:formatCode>#,##0</c:formatCode>
                <c:ptCount val="17"/>
                <c:pt idx="0">
                  <c:v>23</c:v>
                </c:pt>
                <c:pt idx="1">
                  <c:v>64</c:v>
                </c:pt>
                <c:pt idx="2">
                  <c:v>170</c:v>
                </c:pt>
                <c:pt idx="3">
                  <c:v>219</c:v>
                </c:pt>
                <c:pt idx="4">
                  <c:v>213</c:v>
                </c:pt>
                <c:pt idx="5">
                  <c:v>187</c:v>
                </c:pt>
                <c:pt idx="6">
                  <c:v>177</c:v>
                </c:pt>
                <c:pt idx="7">
                  <c:v>168</c:v>
                </c:pt>
                <c:pt idx="8">
                  <c:v>164</c:v>
                </c:pt>
                <c:pt idx="9">
                  <c:v>211</c:v>
                </c:pt>
                <c:pt idx="10">
                  <c:v>167</c:v>
                </c:pt>
                <c:pt idx="11">
                  <c:v>127</c:v>
                </c:pt>
                <c:pt idx="12">
                  <c:v>79</c:v>
                </c:pt>
                <c:pt idx="13">
                  <c:v>35</c:v>
                </c:pt>
                <c:pt idx="14">
                  <c:v>10</c:v>
                </c:pt>
                <c:pt idx="15">
                  <c:v>7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75-4D6A-98C0-025AF9806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9.18'!$V$8:$Z$8</c:f>
              <c:numCache>
                <c:formatCode>#,##0</c:formatCode>
                <c:ptCount val="5"/>
                <c:pt idx="0">
                  <c:v>21192.98</c:v>
                </c:pt>
                <c:pt idx="1">
                  <c:v>24180.62</c:v>
                </c:pt>
                <c:pt idx="2">
                  <c:v>27775.21</c:v>
                </c:pt>
                <c:pt idx="3">
                  <c:v>25171.5</c:v>
                </c:pt>
                <c:pt idx="4">
                  <c:v>28737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3-4849-8378-A04383AD60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83-4849-8378-A04383AD6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9.19'!$U$4:$Y$4</c:f>
              <c:numCache>
                <c:formatCode>#,##0</c:formatCode>
                <c:ptCount val="5"/>
                <c:pt idx="1">
                  <c:v>2209</c:v>
                </c:pt>
                <c:pt idx="2">
                  <c:v>2665</c:v>
                </c:pt>
                <c:pt idx="3">
                  <c:v>2392</c:v>
                </c:pt>
                <c:pt idx="4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B-46BB-B24C-A083FD6DF146}"/>
            </c:ext>
          </c:extLst>
        </c:ser>
        <c:ser>
          <c:idx val="1"/>
          <c:order val="1"/>
          <c:tx>
            <c:strRef>
              <c:f>'Table 9.19'!$S$7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9.19'!$U$7:$Y$7</c:f>
              <c:numCache>
                <c:formatCode>#,##0</c:formatCode>
                <c:ptCount val="5"/>
                <c:pt idx="1">
                  <c:v>1444</c:v>
                </c:pt>
                <c:pt idx="2">
                  <c:v>1816</c:v>
                </c:pt>
                <c:pt idx="3">
                  <c:v>1590</c:v>
                </c:pt>
                <c:pt idx="4">
                  <c:v>1790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2B-46BB-B24C-A083FD6DF146}"/>
            </c:ext>
          </c:extLst>
        </c:ser>
        <c:ser>
          <c:idx val="2"/>
          <c:order val="2"/>
          <c:tx>
            <c:strRef>
              <c:f>'Table 9.19'!$S$11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9.19'!$U$11:$Y$11</c:f>
              <c:numCache>
                <c:formatCode>#,##0</c:formatCode>
                <c:ptCount val="5"/>
                <c:pt idx="1">
                  <c:v>2030</c:v>
                </c:pt>
                <c:pt idx="2">
                  <c:v>2400</c:v>
                </c:pt>
                <c:pt idx="3">
                  <c:v>2208</c:v>
                </c:pt>
                <c:pt idx="4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2B-46BB-B24C-A083FD6DF146}"/>
            </c:ext>
          </c:extLst>
        </c:ser>
        <c:ser>
          <c:idx val="3"/>
          <c:order val="3"/>
          <c:tx>
            <c:strRef>
              <c:f>'Table 9.19'!$S$12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9.19'!$U$12:$Y$12</c:f>
              <c:numCache>
                <c:formatCode>#,##0</c:formatCode>
                <c:ptCount val="5"/>
                <c:pt idx="1">
                  <c:v>181</c:v>
                </c:pt>
                <c:pt idx="2">
                  <c:v>267</c:v>
                </c:pt>
                <c:pt idx="3">
                  <c:v>182</c:v>
                </c:pt>
                <c:pt idx="4">
                  <c:v>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2B-46BB-B24C-A083FD6D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9.19'!$AB$15:$AB$33</c:f>
              <c:numCache>
                <c:formatCode>0.0%</c:formatCode>
                <c:ptCount val="19"/>
                <c:pt idx="0">
                  <c:v>0.1071819176084579</c:v>
                </c:pt>
                <c:pt idx="1">
                  <c:v>8.7860007291286915E-2</c:v>
                </c:pt>
                <c:pt idx="2">
                  <c:v>1.8957345971563982E-2</c:v>
                </c:pt>
                <c:pt idx="3">
                  <c:v>1.0936930368209989E-2</c:v>
                </c:pt>
                <c:pt idx="4">
                  <c:v>7.8745898651111923E-2</c:v>
                </c:pt>
                <c:pt idx="5">
                  <c:v>1.6040831206707983E-2</c:v>
                </c:pt>
                <c:pt idx="6">
                  <c:v>8.8953700328107912E-2</c:v>
                </c:pt>
                <c:pt idx="7">
                  <c:v>6.7444403937294936E-2</c:v>
                </c:pt>
                <c:pt idx="8">
                  <c:v>7.1090047393364927E-2</c:v>
                </c:pt>
                <c:pt idx="9">
                  <c:v>2.6248632883703972E-2</c:v>
                </c:pt>
                <c:pt idx="10">
                  <c:v>1.1666059059423988E-2</c:v>
                </c:pt>
                <c:pt idx="11">
                  <c:v>2.5884068538096973E-2</c:v>
                </c:pt>
                <c:pt idx="12">
                  <c:v>2.9529711994166971E-2</c:v>
                </c:pt>
                <c:pt idx="13">
                  <c:v>6.1611374407582936E-2</c:v>
                </c:pt>
                <c:pt idx="14">
                  <c:v>7.8016769959897925E-2</c:v>
                </c:pt>
                <c:pt idx="15">
                  <c:v>6.1611374407582936E-2</c:v>
                </c:pt>
                <c:pt idx="16">
                  <c:v>5.9788552679547941E-2</c:v>
                </c:pt>
                <c:pt idx="17">
                  <c:v>2.9165147648559969E-3</c:v>
                </c:pt>
                <c:pt idx="18">
                  <c:v>3.1352533722201967E-2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AE-456E-8F8E-5992BA3F35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AE-456E-8F8E-5992BA3F3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9.19'!$Y$44:$Y$60</c:f>
              <c:numCache>
                <c:formatCode>#,##0</c:formatCode>
                <c:ptCount val="17"/>
                <c:pt idx="0">
                  <c:v>3</c:v>
                </c:pt>
                <c:pt idx="1">
                  <c:v>34</c:v>
                </c:pt>
                <c:pt idx="2">
                  <c:v>103</c:v>
                </c:pt>
                <c:pt idx="3">
                  <c:v>92</c:v>
                </c:pt>
                <c:pt idx="4">
                  <c:v>186</c:v>
                </c:pt>
                <c:pt idx="5">
                  <c:v>147</c:v>
                </c:pt>
                <c:pt idx="6">
                  <c:v>172</c:v>
                </c:pt>
                <c:pt idx="7">
                  <c:v>126</c:v>
                </c:pt>
                <c:pt idx="8">
                  <c:v>134</c:v>
                </c:pt>
                <c:pt idx="9">
                  <c:v>114</c:v>
                </c:pt>
                <c:pt idx="10">
                  <c:v>120</c:v>
                </c:pt>
                <c:pt idx="11">
                  <c:v>87</c:v>
                </c:pt>
                <c:pt idx="12">
                  <c:v>46</c:v>
                </c:pt>
                <c:pt idx="13">
                  <c:v>19</c:v>
                </c:pt>
                <c:pt idx="14">
                  <c:v>13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D-4A43-B192-A5F31F183611}"/>
            </c:ext>
          </c:extLst>
        </c:ser>
        <c:ser>
          <c:idx val="1"/>
          <c:order val="1"/>
          <c:tx>
            <c:strRef>
              <c:f>'Table 9.19'!$S$62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9.19'!$Y$63:$Y$79</c:f>
              <c:numCache>
                <c:formatCode>#,##0</c:formatCode>
                <c:ptCount val="17"/>
                <c:pt idx="0">
                  <c:v>8</c:v>
                </c:pt>
                <c:pt idx="1">
                  <c:v>21</c:v>
                </c:pt>
                <c:pt idx="2">
                  <c:v>116</c:v>
                </c:pt>
                <c:pt idx="3">
                  <c:v>136</c:v>
                </c:pt>
                <c:pt idx="4">
                  <c:v>202</c:v>
                </c:pt>
                <c:pt idx="5">
                  <c:v>137</c:v>
                </c:pt>
                <c:pt idx="6">
                  <c:v>145</c:v>
                </c:pt>
                <c:pt idx="7">
                  <c:v>82</c:v>
                </c:pt>
                <c:pt idx="8">
                  <c:v>101</c:v>
                </c:pt>
                <c:pt idx="9">
                  <c:v>94</c:v>
                </c:pt>
                <c:pt idx="10">
                  <c:v>85</c:v>
                </c:pt>
                <c:pt idx="11">
                  <c:v>60</c:v>
                </c:pt>
                <c:pt idx="12">
                  <c:v>40</c:v>
                </c:pt>
                <c:pt idx="13">
                  <c:v>10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D-4A43-B192-A5F31F183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9.19'!$Y$83:$Y$90</c:f>
              <c:numCache>
                <c:formatCode>#,##0</c:formatCode>
                <c:ptCount val="8"/>
                <c:pt idx="0">
                  <c:v>100</c:v>
                </c:pt>
                <c:pt idx="1">
                  <c:v>78</c:v>
                </c:pt>
                <c:pt idx="2">
                  <c:v>161</c:v>
                </c:pt>
                <c:pt idx="3">
                  <c:v>26</c:v>
                </c:pt>
                <c:pt idx="4">
                  <c:v>23</c:v>
                </c:pt>
                <c:pt idx="5">
                  <c:v>18</c:v>
                </c:pt>
                <c:pt idx="6">
                  <c:v>206</c:v>
                </c:pt>
                <c:pt idx="7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E-40BA-A0F4-944ED2BCBEDF}"/>
            </c:ext>
          </c:extLst>
        </c:ser>
        <c:ser>
          <c:idx val="1"/>
          <c:order val="1"/>
          <c:tx>
            <c:strRef>
              <c:f>'Table 9.19'!$S$92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9.19'!$Y$93:$Y$100</c:f>
              <c:numCache>
                <c:formatCode>#,##0</c:formatCode>
                <c:ptCount val="8"/>
                <c:pt idx="0">
                  <c:v>62</c:v>
                </c:pt>
                <c:pt idx="1">
                  <c:v>125</c:v>
                </c:pt>
                <c:pt idx="2">
                  <c:v>40</c:v>
                </c:pt>
                <c:pt idx="3">
                  <c:v>105</c:v>
                </c:pt>
                <c:pt idx="4">
                  <c:v>143</c:v>
                </c:pt>
                <c:pt idx="5">
                  <c:v>58</c:v>
                </c:pt>
                <c:pt idx="6">
                  <c:v>32</c:v>
                </c:pt>
                <c:pt idx="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E-40BA-A0F4-944ED2BCB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9.19'!$U$8:$Y$8</c:f>
              <c:numCache>
                <c:formatCode>#,##0</c:formatCode>
                <c:ptCount val="5"/>
                <c:pt idx="1">
                  <c:v>51024.43</c:v>
                </c:pt>
                <c:pt idx="2">
                  <c:v>51630</c:v>
                </c:pt>
                <c:pt idx="3">
                  <c:v>50965.53</c:v>
                </c:pt>
                <c:pt idx="4">
                  <c:v>52870.65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B-4779-A967-9A16B549A5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1B-4779-A967-9A16B549A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9.19'!$V$4:$Z$4</c:f>
              <c:numCache>
                <c:formatCode>#,##0</c:formatCode>
                <c:ptCount val="5"/>
                <c:pt idx="0">
                  <c:v>2209</c:v>
                </c:pt>
                <c:pt idx="1">
                  <c:v>2665</c:v>
                </c:pt>
                <c:pt idx="2">
                  <c:v>2392</c:v>
                </c:pt>
                <c:pt idx="3">
                  <c:v>2637</c:v>
                </c:pt>
                <c:pt idx="4">
                  <c:v>2743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24-4F35-A14A-09014215E502}"/>
            </c:ext>
          </c:extLst>
        </c:ser>
        <c:ser>
          <c:idx val="1"/>
          <c:order val="1"/>
          <c:tx>
            <c:strRef>
              <c:f>'Table 9.19'!$S$7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9.19'!$V$7:$Z$7</c:f>
              <c:numCache>
                <c:formatCode>#,##0</c:formatCode>
                <c:ptCount val="5"/>
                <c:pt idx="0">
                  <c:v>1444</c:v>
                </c:pt>
                <c:pt idx="1">
                  <c:v>1816</c:v>
                </c:pt>
                <c:pt idx="2">
                  <c:v>1590</c:v>
                </c:pt>
                <c:pt idx="3">
                  <c:v>1790</c:v>
                </c:pt>
                <c:pt idx="4">
                  <c:v>1814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24-4F35-A14A-09014215E502}"/>
            </c:ext>
          </c:extLst>
        </c:ser>
        <c:ser>
          <c:idx val="2"/>
          <c:order val="2"/>
          <c:tx>
            <c:strRef>
              <c:f>'Table 9.19'!$S$11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9.19'!$V$11:$Z$11</c:f>
              <c:numCache>
                <c:formatCode>#,##0</c:formatCode>
                <c:ptCount val="5"/>
                <c:pt idx="0">
                  <c:v>2030</c:v>
                </c:pt>
                <c:pt idx="1">
                  <c:v>2400</c:v>
                </c:pt>
                <c:pt idx="2">
                  <c:v>2208</c:v>
                </c:pt>
                <c:pt idx="3">
                  <c:v>2352</c:v>
                </c:pt>
                <c:pt idx="4">
                  <c:v>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24-4F35-A14A-09014215E502}"/>
            </c:ext>
          </c:extLst>
        </c:ser>
        <c:ser>
          <c:idx val="3"/>
          <c:order val="3"/>
          <c:tx>
            <c:strRef>
              <c:f>'Table 9.19'!$S$12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9.19'!$V$12:$Z$12</c:f>
              <c:numCache>
                <c:formatCode>#,##0</c:formatCode>
                <c:ptCount val="5"/>
                <c:pt idx="0">
                  <c:v>181</c:v>
                </c:pt>
                <c:pt idx="1">
                  <c:v>267</c:v>
                </c:pt>
                <c:pt idx="2">
                  <c:v>182</c:v>
                </c:pt>
                <c:pt idx="3">
                  <c:v>286</c:v>
                </c:pt>
                <c:pt idx="4">
                  <c:v>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24-4F35-A14A-09014215E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9.19'!$AB$15:$AB$33</c:f>
              <c:numCache>
                <c:formatCode>0.0%</c:formatCode>
                <c:ptCount val="19"/>
                <c:pt idx="0">
                  <c:v>0.1071819176084579</c:v>
                </c:pt>
                <c:pt idx="1">
                  <c:v>8.7860007291286915E-2</c:v>
                </c:pt>
                <c:pt idx="2">
                  <c:v>1.8957345971563982E-2</c:v>
                </c:pt>
                <c:pt idx="3">
                  <c:v>1.0936930368209989E-2</c:v>
                </c:pt>
                <c:pt idx="4">
                  <c:v>7.8745898651111923E-2</c:v>
                </c:pt>
                <c:pt idx="5">
                  <c:v>1.6040831206707983E-2</c:v>
                </c:pt>
                <c:pt idx="6">
                  <c:v>8.8953700328107912E-2</c:v>
                </c:pt>
                <c:pt idx="7">
                  <c:v>6.7444403937294936E-2</c:v>
                </c:pt>
                <c:pt idx="8">
                  <c:v>7.1090047393364927E-2</c:v>
                </c:pt>
                <c:pt idx="9">
                  <c:v>2.6248632883703972E-2</c:v>
                </c:pt>
                <c:pt idx="10">
                  <c:v>1.1666059059423988E-2</c:v>
                </c:pt>
                <c:pt idx="11">
                  <c:v>2.5884068538096973E-2</c:v>
                </c:pt>
                <c:pt idx="12">
                  <c:v>2.9529711994166971E-2</c:v>
                </c:pt>
                <c:pt idx="13">
                  <c:v>6.1611374407582936E-2</c:v>
                </c:pt>
                <c:pt idx="14">
                  <c:v>7.8016769959897925E-2</c:v>
                </c:pt>
                <c:pt idx="15">
                  <c:v>6.1611374407582936E-2</c:v>
                </c:pt>
                <c:pt idx="16">
                  <c:v>5.9788552679547941E-2</c:v>
                </c:pt>
                <c:pt idx="17">
                  <c:v>2.9165147648559969E-3</c:v>
                </c:pt>
                <c:pt idx="18">
                  <c:v>3.1352533722201967E-2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3-464C-B31C-A4CBB1F309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3-464C-B31C-A4CBB1F30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9.19'!$Z$44:$Z$60</c:f>
              <c:numCache>
                <c:formatCode>#,##0</c:formatCode>
                <c:ptCount val="17"/>
                <c:pt idx="0">
                  <c:v>7</c:v>
                </c:pt>
                <c:pt idx="1">
                  <c:v>31</c:v>
                </c:pt>
                <c:pt idx="2">
                  <c:v>99</c:v>
                </c:pt>
                <c:pt idx="3">
                  <c:v>119</c:v>
                </c:pt>
                <c:pt idx="4">
                  <c:v>174</c:v>
                </c:pt>
                <c:pt idx="5">
                  <c:v>146</c:v>
                </c:pt>
                <c:pt idx="6">
                  <c:v>166</c:v>
                </c:pt>
                <c:pt idx="7">
                  <c:v>124</c:v>
                </c:pt>
                <c:pt idx="8">
                  <c:v>130</c:v>
                </c:pt>
                <c:pt idx="9">
                  <c:v>110</c:v>
                </c:pt>
                <c:pt idx="10">
                  <c:v>122</c:v>
                </c:pt>
                <c:pt idx="11">
                  <c:v>103</c:v>
                </c:pt>
                <c:pt idx="12">
                  <c:v>62</c:v>
                </c:pt>
                <c:pt idx="13">
                  <c:v>17</c:v>
                </c:pt>
                <c:pt idx="14">
                  <c:v>11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C3-425D-BA92-CAF1124C7DBB}"/>
            </c:ext>
          </c:extLst>
        </c:ser>
        <c:ser>
          <c:idx val="1"/>
          <c:order val="1"/>
          <c:tx>
            <c:strRef>
              <c:f>'Table 9.19'!$S$62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9.19'!$Z$63:$Z$79</c:f>
              <c:numCache>
                <c:formatCode>#,##0</c:formatCode>
                <c:ptCount val="17"/>
                <c:pt idx="0">
                  <c:v>10</c:v>
                </c:pt>
                <c:pt idx="1">
                  <c:v>27</c:v>
                </c:pt>
                <c:pt idx="2">
                  <c:v>90</c:v>
                </c:pt>
                <c:pt idx="3">
                  <c:v>150</c:v>
                </c:pt>
                <c:pt idx="4">
                  <c:v>223</c:v>
                </c:pt>
                <c:pt idx="5">
                  <c:v>146</c:v>
                </c:pt>
                <c:pt idx="6">
                  <c:v>153</c:v>
                </c:pt>
                <c:pt idx="7">
                  <c:v>86</c:v>
                </c:pt>
                <c:pt idx="8">
                  <c:v>97</c:v>
                </c:pt>
                <c:pt idx="9">
                  <c:v>111</c:v>
                </c:pt>
                <c:pt idx="10">
                  <c:v>103</c:v>
                </c:pt>
                <c:pt idx="11">
                  <c:v>55</c:v>
                </c:pt>
                <c:pt idx="12">
                  <c:v>43</c:v>
                </c:pt>
                <c:pt idx="13">
                  <c:v>13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C3-425D-BA92-CAF1124C7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9.19'!$Z$83:$Z$90</c:f>
              <c:numCache>
                <c:formatCode>#,##0</c:formatCode>
                <c:ptCount val="8"/>
                <c:pt idx="0">
                  <c:v>104</c:v>
                </c:pt>
                <c:pt idx="1">
                  <c:v>69</c:v>
                </c:pt>
                <c:pt idx="2">
                  <c:v>174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201</c:v>
                </c:pt>
                <c:pt idx="7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F-4CA1-AF1F-0C28EB07BC81}"/>
            </c:ext>
          </c:extLst>
        </c:ser>
        <c:ser>
          <c:idx val="1"/>
          <c:order val="1"/>
          <c:tx>
            <c:strRef>
              <c:f>'Table 9.19'!$S$92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9.19'!$Z$93:$Z$100</c:f>
              <c:numCache>
                <c:formatCode>#,##0</c:formatCode>
                <c:ptCount val="8"/>
                <c:pt idx="0">
                  <c:v>72</c:v>
                </c:pt>
                <c:pt idx="1">
                  <c:v>122</c:v>
                </c:pt>
                <c:pt idx="2">
                  <c:v>42</c:v>
                </c:pt>
                <c:pt idx="3">
                  <c:v>97</c:v>
                </c:pt>
                <c:pt idx="4">
                  <c:v>148</c:v>
                </c:pt>
                <c:pt idx="5">
                  <c:v>59</c:v>
                </c:pt>
                <c:pt idx="6">
                  <c:v>32</c:v>
                </c:pt>
                <c:pt idx="7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F-4CA1-AF1F-0C28EB07B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9.2'!$Z$83:$Z$90</c:f>
              <c:numCache>
                <c:formatCode>#,##0</c:formatCode>
                <c:ptCount val="8"/>
                <c:pt idx="0">
                  <c:v>179</c:v>
                </c:pt>
                <c:pt idx="1">
                  <c:v>66</c:v>
                </c:pt>
                <c:pt idx="2">
                  <c:v>182</c:v>
                </c:pt>
                <c:pt idx="3">
                  <c:v>36</c:v>
                </c:pt>
                <c:pt idx="4">
                  <c:v>21</c:v>
                </c:pt>
                <c:pt idx="5">
                  <c:v>41</c:v>
                </c:pt>
                <c:pt idx="6">
                  <c:v>164</c:v>
                </c:pt>
                <c:pt idx="7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7-497F-9631-9E7509A5EEA9}"/>
            </c:ext>
          </c:extLst>
        </c:ser>
        <c:ser>
          <c:idx val="1"/>
          <c:order val="1"/>
          <c:tx>
            <c:strRef>
              <c:f>'Table 9.2'!$S$92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9.2'!$Z$93:$Z$100</c:f>
              <c:numCache>
                <c:formatCode>#,##0</c:formatCode>
                <c:ptCount val="8"/>
                <c:pt idx="0">
                  <c:v>107</c:v>
                </c:pt>
                <c:pt idx="1">
                  <c:v>194</c:v>
                </c:pt>
                <c:pt idx="2">
                  <c:v>20</c:v>
                </c:pt>
                <c:pt idx="3">
                  <c:v>187</c:v>
                </c:pt>
                <c:pt idx="4">
                  <c:v>168</c:v>
                </c:pt>
                <c:pt idx="5">
                  <c:v>105</c:v>
                </c:pt>
                <c:pt idx="6">
                  <c:v>20</c:v>
                </c:pt>
                <c:pt idx="7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37-497F-9631-9E7509A5E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9.19'!$V$8:$Z$8</c:f>
              <c:numCache>
                <c:formatCode>#,##0</c:formatCode>
                <c:ptCount val="5"/>
                <c:pt idx="0">
                  <c:v>51024.43</c:v>
                </c:pt>
                <c:pt idx="1">
                  <c:v>51630</c:v>
                </c:pt>
                <c:pt idx="2">
                  <c:v>50965.53</c:v>
                </c:pt>
                <c:pt idx="3">
                  <c:v>52870.65</c:v>
                </c:pt>
                <c:pt idx="4">
                  <c:v>54517.29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F-4164-9E6F-856EF766BBC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F-4164-9E6F-856EF766B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9.20'!$U$4:$Y$4</c:f>
              <c:numCache>
                <c:formatCode>#,##0</c:formatCode>
                <c:ptCount val="5"/>
                <c:pt idx="1">
                  <c:v>3639</c:v>
                </c:pt>
                <c:pt idx="2">
                  <c:v>3842</c:v>
                </c:pt>
                <c:pt idx="3">
                  <c:v>3329</c:v>
                </c:pt>
                <c:pt idx="4">
                  <c:v>3642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2D-4AF2-A77C-78565E18C6CF}"/>
            </c:ext>
          </c:extLst>
        </c:ser>
        <c:ser>
          <c:idx val="1"/>
          <c:order val="1"/>
          <c:tx>
            <c:strRef>
              <c:f>'Table 9.20'!$S$7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9.20'!$U$7:$Y$7</c:f>
              <c:numCache>
                <c:formatCode>#,##0</c:formatCode>
                <c:ptCount val="5"/>
                <c:pt idx="1">
                  <c:v>2490</c:v>
                </c:pt>
                <c:pt idx="2">
                  <c:v>2664</c:v>
                </c:pt>
                <c:pt idx="3">
                  <c:v>2261</c:v>
                </c:pt>
                <c:pt idx="4">
                  <c:v>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2D-4AF2-A77C-78565E18C6CF}"/>
            </c:ext>
          </c:extLst>
        </c:ser>
        <c:ser>
          <c:idx val="2"/>
          <c:order val="2"/>
          <c:tx>
            <c:strRef>
              <c:f>'Table 9.20'!$S$11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9.20'!$U$11:$Y$11</c:f>
              <c:numCache>
                <c:formatCode>#,##0</c:formatCode>
                <c:ptCount val="5"/>
                <c:pt idx="1">
                  <c:v>3218</c:v>
                </c:pt>
                <c:pt idx="2">
                  <c:v>3412</c:v>
                </c:pt>
                <c:pt idx="3">
                  <c:v>2966</c:v>
                </c:pt>
                <c:pt idx="4">
                  <c:v>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2D-4AF2-A77C-78565E18C6CF}"/>
            </c:ext>
          </c:extLst>
        </c:ser>
        <c:ser>
          <c:idx val="3"/>
          <c:order val="3"/>
          <c:tx>
            <c:strRef>
              <c:f>'Table 9.20'!$S$12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9.20'!$U$12:$Y$12</c:f>
              <c:numCache>
                <c:formatCode>#,##0</c:formatCode>
                <c:ptCount val="5"/>
                <c:pt idx="1">
                  <c:v>424</c:v>
                </c:pt>
                <c:pt idx="2">
                  <c:v>436</c:v>
                </c:pt>
                <c:pt idx="3">
                  <c:v>364</c:v>
                </c:pt>
                <c:pt idx="4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2D-4AF2-A77C-78565E18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9.20'!$AB$15:$AB$33</c:f>
              <c:numCache>
                <c:formatCode>0.0%</c:formatCode>
                <c:ptCount val="19"/>
                <c:pt idx="0">
                  <c:v>0.10806223479490806</c:v>
                </c:pt>
                <c:pt idx="1">
                  <c:v>1.3012729844413012E-2</c:v>
                </c:pt>
                <c:pt idx="2">
                  <c:v>1.4710042432814711E-2</c:v>
                </c:pt>
                <c:pt idx="3">
                  <c:v>1.6973125884016973E-2</c:v>
                </c:pt>
                <c:pt idx="4">
                  <c:v>6.6478076379066484E-2</c:v>
                </c:pt>
                <c:pt idx="5">
                  <c:v>1.782178217821782E-2</c:v>
                </c:pt>
                <c:pt idx="6">
                  <c:v>5.6294200848656294E-2</c:v>
                </c:pt>
                <c:pt idx="7">
                  <c:v>7.3833097595473837E-2</c:v>
                </c:pt>
                <c:pt idx="8">
                  <c:v>2.2630834512022632E-2</c:v>
                </c:pt>
                <c:pt idx="9">
                  <c:v>5.6577086280056575E-4</c:v>
                </c:pt>
                <c:pt idx="10">
                  <c:v>1.4144271570014143E-2</c:v>
                </c:pt>
                <c:pt idx="11">
                  <c:v>3.1117397454031116E-2</c:v>
                </c:pt>
                <c:pt idx="12">
                  <c:v>5.0070721357850068E-2</c:v>
                </c:pt>
                <c:pt idx="13">
                  <c:v>0.10127298444130127</c:v>
                </c:pt>
                <c:pt idx="14">
                  <c:v>9.3352192362093356E-2</c:v>
                </c:pt>
                <c:pt idx="15">
                  <c:v>5.997171145685997E-2</c:v>
                </c:pt>
                <c:pt idx="16">
                  <c:v>0.12729844413012731</c:v>
                </c:pt>
                <c:pt idx="17">
                  <c:v>3.3946251768033946E-2</c:v>
                </c:pt>
                <c:pt idx="18">
                  <c:v>5.1202263083451202E-2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C-44C9-BE60-2B386557A6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C-44C9-BE60-2B386557A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9.20'!$Y$44:$Y$60</c:f>
              <c:numCache>
                <c:formatCode>#,##0</c:formatCode>
                <c:ptCount val="17"/>
                <c:pt idx="0">
                  <c:v>0</c:v>
                </c:pt>
                <c:pt idx="1">
                  <c:v>29</c:v>
                </c:pt>
                <c:pt idx="2">
                  <c:v>76</c:v>
                </c:pt>
                <c:pt idx="3">
                  <c:v>176</c:v>
                </c:pt>
                <c:pt idx="4">
                  <c:v>298</c:v>
                </c:pt>
                <c:pt idx="5">
                  <c:v>235</c:v>
                </c:pt>
                <c:pt idx="6">
                  <c:v>183</c:v>
                </c:pt>
                <c:pt idx="7">
                  <c:v>200</c:v>
                </c:pt>
                <c:pt idx="8">
                  <c:v>166</c:v>
                </c:pt>
                <c:pt idx="9">
                  <c:v>179</c:v>
                </c:pt>
                <c:pt idx="10">
                  <c:v>156</c:v>
                </c:pt>
                <c:pt idx="11">
                  <c:v>125</c:v>
                </c:pt>
                <c:pt idx="12">
                  <c:v>74</c:v>
                </c:pt>
                <c:pt idx="13">
                  <c:v>37</c:v>
                </c:pt>
                <c:pt idx="14">
                  <c:v>16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E-4DBD-916B-90495DB58BFC}"/>
            </c:ext>
          </c:extLst>
        </c:ser>
        <c:ser>
          <c:idx val="1"/>
          <c:order val="1"/>
          <c:tx>
            <c:strRef>
              <c:f>'Table 9.20'!$S$62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9.20'!$Y$63:$Y$79</c:f>
              <c:numCache>
                <c:formatCode>#,##0</c:formatCode>
                <c:ptCount val="17"/>
                <c:pt idx="0">
                  <c:v>0</c:v>
                </c:pt>
                <c:pt idx="1">
                  <c:v>40</c:v>
                </c:pt>
                <c:pt idx="2">
                  <c:v>72</c:v>
                </c:pt>
                <c:pt idx="3">
                  <c:v>128</c:v>
                </c:pt>
                <c:pt idx="4">
                  <c:v>251</c:v>
                </c:pt>
                <c:pt idx="5">
                  <c:v>184</c:v>
                </c:pt>
                <c:pt idx="6">
                  <c:v>173</c:v>
                </c:pt>
                <c:pt idx="7">
                  <c:v>147</c:v>
                </c:pt>
                <c:pt idx="8">
                  <c:v>181</c:v>
                </c:pt>
                <c:pt idx="9">
                  <c:v>139</c:v>
                </c:pt>
                <c:pt idx="10">
                  <c:v>151</c:v>
                </c:pt>
                <c:pt idx="11">
                  <c:v>135</c:v>
                </c:pt>
                <c:pt idx="12">
                  <c:v>46</c:v>
                </c:pt>
                <c:pt idx="13">
                  <c:v>29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E-4DBD-916B-90495DB58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9.20'!$Y$83:$Y$90</c:f>
              <c:numCache>
                <c:formatCode>#,##0</c:formatCode>
                <c:ptCount val="8"/>
                <c:pt idx="0">
                  <c:v>114</c:v>
                </c:pt>
                <c:pt idx="1">
                  <c:v>143</c:v>
                </c:pt>
                <c:pt idx="2">
                  <c:v>175</c:v>
                </c:pt>
                <c:pt idx="3">
                  <c:v>63</c:v>
                </c:pt>
                <c:pt idx="4">
                  <c:v>29</c:v>
                </c:pt>
                <c:pt idx="5">
                  <c:v>43</c:v>
                </c:pt>
                <c:pt idx="6">
                  <c:v>109</c:v>
                </c:pt>
                <c:pt idx="7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5-4504-98F3-E3A243F03545}"/>
            </c:ext>
          </c:extLst>
        </c:ser>
        <c:ser>
          <c:idx val="1"/>
          <c:order val="1"/>
          <c:tx>
            <c:strRef>
              <c:f>'Table 9.20'!$S$92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9.20'!$Y$93:$Y$100</c:f>
              <c:numCache>
                <c:formatCode>#,##0</c:formatCode>
                <c:ptCount val="8"/>
                <c:pt idx="0">
                  <c:v>87</c:v>
                </c:pt>
                <c:pt idx="1">
                  <c:v>215</c:v>
                </c:pt>
                <c:pt idx="2">
                  <c:v>38</c:v>
                </c:pt>
                <c:pt idx="3">
                  <c:v>155</c:v>
                </c:pt>
                <c:pt idx="4">
                  <c:v>161</c:v>
                </c:pt>
                <c:pt idx="5">
                  <c:v>70</c:v>
                </c:pt>
                <c:pt idx="6">
                  <c:v>14</c:v>
                </c:pt>
                <c:pt idx="7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E5-4504-98F3-E3A243F03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9.20'!$U$8:$Y$8</c:f>
              <c:numCache>
                <c:formatCode>#,##0</c:formatCode>
                <c:ptCount val="5"/>
                <c:pt idx="1">
                  <c:v>36926.42</c:v>
                </c:pt>
                <c:pt idx="2">
                  <c:v>36136.04</c:v>
                </c:pt>
                <c:pt idx="3">
                  <c:v>35273.21</c:v>
                </c:pt>
                <c:pt idx="4">
                  <c:v>36053.89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42-4A04-A65E-EBD3962858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42-4A04-A65E-EBD396285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9.20'!$V$4:$Z$4</c:f>
              <c:numCache>
                <c:formatCode>#,##0</c:formatCode>
                <c:ptCount val="5"/>
                <c:pt idx="0">
                  <c:v>3639</c:v>
                </c:pt>
                <c:pt idx="1">
                  <c:v>3842</c:v>
                </c:pt>
                <c:pt idx="2">
                  <c:v>3329</c:v>
                </c:pt>
                <c:pt idx="3">
                  <c:v>3642</c:v>
                </c:pt>
                <c:pt idx="4">
                  <c:v>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C0-4FC2-A078-82D534EA3230}"/>
            </c:ext>
          </c:extLst>
        </c:ser>
        <c:ser>
          <c:idx val="1"/>
          <c:order val="1"/>
          <c:tx>
            <c:strRef>
              <c:f>'Table 9.20'!$S$7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9.20'!$V$7:$Z$7</c:f>
              <c:numCache>
                <c:formatCode>#,##0</c:formatCode>
                <c:ptCount val="5"/>
                <c:pt idx="0">
                  <c:v>2490</c:v>
                </c:pt>
                <c:pt idx="1">
                  <c:v>2664</c:v>
                </c:pt>
                <c:pt idx="2">
                  <c:v>2261</c:v>
                </c:pt>
                <c:pt idx="3">
                  <c:v>2595</c:v>
                </c:pt>
                <c:pt idx="4">
                  <c:v>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C0-4FC2-A078-82D534EA3230}"/>
            </c:ext>
          </c:extLst>
        </c:ser>
        <c:ser>
          <c:idx val="2"/>
          <c:order val="2"/>
          <c:tx>
            <c:strRef>
              <c:f>'Table 9.20'!$S$11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9.20'!$V$11:$Z$11</c:f>
              <c:numCache>
                <c:formatCode>#,##0</c:formatCode>
                <c:ptCount val="5"/>
                <c:pt idx="0">
                  <c:v>3218</c:v>
                </c:pt>
                <c:pt idx="1">
                  <c:v>3412</c:v>
                </c:pt>
                <c:pt idx="2">
                  <c:v>2966</c:v>
                </c:pt>
                <c:pt idx="3">
                  <c:v>3218</c:v>
                </c:pt>
                <c:pt idx="4">
                  <c:v>3104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C0-4FC2-A078-82D534EA3230}"/>
            </c:ext>
          </c:extLst>
        </c:ser>
        <c:ser>
          <c:idx val="3"/>
          <c:order val="3"/>
          <c:tx>
            <c:strRef>
              <c:f>'Table 9.20'!$S$12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9.20'!$V$12:$Z$12</c:f>
              <c:numCache>
                <c:formatCode>#,##0</c:formatCode>
                <c:ptCount val="5"/>
                <c:pt idx="0">
                  <c:v>424</c:v>
                </c:pt>
                <c:pt idx="1">
                  <c:v>436</c:v>
                </c:pt>
                <c:pt idx="2">
                  <c:v>364</c:v>
                </c:pt>
                <c:pt idx="3">
                  <c:v>420</c:v>
                </c:pt>
                <c:pt idx="4">
                  <c:v>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C0-4FC2-A078-82D534EA3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9.20'!$AB$15:$AB$33</c:f>
              <c:numCache>
                <c:formatCode>0.0%</c:formatCode>
                <c:ptCount val="19"/>
                <c:pt idx="0">
                  <c:v>0.10806223479490806</c:v>
                </c:pt>
                <c:pt idx="1">
                  <c:v>1.3012729844413012E-2</c:v>
                </c:pt>
                <c:pt idx="2">
                  <c:v>1.4710042432814711E-2</c:v>
                </c:pt>
                <c:pt idx="3">
                  <c:v>1.6973125884016973E-2</c:v>
                </c:pt>
                <c:pt idx="4">
                  <c:v>6.6478076379066484E-2</c:v>
                </c:pt>
                <c:pt idx="5">
                  <c:v>1.782178217821782E-2</c:v>
                </c:pt>
                <c:pt idx="6">
                  <c:v>5.6294200848656294E-2</c:v>
                </c:pt>
                <c:pt idx="7">
                  <c:v>7.3833097595473837E-2</c:v>
                </c:pt>
                <c:pt idx="8">
                  <c:v>2.2630834512022632E-2</c:v>
                </c:pt>
                <c:pt idx="9">
                  <c:v>5.6577086280056575E-4</c:v>
                </c:pt>
                <c:pt idx="10">
                  <c:v>1.4144271570014143E-2</c:v>
                </c:pt>
                <c:pt idx="11">
                  <c:v>3.1117397454031116E-2</c:v>
                </c:pt>
                <c:pt idx="12">
                  <c:v>5.0070721357850068E-2</c:v>
                </c:pt>
                <c:pt idx="13">
                  <c:v>0.10127298444130127</c:v>
                </c:pt>
                <c:pt idx="14">
                  <c:v>9.3352192362093356E-2</c:v>
                </c:pt>
                <c:pt idx="15">
                  <c:v>5.997171145685997E-2</c:v>
                </c:pt>
                <c:pt idx="16">
                  <c:v>0.12729844413012731</c:v>
                </c:pt>
                <c:pt idx="17">
                  <c:v>3.3946251768033946E-2</c:v>
                </c:pt>
                <c:pt idx="18">
                  <c:v>5.1202263083451202E-2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6-4907-A03D-C00B8D36A5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6-4907-A03D-C00B8D36A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9.20'!$Z$44:$Z$60</c:f>
              <c:numCache>
                <c:formatCode>#,##0</c:formatCode>
                <c:ptCount val="17"/>
                <c:pt idx="0">
                  <c:v>5</c:v>
                </c:pt>
                <c:pt idx="1">
                  <c:v>38</c:v>
                </c:pt>
                <c:pt idx="2">
                  <c:v>75</c:v>
                </c:pt>
                <c:pt idx="3">
                  <c:v>146</c:v>
                </c:pt>
                <c:pt idx="4">
                  <c:v>233</c:v>
                </c:pt>
                <c:pt idx="5">
                  <c:v>213</c:v>
                </c:pt>
                <c:pt idx="6">
                  <c:v>170</c:v>
                </c:pt>
                <c:pt idx="7">
                  <c:v>192</c:v>
                </c:pt>
                <c:pt idx="8">
                  <c:v>188</c:v>
                </c:pt>
                <c:pt idx="9">
                  <c:v>187</c:v>
                </c:pt>
                <c:pt idx="10">
                  <c:v>169</c:v>
                </c:pt>
                <c:pt idx="11">
                  <c:v>129</c:v>
                </c:pt>
                <c:pt idx="12">
                  <c:v>78</c:v>
                </c:pt>
                <c:pt idx="13">
                  <c:v>38</c:v>
                </c:pt>
                <c:pt idx="14">
                  <c:v>16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6-4BFA-99EE-0D2D34E67164}"/>
            </c:ext>
          </c:extLst>
        </c:ser>
        <c:ser>
          <c:idx val="1"/>
          <c:order val="1"/>
          <c:tx>
            <c:strRef>
              <c:f>'Table 9.20'!$S$62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9.20'!$Z$63:$Z$79</c:f>
              <c:numCache>
                <c:formatCode>#,##0</c:formatCode>
                <c:ptCount val="17"/>
                <c:pt idx="0">
                  <c:v>4</c:v>
                </c:pt>
                <c:pt idx="1">
                  <c:v>52</c:v>
                </c:pt>
                <c:pt idx="2">
                  <c:v>87</c:v>
                </c:pt>
                <c:pt idx="3">
                  <c:v>110</c:v>
                </c:pt>
                <c:pt idx="4">
                  <c:v>182</c:v>
                </c:pt>
                <c:pt idx="5">
                  <c:v>174</c:v>
                </c:pt>
                <c:pt idx="6">
                  <c:v>185</c:v>
                </c:pt>
                <c:pt idx="7">
                  <c:v>136</c:v>
                </c:pt>
                <c:pt idx="8">
                  <c:v>201</c:v>
                </c:pt>
                <c:pt idx="9">
                  <c:v>149</c:v>
                </c:pt>
                <c:pt idx="10">
                  <c:v>142</c:v>
                </c:pt>
                <c:pt idx="11">
                  <c:v>153</c:v>
                </c:pt>
                <c:pt idx="12">
                  <c:v>52</c:v>
                </c:pt>
                <c:pt idx="13">
                  <c:v>21</c:v>
                </c:pt>
                <c:pt idx="14">
                  <c:v>7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6-4BFA-99EE-0D2D34E67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9.20'!$Z$83:$Z$90</c:f>
              <c:numCache>
                <c:formatCode>#,##0</c:formatCode>
                <c:ptCount val="8"/>
                <c:pt idx="0">
                  <c:v>115</c:v>
                </c:pt>
                <c:pt idx="1">
                  <c:v>152</c:v>
                </c:pt>
                <c:pt idx="2">
                  <c:v>171</c:v>
                </c:pt>
                <c:pt idx="3">
                  <c:v>67</c:v>
                </c:pt>
                <c:pt idx="4">
                  <c:v>24</c:v>
                </c:pt>
                <c:pt idx="5">
                  <c:v>36</c:v>
                </c:pt>
                <c:pt idx="6">
                  <c:v>116</c:v>
                </c:pt>
                <c:pt idx="7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CE-4DCB-B0BE-7AEB7604AB53}"/>
            </c:ext>
          </c:extLst>
        </c:ser>
        <c:ser>
          <c:idx val="1"/>
          <c:order val="1"/>
          <c:tx>
            <c:strRef>
              <c:f>'Table 9.20'!$S$92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9.20'!$Z$93:$Z$100</c:f>
              <c:numCache>
                <c:formatCode>#,##0</c:formatCode>
                <c:ptCount val="8"/>
                <c:pt idx="0">
                  <c:v>96</c:v>
                </c:pt>
                <c:pt idx="1">
                  <c:v>216</c:v>
                </c:pt>
                <c:pt idx="2">
                  <c:v>43</c:v>
                </c:pt>
                <c:pt idx="3">
                  <c:v>173</c:v>
                </c:pt>
                <c:pt idx="4">
                  <c:v>149</c:v>
                </c:pt>
                <c:pt idx="5">
                  <c:v>69</c:v>
                </c:pt>
                <c:pt idx="6">
                  <c:v>9</c:v>
                </c:pt>
                <c:pt idx="7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CE-4DCB-B0BE-7AEB7604A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9.1'!$AB$15:$AB$33</c:f>
              <c:numCache>
                <c:formatCode>0.0%</c:formatCode>
                <c:ptCount val="19"/>
                <c:pt idx="0">
                  <c:v>3.2454361054766734E-2</c:v>
                </c:pt>
                <c:pt idx="1">
                  <c:v>2.0283975659229209E-3</c:v>
                </c:pt>
                <c:pt idx="2">
                  <c:v>4.0567951318458417E-3</c:v>
                </c:pt>
                <c:pt idx="3">
                  <c:v>2.0283975659229209E-3</c:v>
                </c:pt>
                <c:pt idx="4">
                  <c:v>7.099391480730223E-2</c:v>
                </c:pt>
                <c:pt idx="5">
                  <c:v>4.0567951318458417E-3</c:v>
                </c:pt>
                <c:pt idx="6">
                  <c:v>0.13590263691683571</c:v>
                </c:pt>
                <c:pt idx="7">
                  <c:v>1.8255578093306288E-2</c:v>
                </c:pt>
                <c:pt idx="8">
                  <c:v>1.0141987829614604E-2</c:v>
                </c:pt>
                <c:pt idx="9">
                  <c:v>4.0567951318458417E-3</c:v>
                </c:pt>
                <c:pt idx="10">
                  <c:v>8.1135902636916835E-3</c:v>
                </c:pt>
                <c:pt idx="11">
                  <c:v>2.0283975659229209E-3</c:v>
                </c:pt>
                <c:pt idx="12">
                  <c:v>1.4198782961460446E-2</c:v>
                </c:pt>
                <c:pt idx="13">
                  <c:v>9.1277890466531439E-2</c:v>
                </c:pt>
                <c:pt idx="14">
                  <c:v>0.25760649087221094</c:v>
                </c:pt>
                <c:pt idx="15">
                  <c:v>0.16835699797160245</c:v>
                </c:pt>
                <c:pt idx="16">
                  <c:v>8.3164300202839755E-2</c:v>
                </c:pt>
                <c:pt idx="17">
                  <c:v>6.0851926977687626E-3</c:v>
                </c:pt>
                <c:pt idx="18">
                  <c:v>8.1135902636916835E-2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B-4B31-8883-9AE08F5FAC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3B-4B31-8883-9AE08F5FA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9.2'!$V$8:$Z$8</c:f>
              <c:numCache>
                <c:formatCode>#,##0</c:formatCode>
                <c:ptCount val="5"/>
                <c:pt idx="0">
                  <c:v>33276</c:v>
                </c:pt>
                <c:pt idx="1">
                  <c:v>32010.53</c:v>
                </c:pt>
                <c:pt idx="2">
                  <c:v>36389.199999999997</c:v>
                </c:pt>
                <c:pt idx="3">
                  <c:v>36295.33</c:v>
                </c:pt>
                <c:pt idx="4">
                  <c:v>38415.769999999997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7B-4B49-A488-AA006145C2E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7B-4B49-A488-AA006145C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9.20'!$V$8:$Z$8</c:f>
              <c:numCache>
                <c:formatCode>#,##0</c:formatCode>
                <c:ptCount val="5"/>
                <c:pt idx="0">
                  <c:v>36926.42</c:v>
                </c:pt>
                <c:pt idx="1">
                  <c:v>36136.04</c:v>
                </c:pt>
                <c:pt idx="2">
                  <c:v>35273.21</c:v>
                </c:pt>
                <c:pt idx="3">
                  <c:v>36053.89</c:v>
                </c:pt>
                <c:pt idx="4">
                  <c:v>43290.1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5-49D0-B02C-D71F867748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75-49D0-B02C-D71F86774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9.21'!$U$4:$Y$4</c:f>
              <c:numCache>
                <c:formatCode>#,##0</c:formatCode>
                <c:ptCount val="5"/>
                <c:pt idx="1">
                  <c:v>149</c:v>
                </c:pt>
                <c:pt idx="2">
                  <c:v>211</c:v>
                </c:pt>
                <c:pt idx="3">
                  <c:v>211</c:v>
                </c:pt>
                <c:pt idx="4">
                  <c:v>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60-4667-9C53-ED2DE3330F72}"/>
            </c:ext>
          </c:extLst>
        </c:ser>
        <c:ser>
          <c:idx val="1"/>
          <c:order val="1"/>
          <c:tx>
            <c:strRef>
              <c:f>'Table 9.21'!$S$7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9.21'!$U$7:$Y$7</c:f>
              <c:numCache>
                <c:formatCode>#,##0</c:formatCode>
                <c:ptCount val="5"/>
                <c:pt idx="1">
                  <c:v>95</c:v>
                </c:pt>
                <c:pt idx="2">
                  <c:v>138</c:v>
                </c:pt>
                <c:pt idx="3">
                  <c:v>124</c:v>
                </c:pt>
                <c:pt idx="4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60-4667-9C53-ED2DE3330F72}"/>
            </c:ext>
          </c:extLst>
        </c:ser>
        <c:ser>
          <c:idx val="2"/>
          <c:order val="2"/>
          <c:tx>
            <c:strRef>
              <c:f>'Table 9.21'!$S$11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9.21'!$U$11:$Y$11</c:f>
              <c:numCache>
                <c:formatCode>#,##0</c:formatCode>
                <c:ptCount val="5"/>
                <c:pt idx="1">
                  <c:v>129</c:v>
                </c:pt>
                <c:pt idx="2">
                  <c:v>172</c:v>
                </c:pt>
                <c:pt idx="3">
                  <c:v>179</c:v>
                </c:pt>
                <c:pt idx="4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60-4667-9C53-ED2DE3330F72}"/>
            </c:ext>
          </c:extLst>
        </c:ser>
        <c:ser>
          <c:idx val="3"/>
          <c:order val="3"/>
          <c:tx>
            <c:strRef>
              <c:f>'Table 9.21'!$S$12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9.21'!$U$12:$Y$12</c:f>
              <c:numCache>
                <c:formatCode>#,##0</c:formatCode>
                <c:ptCount val="5"/>
                <c:pt idx="1">
                  <c:v>17</c:v>
                </c:pt>
                <c:pt idx="2">
                  <c:v>41</c:v>
                </c:pt>
                <c:pt idx="3">
                  <c:v>33</c:v>
                </c:pt>
                <c:pt idx="4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60-4667-9C53-ED2DE3330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9.21'!$AB$15:$AB$33</c:f>
              <c:numCache>
                <c:formatCode>0.0%</c:formatCode>
                <c:ptCount val="19"/>
                <c:pt idx="0">
                  <c:v>0.19920318725099601</c:v>
                </c:pt>
                <c:pt idx="1">
                  <c:v>7.9681274900398405E-3</c:v>
                </c:pt>
                <c:pt idx="2">
                  <c:v>1.1952191235059761E-2</c:v>
                </c:pt>
                <c:pt idx="3">
                  <c:v>0</c:v>
                </c:pt>
                <c:pt idx="4">
                  <c:v>0.14342629482071714</c:v>
                </c:pt>
                <c:pt idx="5">
                  <c:v>0</c:v>
                </c:pt>
                <c:pt idx="6">
                  <c:v>2.3904382470119521E-2</c:v>
                </c:pt>
                <c:pt idx="7">
                  <c:v>7.5697211155378488E-2</c:v>
                </c:pt>
                <c:pt idx="8">
                  <c:v>1.5936254980079681E-2</c:v>
                </c:pt>
                <c:pt idx="9">
                  <c:v>0</c:v>
                </c:pt>
                <c:pt idx="10">
                  <c:v>1.9920318725099601E-2</c:v>
                </c:pt>
                <c:pt idx="11">
                  <c:v>1.5936254980079681E-2</c:v>
                </c:pt>
                <c:pt idx="12">
                  <c:v>3.5856573705179286E-2</c:v>
                </c:pt>
                <c:pt idx="13">
                  <c:v>3.1872509960159362E-2</c:v>
                </c:pt>
                <c:pt idx="14">
                  <c:v>0.21912350597609562</c:v>
                </c:pt>
                <c:pt idx="15">
                  <c:v>3.9840637450199202E-2</c:v>
                </c:pt>
                <c:pt idx="16">
                  <c:v>3.1872509960159362E-2</c:v>
                </c:pt>
                <c:pt idx="17">
                  <c:v>0</c:v>
                </c:pt>
                <c:pt idx="18">
                  <c:v>5.1792828685258967E-2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A9-4E33-959E-A905687CC3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A9-4E33-959E-A905687CC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3</c:v>
                </c:pt>
                <c:pt idx="3">
                  <c:v>15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6</c:v>
                </c:pt>
                <c:pt idx="8">
                  <c:v>18</c:v>
                </c:pt>
                <c:pt idx="9">
                  <c:v>14</c:v>
                </c:pt>
                <c:pt idx="10">
                  <c:v>5</c:v>
                </c:pt>
                <c:pt idx="11">
                  <c:v>12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CE-4550-A600-07C7472B9C06}"/>
            </c:ext>
          </c:extLst>
        </c:ser>
        <c:ser>
          <c:idx val="1"/>
          <c:order val="1"/>
          <c:tx>
            <c:strRef>
              <c:f>'Table 9.21'!$S$62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14</c:v>
                </c:pt>
                <c:pt idx="4">
                  <c:v>13</c:v>
                </c:pt>
                <c:pt idx="5">
                  <c:v>12</c:v>
                </c:pt>
                <c:pt idx="6">
                  <c:v>12</c:v>
                </c:pt>
                <c:pt idx="7">
                  <c:v>10</c:v>
                </c:pt>
                <c:pt idx="8">
                  <c:v>14</c:v>
                </c:pt>
                <c:pt idx="9">
                  <c:v>10</c:v>
                </c:pt>
                <c:pt idx="10">
                  <c:v>11</c:v>
                </c:pt>
                <c:pt idx="11">
                  <c:v>5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CE-4550-A600-07C7472B9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9.21'!$Y$83:$Y$90</c:f>
              <c:numCache>
                <c:formatCode>#,##0</c:formatCode>
                <c:ptCount val="8"/>
                <c:pt idx="0">
                  <c:v>10</c:v>
                </c:pt>
                <c:pt idx="1">
                  <c:v>4</c:v>
                </c:pt>
                <c:pt idx="2">
                  <c:v>10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16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E-4F48-8F4B-8BA42C4E08C8}"/>
            </c:ext>
          </c:extLst>
        </c:ser>
        <c:ser>
          <c:idx val="1"/>
          <c:order val="1"/>
          <c:tx>
            <c:strRef>
              <c:f>'Table 9.21'!$S$92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9.21'!$Y$93:$Y$100</c:f>
              <c:numCache>
                <c:formatCode>#,##0</c:formatCode>
                <c:ptCount val="8"/>
                <c:pt idx="0">
                  <c:v>11</c:v>
                </c:pt>
                <c:pt idx="1">
                  <c:v>3</c:v>
                </c:pt>
                <c:pt idx="2">
                  <c:v>0</c:v>
                </c:pt>
                <c:pt idx="3">
                  <c:v>13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E-4F48-8F4B-8BA42C4E0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9.21'!$U$8:$Y$8</c:f>
              <c:numCache>
                <c:formatCode>#,##0</c:formatCode>
                <c:ptCount val="5"/>
                <c:pt idx="1">
                  <c:v>48206.39</c:v>
                </c:pt>
                <c:pt idx="2">
                  <c:v>40246.9</c:v>
                </c:pt>
                <c:pt idx="3">
                  <c:v>32774.5</c:v>
                </c:pt>
                <c:pt idx="4">
                  <c:v>38622.050000000003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4D-44FA-BCCE-7A646B76BFF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4D-44FA-BCCE-7A646B76B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9.21'!$V$4:$Z$4</c:f>
              <c:numCache>
                <c:formatCode>#,##0</c:formatCode>
                <c:ptCount val="5"/>
                <c:pt idx="0">
                  <c:v>149</c:v>
                </c:pt>
                <c:pt idx="1">
                  <c:v>211</c:v>
                </c:pt>
                <c:pt idx="2">
                  <c:v>211</c:v>
                </c:pt>
                <c:pt idx="3">
                  <c:v>235</c:v>
                </c:pt>
                <c:pt idx="4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2-4B29-8FE9-65889E65E882}"/>
            </c:ext>
          </c:extLst>
        </c:ser>
        <c:ser>
          <c:idx val="1"/>
          <c:order val="1"/>
          <c:tx>
            <c:strRef>
              <c:f>'Table 9.21'!$S$7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9.21'!$V$7:$Z$7</c:f>
              <c:numCache>
                <c:formatCode>#,##0</c:formatCode>
                <c:ptCount val="5"/>
                <c:pt idx="0">
                  <c:v>95</c:v>
                </c:pt>
                <c:pt idx="1">
                  <c:v>138</c:v>
                </c:pt>
                <c:pt idx="2">
                  <c:v>124</c:v>
                </c:pt>
                <c:pt idx="3">
                  <c:v>155</c:v>
                </c:pt>
                <c:pt idx="4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2-4B29-8FE9-65889E65E882}"/>
            </c:ext>
          </c:extLst>
        </c:ser>
        <c:ser>
          <c:idx val="2"/>
          <c:order val="2"/>
          <c:tx>
            <c:strRef>
              <c:f>'Table 9.21'!$S$11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9.21'!$V$11:$Z$11</c:f>
              <c:numCache>
                <c:formatCode>#,##0</c:formatCode>
                <c:ptCount val="5"/>
                <c:pt idx="0">
                  <c:v>129</c:v>
                </c:pt>
                <c:pt idx="1">
                  <c:v>172</c:v>
                </c:pt>
                <c:pt idx="2">
                  <c:v>179</c:v>
                </c:pt>
                <c:pt idx="3">
                  <c:v>199</c:v>
                </c:pt>
                <c:pt idx="4">
                  <c:v>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B2-4B29-8FE9-65889E65E882}"/>
            </c:ext>
          </c:extLst>
        </c:ser>
        <c:ser>
          <c:idx val="3"/>
          <c:order val="3"/>
          <c:tx>
            <c:strRef>
              <c:f>'Table 9.21'!$S$12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9.21'!$V$12:$Z$12</c:f>
              <c:numCache>
                <c:formatCode>#,##0</c:formatCode>
                <c:ptCount val="5"/>
                <c:pt idx="0">
                  <c:v>17</c:v>
                </c:pt>
                <c:pt idx="1">
                  <c:v>41</c:v>
                </c:pt>
                <c:pt idx="2">
                  <c:v>33</c:v>
                </c:pt>
                <c:pt idx="3">
                  <c:v>41</c:v>
                </c:pt>
                <c:pt idx="4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B2-4B29-8FE9-65889E65E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9.21'!$AB$15:$AB$33</c:f>
              <c:numCache>
                <c:formatCode>0.0%</c:formatCode>
                <c:ptCount val="19"/>
                <c:pt idx="0">
                  <c:v>0.19920318725099601</c:v>
                </c:pt>
                <c:pt idx="1">
                  <c:v>7.9681274900398405E-3</c:v>
                </c:pt>
                <c:pt idx="2">
                  <c:v>1.1952191235059761E-2</c:v>
                </c:pt>
                <c:pt idx="3">
                  <c:v>0</c:v>
                </c:pt>
                <c:pt idx="4">
                  <c:v>0.14342629482071714</c:v>
                </c:pt>
                <c:pt idx="5">
                  <c:v>0</c:v>
                </c:pt>
                <c:pt idx="6">
                  <c:v>2.3904382470119521E-2</c:v>
                </c:pt>
                <c:pt idx="7">
                  <c:v>7.5697211155378488E-2</c:v>
                </c:pt>
                <c:pt idx="8">
                  <c:v>1.5936254980079681E-2</c:v>
                </c:pt>
                <c:pt idx="9">
                  <c:v>0</c:v>
                </c:pt>
                <c:pt idx="10">
                  <c:v>1.9920318725099601E-2</c:v>
                </c:pt>
                <c:pt idx="11">
                  <c:v>1.5936254980079681E-2</c:v>
                </c:pt>
                <c:pt idx="12">
                  <c:v>3.5856573705179286E-2</c:v>
                </c:pt>
                <c:pt idx="13">
                  <c:v>3.1872509960159362E-2</c:v>
                </c:pt>
                <c:pt idx="14">
                  <c:v>0.21912350597609562</c:v>
                </c:pt>
                <c:pt idx="15">
                  <c:v>3.9840637450199202E-2</c:v>
                </c:pt>
                <c:pt idx="16">
                  <c:v>3.1872509960159362E-2</c:v>
                </c:pt>
                <c:pt idx="17">
                  <c:v>0</c:v>
                </c:pt>
                <c:pt idx="18">
                  <c:v>5.1792828685258967E-2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8-4708-BDEF-74750A5B2C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8-4708-BDEF-74750A5B2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9.21'!$Z$44:$Z$60</c:f>
              <c:numCache>
                <c:formatCode>#,##0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6</c:v>
                </c:pt>
                <c:pt idx="3">
                  <c:v>4</c:v>
                </c:pt>
                <c:pt idx="4">
                  <c:v>29</c:v>
                </c:pt>
                <c:pt idx="5">
                  <c:v>14</c:v>
                </c:pt>
                <c:pt idx="6">
                  <c:v>15</c:v>
                </c:pt>
                <c:pt idx="7">
                  <c:v>9</c:v>
                </c:pt>
                <c:pt idx="8">
                  <c:v>22</c:v>
                </c:pt>
                <c:pt idx="9">
                  <c:v>15</c:v>
                </c:pt>
                <c:pt idx="10">
                  <c:v>9</c:v>
                </c:pt>
                <c:pt idx="11">
                  <c:v>8</c:v>
                </c:pt>
                <c:pt idx="12">
                  <c:v>11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4-4907-A05E-4453799DB86D}"/>
            </c:ext>
          </c:extLst>
        </c:ser>
        <c:ser>
          <c:idx val="1"/>
          <c:order val="1"/>
          <c:tx>
            <c:strRef>
              <c:f>'Table 9.21'!$S$62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12</c:v>
                </c:pt>
                <c:pt idx="4">
                  <c:v>6</c:v>
                </c:pt>
                <c:pt idx="5">
                  <c:v>14</c:v>
                </c:pt>
                <c:pt idx="6">
                  <c:v>6</c:v>
                </c:pt>
                <c:pt idx="7">
                  <c:v>16</c:v>
                </c:pt>
                <c:pt idx="8">
                  <c:v>12</c:v>
                </c:pt>
                <c:pt idx="9">
                  <c:v>13</c:v>
                </c:pt>
                <c:pt idx="10">
                  <c:v>11</c:v>
                </c:pt>
                <c:pt idx="11">
                  <c:v>3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B4-4907-A05E-4453799D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9.21'!$Z$83:$Z$90</c:f>
              <c:numCache>
                <c:formatCode>#,##0</c:formatCode>
                <c:ptCount val="8"/>
                <c:pt idx="0">
                  <c:v>11</c:v>
                </c:pt>
                <c:pt idx="1">
                  <c:v>0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16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0-42F1-BF3F-12CAC83CB0DF}"/>
            </c:ext>
          </c:extLst>
        </c:ser>
        <c:ser>
          <c:idx val="1"/>
          <c:order val="1"/>
          <c:tx>
            <c:strRef>
              <c:f>'Table 9.21'!$S$92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9.21'!$Z$93:$Z$100</c:f>
              <c:numCache>
                <c:formatCode>#,##0</c:formatCode>
                <c:ptCount val="8"/>
                <c:pt idx="0">
                  <c:v>9</c:v>
                </c:pt>
                <c:pt idx="1">
                  <c:v>5</c:v>
                </c:pt>
                <c:pt idx="2">
                  <c:v>0</c:v>
                </c:pt>
                <c:pt idx="3">
                  <c:v>11</c:v>
                </c:pt>
                <c:pt idx="4">
                  <c:v>5</c:v>
                </c:pt>
                <c:pt idx="5">
                  <c:v>0</c:v>
                </c:pt>
                <c:pt idx="6">
                  <c:v>7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F0-42F1-BF3F-12CAC83CB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9.3'!$U$4:$Y$4</c:f>
              <c:numCache>
                <c:formatCode>#,##0</c:formatCode>
                <c:ptCount val="5"/>
                <c:pt idx="1">
                  <c:v>10489</c:v>
                </c:pt>
                <c:pt idx="2">
                  <c:v>12415</c:v>
                </c:pt>
                <c:pt idx="3">
                  <c:v>11638</c:v>
                </c:pt>
                <c:pt idx="4">
                  <c:v>12392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0-420C-A421-34097F43FD95}"/>
            </c:ext>
          </c:extLst>
        </c:ser>
        <c:ser>
          <c:idx val="1"/>
          <c:order val="1"/>
          <c:tx>
            <c:strRef>
              <c:f>'Table 9.3'!$S$7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9.3'!$U$7:$Y$7</c:f>
              <c:numCache>
                <c:formatCode>#,##0</c:formatCode>
                <c:ptCount val="5"/>
                <c:pt idx="1">
                  <c:v>7198</c:v>
                </c:pt>
                <c:pt idx="2">
                  <c:v>8538</c:v>
                </c:pt>
                <c:pt idx="3">
                  <c:v>7823</c:v>
                </c:pt>
                <c:pt idx="4">
                  <c:v>8698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60-420C-A421-34097F43FD95}"/>
            </c:ext>
          </c:extLst>
        </c:ser>
        <c:ser>
          <c:idx val="2"/>
          <c:order val="2"/>
          <c:tx>
            <c:strRef>
              <c:f>'Table 9.3'!$S$11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9.3'!$U$11:$Y$11</c:f>
              <c:numCache>
                <c:formatCode>#,##0</c:formatCode>
                <c:ptCount val="5"/>
                <c:pt idx="1">
                  <c:v>8473</c:v>
                </c:pt>
                <c:pt idx="2">
                  <c:v>9554</c:v>
                </c:pt>
                <c:pt idx="3">
                  <c:v>9435</c:v>
                </c:pt>
                <c:pt idx="4">
                  <c:v>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60-420C-A421-34097F43FD95}"/>
            </c:ext>
          </c:extLst>
        </c:ser>
        <c:ser>
          <c:idx val="3"/>
          <c:order val="3"/>
          <c:tx>
            <c:strRef>
              <c:f>'Table 9.3'!$S$12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9.3'!$U$12:$Y$12</c:f>
              <c:numCache>
                <c:formatCode>#,##0</c:formatCode>
                <c:ptCount val="5"/>
                <c:pt idx="1">
                  <c:v>2010</c:v>
                </c:pt>
                <c:pt idx="2">
                  <c:v>2866</c:v>
                </c:pt>
                <c:pt idx="3">
                  <c:v>2202</c:v>
                </c:pt>
                <c:pt idx="4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60-420C-A421-34097F43F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9.21'!$V$8:$Z$8</c:f>
              <c:numCache>
                <c:formatCode>#,##0</c:formatCode>
                <c:ptCount val="5"/>
                <c:pt idx="0">
                  <c:v>48206.39</c:v>
                </c:pt>
                <c:pt idx="1">
                  <c:v>40246.9</c:v>
                </c:pt>
                <c:pt idx="2">
                  <c:v>32774.5</c:v>
                </c:pt>
                <c:pt idx="3">
                  <c:v>38622.050000000003</c:v>
                </c:pt>
                <c:pt idx="4">
                  <c:v>44849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9-4AAF-BBFE-0ADE84D920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9-4AAF-BBFE-0ADE84D92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9.22'!$U$4:$Y$4</c:f>
              <c:numCache>
                <c:formatCode>#,##0</c:formatCode>
                <c:ptCount val="5"/>
                <c:pt idx="1">
                  <c:v>296</c:v>
                </c:pt>
                <c:pt idx="2">
                  <c:v>313</c:v>
                </c:pt>
                <c:pt idx="3">
                  <c:v>314</c:v>
                </c:pt>
                <c:pt idx="4">
                  <c:v>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A-4270-8F69-F6385DD9C312}"/>
            </c:ext>
          </c:extLst>
        </c:ser>
        <c:ser>
          <c:idx val="1"/>
          <c:order val="1"/>
          <c:tx>
            <c:strRef>
              <c:f>'Table 9.22'!$S$7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9.22'!$U$7:$Y$7</c:f>
              <c:numCache>
                <c:formatCode>#,##0</c:formatCode>
                <c:ptCount val="5"/>
                <c:pt idx="1">
                  <c:v>177</c:v>
                </c:pt>
                <c:pt idx="2">
                  <c:v>187</c:v>
                </c:pt>
                <c:pt idx="3">
                  <c:v>190</c:v>
                </c:pt>
                <c:pt idx="4">
                  <c:v>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A-4270-8F69-F6385DD9C312}"/>
            </c:ext>
          </c:extLst>
        </c:ser>
        <c:ser>
          <c:idx val="2"/>
          <c:order val="2"/>
          <c:tx>
            <c:strRef>
              <c:f>'Table 9.22'!$S$11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9.22'!$U$11:$Y$11</c:f>
              <c:numCache>
                <c:formatCode>#,##0</c:formatCode>
                <c:ptCount val="5"/>
                <c:pt idx="1">
                  <c:v>263</c:v>
                </c:pt>
                <c:pt idx="2">
                  <c:v>282</c:v>
                </c:pt>
                <c:pt idx="3">
                  <c:v>287</c:v>
                </c:pt>
                <c:pt idx="4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A-4270-8F69-F6385DD9C312}"/>
            </c:ext>
          </c:extLst>
        </c:ser>
        <c:ser>
          <c:idx val="3"/>
          <c:order val="3"/>
          <c:tx>
            <c:strRef>
              <c:f>'Table 9.22'!$S$12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9.22'!$U$12:$Y$12</c:f>
              <c:numCache>
                <c:formatCode>#,##0</c:formatCode>
                <c:ptCount val="5"/>
                <c:pt idx="1">
                  <c:v>31</c:v>
                </c:pt>
                <c:pt idx="2">
                  <c:v>28</c:v>
                </c:pt>
                <c:pt idx="3">
                  <c:v>24</c:v>
                </c:pt>
                <c:pt idx="4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8A-4270-8F69-F6385DD9C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9.22'!$AB$15:$AB$33</c:f>
              <c:numCache>
                <c:formatCode>0.0%</c:formatCode>
                <c:ptCount val="19"/>
                <c:pt idx="0">
                  <c:v>0.23456790123456789</c:v>
                </c:pt>
                <c:pt idx="1">
                  <c:v>4.3209876543209874E-2</c:v>
                </c:pt>
                <c:pt idx="2">
                  <c:v>2.4691358024691357E-2</c:v>
                </c:pt>
                <c:pt idx="3">
                  <c:v>6.1728395061728392E-3</c:v>
                </c:pt>
                <c:pt idx="4">
                  <c:v>4.0123456790123455E-2</c:v>
                </c:pt>
                <c:pt idx="5">
                  <c:v>0</c:v>
                </c:pt>
                <c:pt idx="6">
                  <c:v>5.2469135802469133E-2</c:v>
                </c:pt>
                <c:pt idx="7">
                  <c:v>8.6419753086419748E-2</c:v>
                </c:pt>
                <c:pt idx="8">
                  <c:v>3.0864197530864196E-2</c:v>
                </c:pt>
                <c:pt idx="9">
                  <c:v>0</c:v>
                </c:pt>
                <c:pt idx="10">
                  <c:v>1.2345679012345678E-2</c:v>
                </c:pt>
                <c:pt idx="11">
                  <c:v>6.1728395061728392E-3</c:v>
                </c:pt>
                <c:pt idx="12">
                  <c:v>3.3950617283950615E-2</c:v>
                </c:pt>
                <c:pt idx="13">
                  <c:v>2.7777777777777776E-2</c:v>
                </c:pt>
                <c:pt idx="14">
                  <c:v>0.23765432098765432</c:v>
                </c:pt>
                <c:pt idx="15">
                  <c:v>4.9382716049382713E-2</c:v>
                </c:pt>
                <c:pt idx="16">
                  <c:v>3.0864197530864196E-2</c:v>
                </c:pt>
                <c:pt idx="17">
                  <c:v>6.1728395061728392E-3</c:v>
                </c:pt>
                <c:pt idx="18">
                  <c:v>2.4691358024691357E-2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A-4E65-B353-3787054344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A-4E65-B353-378705434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18</c:v>
                </c:pt>
                <c:pt idx="4">
                  <c:v>24</c:v>
                </c:pt>
                <c:pt idx="5">
                  <c:v>17</c:v>
                </c:pt>
                <c:pt idx="6">
                  <c:v>10</c:v>
                </c:pt>
                <c:pt idx="7">
                  <c:v>23</c:v>
                </c:pt>
                <c:pt idx="8">
                  <c:v>19</c:v>
                </c:pt>
                <c:pt idx="9">
                  <c:v>16</c:v>
                </c:pt>
                <c:pt idx="10">
                  <c:v>27</c:v>
                </c:pt>
                <c:pt idx="11">
                  <c:v>0</c:v>
                </c:pt>
                <c:pt idx="12">
                  <c:v>11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5-4637-8B45-D17C01B6A52E}"/>
            </c:ext>
          </c:extLst>
        </c:ser>
        <c:ser>
          <c:idx val="1"/>
          <c:order val="1"/>
          <c:tx>
            <c:strRef>
              <c:f>'Table 9.22'!$S$62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9.22'!$Y$63:$Y$79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7</c:v>
                </c:pt>
                <c:pt idx="3">
                  <c:v>23</c:v>
                </c:pt>
                <c:pt idx="4">
                  <c:v>19</c:v>
                </c:pt>
                <c:pt idx="5">
                  <c:v>17</c:v>
                </c:pt>
                <c:pt idx="6">
                  <c:v>8</c:v>
                </c:pt>
                <c:pt idx="7">
                  <c:v>13</c:v>
                </c:pt>
                <c:pt idx="8">
                  <c:v>4</c:v>
                </c:pt>
                <c:pt idx="9">
                  <c:v>19</c:v>
                </c:pt>
                <c:pt idx="10">
                  <c:v>18</c:v>
                </c:pt>
                <c:pt idx="11">
                  <c:v>9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5-4637-8B45-D17C01B6A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9.22'!$Y$83:$Y$90</c:f>
              <c:numCache>
                <c:formatCode>#,##0</c:formatCode>
                <c:ptCount val="8"/>
                <c:pt idx="0">
                  <c:v>15</c:v>
                </c:pt>
                <c:pt idx="1">
                  <c:v>3</c:v>
                </c:pt>
                <c:pt idx="2">
                  <c:v>14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2-4C42-84DE-59AF803FFF0D}"/>
            </c:ext>
          </c:extLst>
        </c:ser>
        <c:ser>
          <c:idx val="1"/>
          <c:order val="1"/>
          <c:tx>
            <c:strRef>
              <c:f>'Table 9.22'!$S$92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9.22'!$Y$93:$Y$100</c:f>
              <c:numCache>
                <c:formatCode>#,##0</c:formatCode>
                <c:ptCount val="8"/>
                <c:pt idx="0">
                  <c:v>3</c:v>
                </c:pt>
                <c:pt idx="1">
                  <c:v>12</c:v>
                </c:pt>
                <c:pt idx="2">
                  <c:v>10</c:v>
                </c:pt>
                <c:pt idx="3">
                  <c:v>9</c:v>
                </c:pt>
                <c:pt idx="4">
                  <c:v>19</c:v>
                </c:pt>
                <c:pt idx="5">
                  <c:v>5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2-4C42-84DE-59AF803FF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9.22'!$U$8:$Y$8</c:f>
              <c:numCache>
                <c:formatCode>#,##0</c:formatCode>
                <c:ptCount val="5"/>
                <c:pt idx="1">
                  <c:v>40087</c:v>
                </c:pt>
                <c:pt idx="2">
                  <c:v>43511.839999999997</c:v>
                </c:pt>
                <c:pt idx="3">
                  <c:v>46013.48</c:v>
                </c:pt>
                <c:pt idx="4">
                  <c:v>46550.25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F2-488A-A2F7-E9923611C59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F2-488A-A2F7-E992361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9.22'!$V$4:$Z$4</c:f>
              <c:numCache>
                <c:formatCode>#,##0</c:formatCode>
                <c:ptCount val="5"/>
                <c:pt idx="0">
                  <c:v>296</c:v>
                </c:pt>
                <c:pt idx="1">
                  <c:v>313</c:v>
                </c:pt>
                <c:pt idx="2">
                  <c:v>314</c:v>
                </c:pt>
                <c:pt idx="3">
                  <c:v>326</c:v>
                </c:pt>
                <c:pt idx="4">
                  <c:v>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C-43C4-9CA2-FD46118C1CBC}"/>
            </c:ext>
          </c:extLst>
        </c:ser>
        <c:ser>
          <c:idx val="1"/>
          <c:order val="1"/>
          <c:tx>
            <c:strRef>
              <c:f>'Table 9.22'!$S$7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9.22'!$V$7:$Z$7</c:f>
              <c:numCache>
                <c:formatCode>#,##0</c:formatCode>
                <c:ptCount val="5"/>
                <c:pt idx="0">
                  <c:v>177</c:v>
                </c:pt>
                <c:pt idx="1">
                  <c:v>187</c:v>
                </c:pt>
                <c:pt idx="2">
                  <c:v>190</c:v>
                </c:pt>
                <c:pt idx="3">
                  <c:v>205</c:v>
                </c:pt>
                <c:pt idx="4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C-43C4-9CA2-FD46118C1CBC}"/>
            </c:ext>
          </c:extLst>
        </c:ser>
        <c:ser>
          <c:idx val="2"/>
          <c:order val="2"/>
          <c:tx>
            <c:strRef>
              <c:f>'Table 9.22'!$S$11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9.22'!$V$11:$Z$11</c:f>
              <c:numCache>
                <c:formatCode>#,##0</c:formatCode>
                <c:ptCount val="5"/>
                <c:pt idx="0">
                  <c:v>263</c:v>
                </c:pt>
                <c:pt idx="1">
                  <c:v>282</c:v>
                </c:pt>
                <c:pt idx="2">
                  <c:v>287</c:v>
                </c:pt>
                <c:pt idx="3">
                  <c:v>308</c:v>
                </c:pt>
                <c:pt idx="4">
                  <c:v>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2C-43C4-9CA2-FD46118C1CBC}"/>
            </c:ext>
          </c:extLst>
        </c:ser>
        <c:ser>
          <c:idx val="3"/>
          <c:order val="3"/>
          <c:tx>
            <c:strRef>
              <c:f>'Table 9.22'!$S$12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9.22'!$V$12:$Z$12</c:f>
              <c:numCache>
                <c:formatCode>#,##0</c:formatCode>
                <c:ptCount val="5"/>
                <c:pt idx="0">
                  <c:v>31</c:v>
                </c:pt>
                <c:pt idx="1">
                  <c:v>28</c:v>
                </c:pt>
                <c:pt idx="2">
                  <c:v>24</c:v>
                </c:pt>
                <c:pt idx="3">
                  <c:v>22</c:v>
                </c:pt>
                <c:pt idx="4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2C-43C4-9CA2-FD46118C1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9.22'!$AB$15:$AB$33</c:f>
              <c:numCache>
                <c:formatCode>0.0%</c:formatCode>
                <c:ptCount val="19"/>
                <c:pt idx="0">
                  <c:v>0.23456790123456789</c:v>
                </c:pt>
                <c:pt idx="1">
                  <c:v>4.3209876543209874E-2</c:v>
                </c:pt>
                <c:pt idx="2">
                  <c:v>2.4691358024691357E-2</c:v>
                </c:pt>
                <c:pt idx="3">
                  <c:v>6.1728395061728392E-3</c:v>
                </c:pt>
                <c:pt idx="4">
                  <c:v>4.0123456790123455E-2</c:v>
                </c:pt>
                <c:pt idx="5">
                  <c:v>0</c:v>
                </c:pt>
                <c:pt idx="6">
                  <c:v>5.2469135802469133E-2</c:v>
                </c:pt>
                <c:pt idx="7">
                  <c:v>8.6419753086419748E-2</c:v>
                </c:pt>
                <c:pt idx="8">
                  <c:v>3.0864197530864196E-2</c:v>
                </c:pt>
                <c:pt idx="9">
                  <c:v>0</c:v>
                </c:pt>
                <c:pt idx="10">
                  <c:v>1.2345679012345678E-2</c:v>
                </c:pt>
                <c:pt idx="11">
                  <c:v>6.1728395061728392E-3</c:v>
                </c:pt>
                <c:pt idx="12">
                  <c:v>3.3950617283950615E-2</c:v>
                </c:pt>
                <c:pt idx="13">
                  <c:v>2.7777777777777776E-2</c:v>
                </c:pt>
                <c:pt idx="14">
                  <c:v>0.23765432098765432</c:v>
                </c:pt>
                <c:pt idx="15">
                  <c:v>4.9382716049382713E-2</c:v>
                </c:pt>
                <c:pt idx="16">
                  <c:v>3.0864197530864196E-2</c:v>
                </c:pt>
                <c:pt idx="17">
                  <c:v>6.1728395061728392E-3</c:v>
                </c:pt>
                <c:pt idx="18">
                  <c:v>2.4691358024691357E-2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E-432A-88D2-C1C6F46679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8E-432A-88D2-C1C6F4667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9.22'!$Z$44:$Z$60</c:f>
              <c:numCache>
                <c:formatCode>#,##0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10</c:v>
                </c:pt>
                <c:pt idx="3">
                  <c:v>20</c:v>
                </c:pt>
                <c:pt idx="4">
                  <c:v>29</c:v>
                </c:pt>
                <c:pt idx="5">
                  <c:v>20</c:v>
                </c:pt>
                <c:pt idx="6">
                  <c:v>6</c:v>
                </c:pt>
                <c:pt idx="7">
                  <c:v>19</c:v>
                </c:pt>
                <c:pt idx="8">
                  <c:v>21</c:v>
                </c:pt>
                <c:pt idx="9">
                  <c:v>15</c:v>
                </c:pt>
                <c:pt idx="10">
                  <c:v>23</c:v>
                </c:pt>
                <c:pt idx="11">
                  <c:v>4</c:v>
                </c:pt>
                <c:pt idx="12">
                  <c:v>9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6-409B-8366-70DEF68A8C7C}"/>
            </c:ext>
          </c:extLst>
        </c:ser>
        <c:ser>
          <c:idx val="1"/>
          <c:order val="1"/>
          <c:tx>
            <c:strRef>
              <c:f>'Table 9.22'!$S$62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9.22'!$Z$63:$Z$79</c:f>
              <c:numCache>
                <c:formatCode>#,##0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13</c:v>
                </c:pt>
                <c:pt idx="3">
                  <c:v>23</c:v>
                </c:pt>
                <c:pt idx="4">
                  <c:v>15</c:v>
                </c:pt>
                <c:pt idx="5">
                  <c:v>24</c:v>
                </c:pt>
                <c:pt idx="6">
                  <c:v>7</c:v>
                </c:pt>
                <c:pt idx="7">
                  <c:v>5</c:v>
                </c:pt>
                <c:pt idx="8">
                  <c:v>11</c:v>
                </c:pt>
                <c:pt idx="9">
                  <c:v>10</c:v>
                </c:pt>
                <c:pt idx="10">
                  <c:v>13</c:v>
                </c:pt>
                <c:pt idx="11">
                  <c:v>7</c:v>
                </c:pt>
                <c:pt idx="12">
                  <c:v>8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36-409B-8366-70DEF68A8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9.22'!$Z$83:$Z$90</c:f>
              <c:numCache>
                <c:formatCode>#,##0</c:formatCode>
                <c:ptCount val="8"/>
                <c:pt idx="0">
                  <c:v>15</c:v>
                </c:pt>
                <c:pt idx="1">
                  <c:v>8</c:v>
                </c:pt>
                <c:pt idx="2">
                  <c:v>18</c:v>
                </c:pt>
                <c:pt idx="3">
                  <c:v>8</c:v>
                </c:pt>
                <c:pt idx="4">
                  <c:v>3</c:v>
                </c:pt>
                <c:pt idx="5">
                  <c:v>0</c:v>
                </c:pt>
                <c:pt idx="6">
                  <c:v>16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0-477A-983A-5DA441013E3C}"/>
            </c:ext>
          </c:extLst>
        </c:ser>
        <c:ser>
          <c:idx val="1"/>
          <c:order val="1"/>
          <c:tx>
            <c:strRef>
              <c:f>'Table 9.22'!$S$92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9.22'!$Z$93:$Z$100</c:f>
              <c:numCache>
                <c:formatCode>#,##0</c:formatCode>
                <c:ptCount val="8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15</c:v>
                </c:pt>
                <c:pt idx="4">
                  <c:v>16</c:v>
                </c:pt>
                <c:pt idx="5">
                  <c:v>4</c:v>
                </c:pt>
                <c:pt idx="6">
                  <c:v>3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10-477A-983A-5DA441013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9.3'!$AB$15:$AB$33</c:f>
              <c:numCache>
                <c:formatCode>0.0%</c:formatCode>
                <c:ptCount val="19"/>
                <c:pt idx="0">
                  <c:v>0.1293547883143259</c:v>
                </c:pt>
                <c:pt idx="1">
                  <c:v>7.4363380721762226E-2</c:v>
                </c:pt>
                <c:pt idx="2">
                  <c:v>5.5303858772066866E-2</c:v>
                </c:pt>
                <c:pt idx="3">
                  <c:v>2.7886267770660833E-2</c:v>
                </c:pt>
                <c:pt idx="4">
                  <c:v>5.95219496953601E-2</c:v>
                </c:pt>
                <c:pt idx="5">
                  <c:v>2.2808936103733791E-2</c:v>
                </c:pt>
                <c:pt idx="6">
                  <c:v>8.217466020934229E-2</c:v>
                </c:pt>
                <c:pt idx="7">
                  <c:v>5.2257459771910639E-2</c:v>
                </c:pt>
                <c:pt idx="8">
                  <c:v>2.523043274488361E-2</c:v>
                </c:pt>
                <c:pt idx="9">
                  <c:v>1.4060303077644118E-3</c:v>
                </c:pt>
                <c:pt idx="10">
                  <c:v>1.6013122949539136E-2</c:v>
                </c:pt>
                <c:pt idx="11">
                  <c:v>1.8903296359943759E-2</c:v>
                </c:pt>
                <c:pt idx="12">
                  <c:v>2.9526636463052647E-2</c:v>
                </c:pt>
                <c:pt idx="13">
                  <c:v>9.7719106389626623E-2</c:v>
                </c:pt>
                <c:pt idx="14">
                  <c:v>3.9759412591782534E-2</c:v>
                </c:pt>
                <c:pt idx="15">
                  <c:v>5.9834400874863303E-2</c:v>
                </c:pt>
                <c:pt idx="16">
                  <c:v>6.6005311670051553E-2</c:v>
                </c:pt>
                <c:pt idx="17">
                  <c:v>6.4833619746914543E-3</c:v>
                </c:pt>
                <c:pt idx="18">
                  <c:v>3.8509607873769724E-2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A1-4F0F-AC2A-362A166A23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A1-4F0F-AC2A-362A166A2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9.22'!$V$8:$Z$8</c:f>
              <c:numCache>
                <c:formatCode>#,##0</c:formatCode>
                <c:ptCount val="5"/>
                <c:pt idx="0">
                  <c:v>40087</c:v>
                </c:pt>
                <c:pt idx="1">
                  <c:v>43511.839999999997</c:v>
                </c:pt>
                <c:pt idx="2">
                  <c:v>46013.48</c:v>
                </c:pt>
                <c:pt idx="3">
                  <c:v>46550.25</c:v>
                </c:pt>
                <c:pt idx="4">
                  <c:v>53078.98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50-4FE7-838A-1B40C2AA516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50-4FE7-838A-1B40C2AA5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9.23'!$U$4:$Y$4</c:f>
              <c:numCache>
                <c:formatCode>#,##0</c:formatCode>
                <c:ptCount val="5"/>
                <c:pt idx="1">
                  <c:v>617</c:v>
                </c:pt>
                <c:pt idx="2">
                  <c:v>701</c:v>
                </c:pt>
                <c:pt idx="3">
                  <c:v>702</c:v>
                </c:pt>
                <c:pt idx="4">
                  <c:v>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C0-4302-905B-241B464D99A2}"/>
            </c:ext>
          </c:extLst>
        </c:ser>
        <c:ser>
          <c:idx val="1"/>
          <c:order val="1"/>
          <c:tx>
            <c:strRef>
              <c:f>'Table 9.23'!$S$7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9.23'!$U$7:$Y$7</c:f>
              <c:numCache>
                <c:formatCode>#,##0</c:formatCode>
                <c:ptCount val="5"/>
                <c:pt idx="1">
                  <c:v>485</c:v>
                </c:pt>
                <c:pt idx="2">
                  <c:v>511</c:v>
                </c:pt>
                <c:pt idx="3">
                  <c:v>518</c:v>
                </c:pt>
                <c:pt idx="4">
                  <c:v>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C0-4302-905B-241B464D99A2}"/>
            </c:ext>
          </c:extLst>
        </c:ser>
        <c:ser>
          <c:idx val="2"/>
          <c:order val="2"/>
          <c:tx>
            <c:strRef>
              <c:f>'Table 9.23'!$S$11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9.23'!$U$11:$Y$11</c:f>
              <c:numCache>
                <c:formatCode>#,##0</c:formatCode>
                <c:ptCount val="5"/>
                <c:pt idx="1">
                  <c:v>615</c:v>
                </c:pt>
                <c:pt idx="2">
                  <c:v>698</c:v>
                </c:pt>
                <c:pt idx="3">
                  <c:v>698</c:v>
                </c:pt>
                <c:pt idx="4">
                  <c:v>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C0-4302-905B-241B464D99A2}"/>
            </c:ext>
          </c:extLst>
        </c:ser>
        <c:ser>
          <c:idx val="3"/>
          <c:order val="3"/>
          <c:tx>
            <c:strRef>
              <c:f>'Table 9.23'!$S$12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9.23'!$U$12:$Y$12</c:f>
              <c:numCache>
                <c:formatCode>#,##0</c:formatCode>
                <c:ptCount val="5"/>
                <c:pt idx="1">
                  <c:v>0</c:v>
                </c:pt>
                <c:pt idx="2">
                  <c:v>5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C0-4302-905B-241B464D9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9.23'!$AB$15:$AB$33</c:f>
              <c:numCache>
                <c:formatCode>0.0%</c:formatCode>
                <c:ptCount val="19"/>
                <c:pt idx="0">
                  <c:v>2.4539877300613498E-2</c:v>
                </c:pt>
                <c:pt idx="1">
                  <c:v>6.1349693251533744E-3</c:v>
                </c:pt>
                <c:pt idx="2">
                  <c:v>0</c:v>
                </c:pt>
                <c:pt idx="3">
                  <c:v>1.5337423312883436E-3</c:v>
                </c:pt>
                <c:pt idx="4">
                  <c:v>3.2208588957055216E-2</c:v>
                </c:pt>
                <c:pt idx="5">
                  <c:v>0</c:v>
                </c:pt>
                <c:pt idx="6">
                  <c:v>0.14570552147239263</c:v>
                </c:pt>
                <c:pt idx="7">
                  <c:v>2.6073619631901839E-2</c:v>
                </c:pt>
                <c:pt idx="8">
                  <c:v>1.5337423312883436E-2</c:v>
                </c:pt>
                <c:pt idx="9">
                  <c:v>0</c:v>
                </c:pt>
                <c:pt idx="10">
                  <c:v>7.6687116564417178E-3</c:v>
                </c:pt>
                <c:pt idx="11">
                  <c:v>0</c:v>
                </c:pt>
                <c:pt idx="12">
                  <c:v>1.6871165644171779E-2</c:v>
                </c:pt>
                <c:pt idx="13">
                  <c:v>1.8404907975460124E-2</c:v>
                </c:pt>
                <c:pt idx="14">
                  <c:v>0.15490797546012269</c:v>
                </c:pt>
                <c:pt idx="15">
                  <c:v>0.15950920245398773</c:v>
                </c:pt>
                <c:pt idx="16">
                  <c:v>0.36349693251533743</c:v>
                </c:pt>
                <c:pt idx="17">
                  <c:v>1.5337423312883436E-3</c:v>
                </c:pt>
                <c:pt idx="18">
                  <c:v>2.3006134969325152E-2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5-467F-8F0B-316FBC2896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5-467F-8F0B-316FBC289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5</c:v>
                </c:pt>
                <c:pt idx="3">
                  <c:v>27</c:v>
                </c:pt>
                <c:pt idx="4">
                  <c:v>37</c:v>
                </c:pt>
                <c:pt idx="5">
                  <c:v>38</c:v>
                </c:pt>
                <c:pt idx="6">
                  <c:v>26</c:v>
                </c:pt>
                <c:pt idx="7">
                  <c:v>38</c:v>
                </c:pt>
                <c:pt idx="8">
                  <c:v>50</c:v>
                </c:pt>
                <c:pt idx="9">
                  <c:v>26</c:v>
                </c:pt>
                <c:pt idx="10">
                  <c:v>10</c:v>
                </c:pt>
                <c:pt idx="11">
                  <c:v>11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16-4919-81D1-7CC8AAEEE8AF}"/>
            </c:ext>
          </c:extLst>
        </c:ser>
        <c:ser>
          <c:idx val="1"/>
          <c:order val="1"/>
          <c:tx>
            <c:strRef>
              <c:f>'Table 9.23'!$S$62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9.23'!$Y$63:$Y$79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21</c:v>
                </c:pt>
                <c:pt idx="3">
                  <c:v>24</c:v>
                </c:pt>
                <c:pt idx="4">
                  <c:v>52</c:v>
                </c:pt>
                <c:pt idx="5">
                  <c:v>40</c:v>
                </c:pt>
                <c:pt idx="6">
                  <c:v>32</c:v>
                </c:pt>
                <c:pt idx="7">
                  <c:v>37</c:v>
                </c:pt>
                <c:pt idx="8">
                  <c:v>31</c:v>
                </c:pt>
                <c:pt idx="9">
                  <c:v>26</c:v>
                </c:pt>
                <c:pt idx="10">
                  <c:v>18</c:v>
                </c:pt>
                <c:pt idx="11">
                  <c:v>14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16-4919-81D1-7CC8AAEE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9.23'!$Y$83:$Y$90</c:f>
              <c:numCache>
                <c:formatCode>#,##0</c:formatCode>
                <c:ptCount val="8"/>
                <c:pt idx="0">
                  <c:v>10</c:v>
                </c:pt>
                <c:pt idx="1">
                  <c:v>25</c:v>
                </c:pt>
                <c:pt idx="2">
                  <c:v>26</c:v>
                </c:pt>
                <c:pt idx="3">
                  <c:v>35</c:v>
                </c:pt>
                <c:pt idx="4">
                  <c:v>0</c:v>
                </c:pt>
                <c:pt idx="5">
                  <c:v>5</c:v>
                </c:pt>
                <c:pt idx="6">
                  <c:v>30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4C-4CE6-AE4C-6BC7D1453102}"/>
            </c:ext>
          </c:extLst>
        </c:ser>
        <c:ser>
          <c:idx val="1"/>
          <c:order val="1"/>
          <c:tx>
            <c:strRef>
              <c:f>'Table 9.23'!$S$92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9.23'!$Y$93:$Y$100</c:f>
              <c:numCache>
                <c:formatCode>#,##0</c:formatCode>
                <c:ptCount val="8"/>
                <c:pt idx="0">
                  <c:v>3</c:v>
                </c:pt>
                <c:pt idx="1">
                  <c:v>39</c:v>
                </c:pt>
                <c:pt idx="2">
                  <c:v>6</c:v>
                </c:pt>
                <c:pt idx="3">
                  <c:v>72</c:v>
                </c:pt>
                <c:pt idx="4">
                  <c:v>26</c:v>
                </c:pt>
                <c:pt idx="5">
                  <c:v>6</c:v>
                </c:pt>
                <c:pt idx="6">
                  <c:v>9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4C-4CE6-AE4C-6BC7D14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9.23'!$U$8:$Y$8</c:f>
              <c:numCache>
                <c:formatCode>#,##0</c:formatCode>
                <c:ptCount val="5"/>
                <c:pt idx="1">
                  <c:v>23968.26</c:v>
                </c:pt>
                <c:pt idx="2">
                  <c:v>23941</c:v>
                </c:pt>
                <c:pt idx="3">
                  <c:v>24510.29</c:v>
                </c:pt>
                <c:pt idx="4">
                  <c:v>25352.54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5-4814-9034-29B15AC2FB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5-4814-9034-29B15AC2F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9.23'!$V$4:$Z$4</c:f>
              <c:numCache>
                <c:formatCode>#,##0</c:formatCode>
                <c:ptCount val="5"/>
                <c:pt idx="0">
                  <c:v>617</c:v>
                </c:pt>
                <c:pt idx="1">
                  <c:v>701</c:v>
                </c:pt>
                <c:pt idx="2">
                  <c:v>702</c:v>
                </c:pt>
                <c:pt idx="3">
                  <c:v>595</c:v>
                </c:pt>
                <c:pt idx="4">
                  <c:v>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A-40EB-9E2E-F4A6A5C8B273}"/>
            </c:ext>
          </c:extLst>
        </c:ser>
        <c:ser>
          <c:idx val="1"/>
          <c:order val="1"/>
          <c:tx>
            <c:strRef>
              <c:f>'Table 9.23'!$S$7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9.23'!$V$7:$Z$7</c:f>
              <c:numCache>
                <c:formatCode>#,##0</c:formatCode>
                <c:ptCount val="5"/>
                <c:pt idx="0">
                  <c:v>485</c:v>
                </c:pt>
                <c:pt idx="1">
                  <c:v>511</c:v>
                </c:pt>
                <c:pt idx="2">
                  <c:v>518</c:v>
                </c:pt>
                <c:pt idx="3">
                  <c:v>451</c:v>
                </c:pt>
                <c:pt idx="4">
                  <c:v>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5A-40EB-9E2E-F4A6A5C8B273}"/>
            </c:ext>
          </c:extLst>
        </c:ser>
        <c:ser>
          <c:idx val="2"/>
          <c:order val="2"/>
          <c:tx>
            <c:strRef>
              <c:f>'Table 9.23'!$S$11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9.23'!$V$11:$Z$11</c:f>
              <c:numCache>
                <c:formatCode>#,##0</c:formatCode>
                <c:ptCount val="5"/>
                <c:pt idx="0">
                  <c:v>615</c:v>
                </c:pt>
                <c:pt idx="1">
                  <c:v>698</c:v>
                </c:pt>
                <c:pt idx="2">
                  <c:v>698</c:v>
                </c:pt>
                <c:pt idx="3">
                  <c:v>592</c:v>
                </c:pt>
                <c:pt idx="4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5A-40EB-9E2E-F4A6A5C8B273}"/>
            </c:ext>
          </c:extLst>
        </c:ser>
        <c:ser>
          <c:idx val="3"/>
          <c:order val="3"/>
          <c:tx>
            <c:strRef>
              <c:f>'Table 9.23'!$S$12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9.23'!$V$12:$Z$12</c:f>
              <c:numCache>
                <c:formatCode>#,##0</c:formatCode>
                <c:ptCount val="5"/>
                <c:pt idx="0">
                  <c:v>0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5A-40EB-9E2E-F4A6A5C8B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9.23'!$AB$15:$AB$33</c:f>
              <c:numCache>
                <c:formatCode>0.0%</c:formatCode>
                <c:ptCount val="19"/>
                <c:pt idx="0">
                  <c:v>2.4539877300613498E-2</c:v>
                </c:pt>
                <c:pt idx="1">
                  <c:v>6.1349693251533744E-3</c:v>
                </c:pt>
                <c:pt idx="2">
                  <c:v>0</c:v>
                </c:pt>
                <c:pt idx="3">
                  <c:v>1.5337423312883436E-3</c:v>
                </c:pt>
                <c:pt idx="4">
                  <c:v>3.2208588957055216E-2</c:v>
                </c:pt>
                <c:pt idx="5">
                  <c:v>0</c:v>
                </c:pt>
                <c:pt idx="6">
                  <c:v>0.14570552147239263</c:v>
                </c:pt>
                <c:pt idx="7">
                  <c:v>2.6073619631901839E-2</c:v>
                </c:pt>
                <c:pt idx="8">
                  <c:v>1.5337423312883436E-2</c:v>
                </c:pt>
                <c:pt idx="9">
                  <c:v>0</c:v>
                </c:pt>
                <c:pt idx="10">
                  <c:v>7.6687116564417178E-3</c:v>
                </c:pt>
                <c:pt idx="11">
                  <c:v>0</c:v>
                </c:pt>
                <c:pt idx="12">
                  <c:v>1.6871165644171779E-2</c:v>
                </c:pt>
                <c:pt idx="13">
                  <c:v>1.8404907975460124E-2</c:v>
                </c:pt>
                <c:pt idx="14">
                  <c:v>0.15490797546012269</c:v>
                </c:pt>
                <c:pt idx="15">
                  <c:v>0.15950920245398773</c:v>
                </c:pt>
                <c:pt idx="16">
                  <c:v>0.36349693251533743</c:v>
                </c:pt>
                <c:pt idx="17">
                  <c:v>1.5337423312883436E-3</c:v>
                </c:pt>
                <c:pt idx="18">
                  <c:v>2.3006134969325152E-2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A-4A2B-A00E-3A739A4561A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A-4A2B-A00E-3A739A456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9.23'!$Z$44:$Z$60</c:f>
              <c:numCache>
                <c:formatCode>#,##0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13</c:v>
                </c:pt>
                <c:pt idx="3">
                  <c:v>30</c:v>
                </c:pt>
                <c:pt idx="4">
                  <c:v>46</c:v>
                </c:pt>
                <c:pt idx="5">
                  <c:v>40</c:v>
                </c:pt>
                <c:pt idx="6">
                  <c:v>18</c:v>
                </c:pt>
                <c:pt idx="7">
                  <c:v>44</c:v>
                </c:pt>
                <c:pt idx="8">
                  <c:v>40</c:v>
                </c:pt>
                <c:pt idx="9">
                  <c:v>28</c:v>
                </c:pt>
                <c:pt idx="10">
                  <c:v>16</c:v>
                </c:pt>
                <c:pt idx="11">
                  <c:v>19</c:v>
                </c:pt>
                <c:pt idx="12">
                  <c:v>5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E-4E38-9908-AC3B4B2FE2B2}"/>
            </c:ext>
          </c:extLst>
        </c:ser>
        <c:ser>
          <c:idx val="1"/>
          <c:order val="1"/>
          <c:tx>
            <c:strRef>
              <c:f>'Table 9.23'!$S$62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9.23'!$Z$63:$Z$79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38</c:v>
                </c:pt>
                <c:pt idx="3">
                  <c:v>28</c:v>
                </c:pt>
                <c:pt idx="4">
                  <c:v>56</c:v>
                </c:pt>
                <c:pt idx="5">
                  <c:v>42</c:v>
                </c:pt>
                <c:pt idx="6">
                  <c:v>33</c:v>
                </c:pt>
                <c:pt idx="7">
                  <c:v>45</c:v>
                </c:pt>
                <c:pt idx="8">
                  <c:v>31</c:v>
                </c:pt>
                <c:pt idx="9">
                  <c:v>28</c:v>
                </c:pt>
                <c:pt idx="10">
                  <c:v>14</c:v>
                </c:pt>
                <c:pt idx="11">
                  <c:v>26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E-4E38-9908-AC3B4B2FE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9.23'!$Z$83:$Z$90</c:f>
              <c:numCache>
                <c:formatCode>#,##0</c:formatCode>
                <c:ptCount val="8"/>
                <c:pt idx="0">
                  <c:v>8</c:v>
                </c:pt>
                <c:pt idx="1">
                  <c:v>23</c:v>
                </c:pt>
                <c:pt idx="2">
                  <c:v>25</c:v>
                </c:pt>
                <c:pt idx="3">
                  <c:v>43</c:v>
                </c:pt>
                <c:pt idx="4">
                  <c:v>5</c:v>
                </c:pt>
                <c:pt idx="5">
                  <c:v>3</c:v>
                </c:pt>
                <c:pt idx="6">
                  <c:v>20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A-4926-9BC6-345FB7608F55}"/>
            </c:ext>
          </c:extLst>
        </c:ser>
        <c:ser>
          <c:idx val="1"/>
          <c:order val="1"/>
          <c:tx>
            <c:strRef>
              <c:f>'Table 9.23'!$S$92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9.23'!$Z$93:$Z$100</c:f>
              <c:numCache>
                <c:formatCode>#,##0</c:formatCode>
                <c:ptCount val="8"/>
                <c:pt idx="0">
                  <c:v>7</c:v>
                </c:pt>
                <c:pt idx="1">
                  <c:v>38</c:v>
                </c:pt>
                <c:pt idx="2">
                  <c:v>5</c:v>
                </c:pt>
                <c:pt idx="3">
                  <c:v>74</c:v>
                </c:pt>
                <c:pt idx="4">
                  <c:v>20</c:v>
                </c:pt>
                <c:pt idx="5">
                  <c:v>6</c:v>
                </c:pt>
                <c:pt idx="6">
                  <c:v>12</c:v>
                </c:pt>
                <c:pt idx="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A-4926-9BC6-345FB7608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9.3'!$Y$44:$Y$60</c:f>
              <c:numCache>
                <c:formatCode>#,##0</c:formatCode>
                <c:ptCount val="17"/>
                <c:pt idx="0">
                  <c:v>21</c:v>
                </c:pt>
                <c:pt idx="1">
                  <c:v>210</c:v>
                </c:pt>
                <c:pt idx="2">
                  <c:v>379</c:v>
                </c:pt>
                <c:pt idx="3">
                  <c:v>484</c:v>
                </c:pt>
                <c:pt idx="4">
                  <c:v>719</c:v>
                </c:pt>
                <c:pt idx="5">
                  <c:v>699</c:v>
                </c:pt>
                <c:pt idx="6">
                  <c:v>704</c:v>
                </c:pt>
                <c:pt idx="7">
                  <c:v>596</c:v>
                </c:pt>
                <c:pt idx="8">
                  <c:v>591</c:v>
                </c:pt>
                <c:pt idx="9">
                  <c:v>541</c:v>
                </c:pt>
                <c:pt idx="10">
                  <c:v>593</c:v>
                </c:pt>
                <c:pt idx="11">
                  <c:v>474</c:v>
                </c:pt>
                <c:pt idx="12">
                  <c:v>244</c:v>
                </c:pt>
                <c:pt idx="13">
                  <c:v>142</c:v>
                </c:pt>
                <c:pt idx="14">
                  <c:v>92</c:v>
                </c:pt>
                <c:pt idx="15">
                  <c:v>72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B-43A9-B2C0-B89F619684B9}"/>
            </c:ext>
          </c:extLst>
        </c:ser>
        <c:ser>
          <c:idx val="1"/>
          <c:order val="1"/>
          <c:tx>
            <c:strRef>
              <c:f>'Table 9.3'!$S$62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9.3'!$Y$63:$Y$79</c:f>
              <c:numCache>
                <c:formatCode>#,##0</c:formatCode>
                <c:ptCount val="17"/>
                <c:pt idx="0">
                  <c:v>32</c:v>
                </c:pt>
                <c:pt idx="1">
                  <c:v>177</c:v>
                </c:pt>
                <c:pt idx="2">
                  <c:v>370</c:v>
                </c:pt>
                <c:pt idx="3">
                  <c:v>495</c:v>
                </c:pt>
                <c:pt idx="4">
                  <c:v>574</c:v>
                </c:pt>
                <c:pt idx="5">
                  <c:v>607</c:v>
                </c:pt>
                <c:pt idx="6">
                  <c:v>601</c:v>
                </c:pt>
                <c:pt idx="7">
                  <c:v>567</c:v>
                </c:pt>
                <c:pt idx="8">
                  <c:v>569</c:v>
                </c:pt>
                <c:pt idx="9">
                  <c:v>546</c:v>
                </c:pt>
                <c:pt idx="10">
                  <c:v>522</c:v>
                </c:pt>
                <c:pt idx="11">
                  <c:v>346</c:v>
                </c:pt>
                <c:pt idx="12">
                  <c:v>184</c:v>
                </c:pt>
                <c:pt idx="13">
                  <c:v>99</c:v>
                </c:pt>
                <c:pt idx="14">
                  <c:v>73</c:v>
                </c:pt>
                <c:pt idx="15">
                  <c:v>33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B-43A9-B2C0-B89F61968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9.23'!$V$8:$Z$8</c:f>
              <c:numCache>
                <c:formatCode>#,##0</c:formatCode>
                <c:ptCount val="5"/>
                <c:pt idx="0">
                  <c:v>23968.26</c:v>
                </c:pt>
                <c:pt idx="1">
                  <c:v>23941</c:v>
                </c:pt>
                <c:pt idx="2">
                  <c:v>24510.29</c:v>
                </c:pt>
                <c:pt idx="3">
                  <c:v>25352.54</c:v>
                </c:pt>
                <c:pt idx="4">
                  <c:v>24784.080000000002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50-4503-A674-7B83C94636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50-4503-A674-7B83C9463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9.24'!$U$4:$Y$4</c:f>
              <c:numCache>
                <c:formatCode>#,##0</c:formatCode>
                <c:ptCount val="5"/>
                <c:pt idx="1">
                  <c:v>11918</c:v>
                </c:pt>
                <c:pt idx="2">
                  <c:v>12817</c:v>
                </c:pt>
                <c:pt idx="3">
                  <c:v>12412</c:v>
                </c:pt>
                <c:pt idx="4">
                  <c:v>11767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88-4DE4-92CF-1289855E8DA2}"/>
            </c:ext>
          </c:extLst>
        </c:ser>
        <c:ser>
          <c:idx val="1"/>
          <c:order val="1"/>
          <c:tx>
            <c:strRef>
              <c:f>'Table 9.24'!$S$7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9.24'!$U$7:$Y$7</c:f>
              <c:numCache>
                <c:formatCode>#,##0</c:formatCode>
                <c:ptCount val="5"/>
                <c:pt idx="1">
                  <c:v>7460</c:v>
                </c:pt>
                <c:pt idx="2">
                  <c:v>8146</c:v>
                </c:pt>
                <c:pt idx="3">
                  <c:v>7847</c:v>
                </c:pt>
                <c:pt idx="4">
                  <c:v>7781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88-4DE4-92CF-1289855E8DA2}"/>
            </c:ext>
          </c:extLst>
        </c:ser>
        <c:ser>
          <c:idx val="2"/>
          <c:order val="2"/>
          <c:tx>
            <c:strRef>
              <c:f>'Table 9.24'!$S$11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9.24'!$U$11:$Y$11</c:f>
              <c:numCache>
                <c:formatCode>#,##0</c:formatCode>
                <c:ptCount val="5"/>
                <c:pt idx="1">
                  <c:v>10503</c:v>
                </c:pt>
                <c:pt idx="2">
                  <c:v>11184</c:v>
                </c:pt>
                <c:pt idx="3">
                  <c:v>10859</c:v>
                </c:pt>
                <c:pt idx="4">
                  <c:v>10165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8-4DE4-92CF-1289855E8DA2}"/>
            </c:ext>
          </c:extLst>
        </c:ser>
        <c:ser>
          <c:idx val="3"/>
          <c:order val="3"/>
          <c:tx>
            <c:strRef>
              <c:f>'Table 9.24'!$S$12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9.24'!$U$12:$Y$12</c:f>
              <c:numCache>
                <c:formatCode>#,##0</c:formatCode>
                <c:ptCount val="5"/>
                <c:pt idx="1">
                  <c:v>1407</c:v>
                </c:pt>
                <c:pt idx="2">
                  <c:v>1632</c:v>
                </c:pt>
                <c:pt idx="3">
                  <c:v>1544</c:v>
                </c:pt>
                <c:pt idx="4">
                  <c:v>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88-4DE4-92CF-1289855E8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9.24'!$AB$15:$AB$33</c:f>
              <c:numCache>
                <c:formatCode>0.0%</c:formatCode>
                <c:ptCount val="19"/>
                <c:pt idx="0">
                  <c:v>5.6285034170314059E-2</c:v>
                </c:pt>
                <c:pt idx="1">
                  <c:v>1.0212700606619059E-2</c:v>
                </c:pt>
                <c:pt idx="2">
                  <c:v>3.747216463180527E-2</c:v>
                </c:pt>
                <c:pt idx="3">
                  <c:v>3.3786377946709669E-3</c:v>
                </c:pt>
                <c:pt idx="4">
                  <c:v>6.1736926975351304E-2</c:v>
                </c:pt>
                <c:pt idx="5">
                  <c:v>1.4512785072563926E-2</c:v>
                </c:pt>
                <c:pt idx="6">
                  <c:v>7.1181755355908774E-2</c:v>
                </c:pt>
                <c:pt idx="7">
                  <c:v>0.26744989633724947</c:v>
                </c:pt>
                <c:pt idx="8">
                  <c:v>4.8299163019273596E-2</c:v>
                </c:pt>
                <c:pt idx="9">
                  <c:v>9.8287644935882677E-3</c:v>
                </c:pt>
                <c:pt idx="10">
                  <c:v>2.7566612915610841E-2</c:v>
                </c:pt>
                <c:pt idx="11">
                  <c:v>3.1098825155494125E-2</c:v>
                </c:pt>
                <c:pt idx="12">
                  <c:v>4.3461567995085618E-2</c:v>
                </c:pt>
                <c:pt idx="13">
                  <c:v>8.2546264301620209E-2</c:v>
                </c:pt>
                <c:pt idx="14">
                  <c:v>3.4861399063195887E-2</c:v>
                </c:pt>
                <c:pt idx="15">
                  <c:v>4.0236504645626968E-2</c:v>
                </c:pt>
                <c:pt idx="16">
                  <c:v>6.4808415879597639E-2</c:v>
                </c:pt>
                <c:pt idx="17">
                  <c:v>1.9427167319358059E-2</c:v>
                </c:pt>
                <c:pt idx="18">
                  <c:v>3.7165015741380633E-2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9-4C0E-8CA5-BE71D1DA8F3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49-4C0E-8CA5-BE71D1DA8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9.24'!$Y$44:$Y$60</c:f>
              <c:numCache>
                <c:formatCode>#,##0</c:formatCode>
                <c:ptCount val="17"/>
                <c:pt idx="0">
                  <c:v>10</c:v>
                </c:pt>
                <c:pt idx="1">
                  <c:v>102</c:v>
                </c:pt>
                <c:pt idx="2">
                  <c:v>280</c:v>
                </c:pt>
                <c:pt idx="3">
                  <c:v>355</c:v>
                </c:pt>
                <c:pt idx="4">
                  <c:v>941</c:v>
                </c:pt>
                <c:pt idx="5">
                  <c:v>710</c:v>
                </c:pt>
                <c:pt idx="6">
                  <c:v>499</c:v>
                </c:pt>
                <c:pt idx="7">
                  <c:v>511</c:v>
                </c:pt>
                <c:pt idx="8">
                  <c:v>527</c:v>
                </c:pt>
                <c:pt idx="9">
                  <c:v>518</c:v>
                </c:pt>
                <c:pt idx="10">
                  <c:v>552</c:v>
                </c:pt>
                <c:pt idx="11">
                  <c:v>459</c:v>
                </c:pt>
                <c:pt idx="12">
                  <c:v>227</c:v>
                </c:pt>
                <c:pt idx="13">
                  <c:v>89</c:v>
                </c:pt>
                <c:pt idx="14">
                  <c:v>42</c:v>
                </c:pt>
                <c:pt idx="15">
                  <c:v>24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7-475F-BE6D-F5D2F6E20AB5}"/>
            </c:ext>
          </c:extLst>
        </c:ser>
        <c:ser>
          <c:idx val="1"/>
          <c:order val="1"/>
          <c:tx>
            <c:strRef>
              <c:f>'Table 9.24'!$S$62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9.24'!$Y$63:$Y$79</c:f>
              <c:numCache>
                <c:formatCode>#,##0</c:formatCode>
                <c:ptCount val="17"/>
                <c:pt idx="0">
                  <c:v>3</c:v>
                </c:pt>
                <c:pt idx="1">
                  <c:v>87</c:v>
                </c:pt>
                <c:pt idx="2">
                  <c:v>240</c:v>
                </c:pt>
                <c:pt idx="3">
                  <c:v>484</c:v>
                </c:pt>
                <c:pt idx="4">
                  <c:v>1013</c:v>
                </c:pt>
                <c:pt idx="5">
                  <c:v>756</c:v>
                </c:pt>
                <c:pt idx="6">
                  <c:v>535</c:v>
                </c:pt>
                <c:pt idx="7">
                  <c:v>476</c:v>
                </c:pt>
                <c:pt idx="8">
                  <c:v>566</c:v>
                </c:pt>
                <c:pt idx="9">
                  <c:v>493</c:v>
                </c:pt>
                <c:pt idx="10">
                  <c:v>551</c:v>
                </c:pt>
                <c:pt idx="11">
                  <c:v>356</c:v>
                </c:pt>
                <c:pt idx="12">
                  <c:v>199</c:v>
                </c:pt>
                <c:pt idx="13">
                  <c:v>96</c:v>
                </c:pt>
                <c:pt idx="14">
                  <c:v>29</c:v>
                </c:pt>
                <c:pt idx="15">
                  <c:v>20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7-475F-BE6D-F5D2F6E20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9.24'!$Y$83:$Y$90</c:f>
              <c:numCache>
                <c:formatCode>#,##0</c:formatCode>
                <c:ptCount val="8"/>
                <c:pt idx="0">
                  <c:v>416</c:v>
                </c:pt>
                <c:pt idx="1">
                  <c:v>285</c:v>
                </c:pt>
                <c:pt idx="2">
                  <c:v>857</c:v>
                </c:pt>
                <c:pt idx="3">
                  <c:v>346</c:v>
                </c:pt>
                <c:pt idx="4">
                  <c:v>68</c:v>
                </c:pt>
                <c:pt idx="5">
                  <c:v>159</c:v>
                </c:pt>
                <c:pt idx="6">
                  <c:v>304</c:v>
                </c:pt>
                <c:pt idx="7">
                  <c:v>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69B-B1E3-9061F6DAFBE6}"/>
            </c:ext>
          </c:extLst>
        </c:ser>
        <c:ser>
          <c:idx val="1"/>
          <c:order val="1"/>
          <c:tx>
            <c:strRef>
              <c:f>'Table 9.24'!$S$92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9.24'!$Y$93:$Y$100</c:f>
              <c:numCache>
                <c:formatCode>#,##0</c:formatCode>
                <c:ptCount val="8"/>
                <c:pt idx="0">
                  <c:v>385</c:v>
                </c:pt>
                <c:pt idx="1">
                  <c:v>393</c:v>
                </c:pt>
                <c:pt idx="2">
                  <c:v>144</c:v>
                </c:pt>
                <c:pt idx="3">
                  <c:v>741</c:v>
                </c:pt>
                <c:pt idx="4">
                  <c:v>470</c:v>
                </c:pt>
                <c:pt idx="5">
                  <c:v>410</c:v>
                </c:pt>
                <c:pt idx="6">
                  <c:v>27</c:v>
                </c:pt>
                <c:pt idx="7">
                  <c:v>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7-469B-B1E3-9061F6DAF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9.24'!$U$8:$Y$8</c:f>
              <c:numCache>
                <c:formatCode>#,##0</c:formatCode>
                <c:ptCount val="5"/>
                <c:pt idx="1">
                  <c:v>33603.4</c:v>
                </c:pt>
                <c:pt idx="2">
                  <c:v>34355.800000000003</c:v>
                </c:pt>
                <c:pt idx="3">
                  <c:v>34955.26</c:v>
                </c:pt>
                <c:pt idx="4">
                  <c:v>36135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1F-4298-9B9D-529F7097D2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1F-4298-9B9D-529F7097D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9.24'!$V$4:$Z$4</c:f>
              <c:numCache>
                <c:formatCode>#,##0</c:formatCode>
                <c:ptCount val="5"/>
                <c:pt idx="0">
                  <c:v>11918</c:v>
                </c:pt>
                <c:pt idx="1">
                  <c:v>12817</c:v>
                </c:pt>
                <c:pt idx="2">
                  <c:v>12412</c:v>
                </c:pt>
                <c:pt idx="3">
                  <c:v>11767</c:v>
                </c:pt>
                <c:pt idx="4">
                  <c:v>13023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9-4A07-B35C-A64A5C0B7FA1}"/>
            </c:ext>
          </c:extLst>
        </c:ser>
        <c:ser>
          <c:idx val="1"/>
          <c:order val="1"/>
          <c:tx>
            <c:strRef>
              <c:f>'Table 9.24'!$S$7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9.24'!$V$7:$Z$7</c:f>
              <c:numCache>
                <c:formatCode>#,##0</c:formatCode>
                <c:ptCount val="5"/>
                <c:pt idx="0">
                  <c:v>7460</c:v>
                </c:pt>
                <c:pt idx="1">
                  <c:v>8146</c:v>
                </c:pt>
                <c:pt idx="2">
                  <c:v>7847</c:v>
                </c:pt>
                <c:pt idx="3">
                  <c:v>7781</c:v>
                </c:pt>
                <c:pt idx="4">
                  <c:v>8084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F9-4A07-B35C-A64A5C0B7FA1}"/>
            </c:ext>
          </c:extLst>
        </c:ser>
        <c:ser>
          <c:idx val="2"/>
          <c:order val="2"/>
          <c:tx>
            <c:strRef>
              <c:f>'Table 9.24'!$S$11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9.24'!$V$11:$Z$11</c:f>
              <c:numCache>
                <c:formatCode>#,##0</c:formatCode>
                <c:ptCount val="5"/>
                <c:pt idx="0">
                  <c:v>10503</c:v>
                </c:pt>
                <c:pt idx="1">
                  <c:v>11184</c:v>
                </c:pt>
                <c:pt idx="2">
                  <c:v>10859</c:v>
                </c:pt>
                <c:pt idx="3">
                  <c:v>10165</c:v>
                </c:pt>
                <c:pt idx="4">
                  <c:v>11337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F9-4A07-B35C-A64A5C0B7FA1}"/>
            </c:ext>
          </c:extLst>
        </c:ser>
        <c:ser>
          <c:idx val="3"/>
          <c:order val="3"/>
          <c:tx>
            <c:strRef>
              <c:f>'Table 9.24'!$S$12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9.24'!$V$12:$Z$12</c:f>
              <c:numCache>
                <c:formatCode>#,##0</c:formatCode>
                <c:ptCount val="5"/>
                <c:pt idx="0">
                  <c:v>1407</c:v>
                </c:pt>
                <c:pt idx="1">
                  <c:v>1632</c:v>
                </c:pt>
                <c:pt idx="2">
                  <c:v>1544</c:v>
                </c:pt>
                <c:pt idx="3">
                  <c:v>1604</c:v>
                </c:pt>
                <c:pt idx="4">
                  <c:v>1686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F9-4A07-B35C-A64A5C0B7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9.24'!$AB$15:$AB$33</c:f>
              <c:numCache>
                <c:formatCode>0.0%</c:formatCode>
                <c:ptCount val="19"/>
                <c:pt idx="0">
                  <c:v>5.6285034170314059E-2</c:v>
                </c:pt>
                <c:pt idx="1">
                  <c:v>1.0212700606619059E-2</c:v>
                </c:pt>
                <c:pt idx="2">
                  <c:v>3.747216463180527E-2</c:v>
                </c:pt>
                <c:pt idx="3">
                  <c:v>3.3786377946709669E-3</c:v>
                </c:pt>
                <c:pt idx="4">
                  <c:v>6.1736926975351304E-2</c:v>
                </c:pt>
                <c:pt idx="5">
                  <c:v>1.4512785072563926E-2</c:v>
                </c:pt>
                <c:pt idx="6">
                  <c:v>7.1181755355908774E-2</c:v>
                </c:pt>
                <c:pt idx="7">
                  <c:v>0.26744989633724947</c:v>
                </c:pt>
                <c:pt idx="8">
                  <c:v>4.8299163019273596E-2</c:v>
                </c:pt>
                <c:pt idx="9">
                  <c:v>9.8287644935882677E-3</c:v>
                </c:pt>
                <c:pt idx="10">
                  <c:v>2.7566612915610841E-2</c:v>
                </c:pt>
                <c:pt idx="11">
                  <c:v>3.1098825155494125E-2</c:v>
                </c:pt>
                <c:pt idx="12">
                  <c:v>4.3461567995085618E-2</c:v>
                </c:pt>
                <c:pt idx="13">
                  <c:v>8.2546264301620209E-2</c:v>
                </c:pt>
                <c:pt idx="14">
                  <c:v>3.4861399063195887E-2</c:v>
                </c:pt>
                <c:pt idx="15">
                  <c:v>4.0236504645626968E-2</c:v>
                </c:pt>
                <c:pt idx="16">
                  <c:v>6.4808415879597639E-2</c:v>
                </c:pt>
                <c:pt idx="17">
                  <c:v>1.9427167319358059E-2</c:v>
                </c:pt>
                <c:pt idx="18">
                  <c:v>3.7165015741380633E-2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5-4C72-B859-D7D7BCCB49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5-4C72-B859-D7D7BCCB4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9.24'!$Z$44:$Z$60</c:f>
              <c:numCache>
                <c:formatCode>#,##0</c:formatCode>
                <c:ptCount val="17"/>
                <c:pt idx="0">
                  <c:v>7</c:v>
                </c:pt>
                <c:pt idx="1">
                  <c:v>142</c:v>
                </c:pt>
                <c:pt idx="2">
                  <c:v>318</c:v>
                </c:pt>
                <c:pt idx="3">
                  <c:v>479</c:v>
                </c:pt>
                <c:pt idx="4">
                  <c:v>913</c:v>
                </c:pt>
                <c:pt idx="5">
                  <c:v>853</c:v>
                </c:pt>
                <c:pt idx="6">
                  <c:v>554</c:v>
                </c:pt>
                <c:pt idx="7">
                  <c:v>528</c:v>
                </c:pt>
                <c:pt idx="8">
                  <c:v>602</c:v>
                </c:pt>
                <c:pt idx="9">
                  <c:v>613</c:v>
                </c:pt>
                <c:pt idx="10">
                  <c:v>592</c:v>
                </c:pt>
                <c:pt idx="11">
                  <c:v>496</c:v>
                </c:pt>
                <c:pt idx="12">
                  <c:v>287</c:v>
                </c:pt>
                <c:pt idx="13">
                  <c:v>100</c:v>
                </c:pt>
                <c:pt idx="14">
                  <c:v>43</c:v>
                </c:pt>
                <c:pt idx="15">
                  <c:v>24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5-4008-A042-F26DF79E8AF9}"/>
            </c:ext>
          </c:extLst>
        </c:ser>
        <c:ser>
          <c:idx val="1"/>
          <c:order val="1"/>
          <c:tx>
            <c:strRef>
              <c:f>'Table 9.24'!$S$62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9.24'!$Z$63:$Z$79</c:f>
              <c:numCache>
                <c:formatCode>#,##0</c:formatCode>
                <c:ptCount val="17"/>
                <c:pt idx="0">
                  <c:v>21</c:v>
                </c:pt>
                <c:pt idx="1">
                  <c:v>153</c:v>
                </c:pt>
                <c:pt idx="2">
                  <c:v>272</c:v>
                </c:pt>
                <c:pt idx="3">
                  <c:v>494</c:v>
                </c:pt>
                <c:pt idx="4">
                  <c:v>1010</c:v>
                </c:pt>
                <c:pt idx="5">
                  <c:v>910</c:v>
                </c:pt>
                <c:pt idx="6">
                  <c:v>576</c:v>
                </c:pt>
                <c:pt idx="7">
                  <c:v>555</c:v>
                </c:pt>
                <c:pt idx="8">
                  <c:v>543</c:v>
                </c:pt>
                <c:pt idx="9">
                  <c:v>546</c:v>
                </c:pt>
                <c:pt idx="10">
                  <c:v>597</c:v>
                </c:pt>
                <c:pt idx="11">
                  <c:v>402</c:v>
                </c:pt>
                <c:pt idx="12">
                  <c:v>216</c:v>
                </c:pt>
                <c:pt idx="13">
                  <c:v>101</c:v>
                </c:pt>
                <c:pt idx="14">
                  <c:v>37</c:v>
                </c:pt>
                <c:pt idx="15">
                  <c:v>10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5-4008-A042-F26DF79E8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9.24'!$Z$83:$Z$90</c:f>
              <c:numCache>
                <c:formatCode>#,##0</c:formatCode>
                <c:ptCount val="8"/>
                <c:pt idx="0">
                  <c:v>446</c:v>
                </c:pt>
                <c:pt idx="1">
                  <c:v>276</c:v>
                </c:pt>
                <c:pt idx="2">
                  <c:v>850</c:v>
                </c:pt>
                <c:pt idx="3">
                  <c:v>316</c:v>
                </c:pt>
                <c:pt idx="4">
                  <c:v>70</c:v>
                </c:pt>
                <c:pt idx="5">
                  <c:v>161</c:v>
                </c:pt>
                <c:pt idx="6">
                  <c:v>295</c:v>
                </c:pt>
                <c:pt idx="7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0-427C-910A-430F5BB265B2}"/>
            </c:ext>
          </c:extLst>
        </c:ser>
        <c:ser>
          <c:idx val="1"/>
          <c:order val="1"/>
          <c:tx>
            <c:strRef>
              <c:f>'Table 9.24'!$S$92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9.24'!$Z$93:$Z$100</c:f>
              <c:numCache>
                <c:formatCode>#,##0</c:formatCode>
                <c:ptCount val="8"/>
                <c:pt idx="0">
                  <c:v>387</c:v>
                </c:pt>
                <c:pt idx="1">
                  <c:v>399</c:v>
                </c:pt>
                <c:pt idx="2">
                  <c:v>131</c:v>
                </c:pt>
                <c:pt idx="3">
                  <c:v>707</c:v>
                </c:pt>
                <c:pt idx="4">
                  <c:v>475</c:v>
                </c:pt>
                <c:pt idx="5">
                  <c:v>410</c:v>
                </c:pt>
                <c:pt idx="6">
                  <c:v>23</c:v>
                </c:pt>
                <c:pt idx="7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0-427C-910A-430F5BB26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9.3'!$Y$83:$Y$90</c:f>
              <c:numCache>
                <c:formatCode>#,##0</c:formatCode>
                <c:ptCount val="8"/>
                <c:pt idx="0">
                  <c:v>276</c:v>
                </c:pt>
                <c:pt idx="1">
                  <c:v>222</c:v>
                </c:pt>
                <c:pt idx="2">
                  <c:v>924</c:v>
                </c:pt>
                <c:pt idx="3">
                  <c:v>87</c:v>
                </c:pt>
                <c:pt idx="4">
                  <c:v>78</c:v>
                </c:pt>
                <c:pt idx="5">
                  <c:v>127</c:v>
                </c:pt>
                <c:pt idx="6">
                  <c:v>884</c:v>
                </c:pt>
                <c:pt idx="7">
                  <c:v>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7-4777-8756-23961AC6CD8C}"/>
            </c:ext>
          </c:extLst>
        </c:ser>
        <c:ser>
          <c:idx val="1"/>
          <c:order val="1"/>
          <c:tx>
            <c:strRef>
              <c:f>'Table 9.3'!$S$92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9.3'!$Y$93:$Y$100</c:f>
              <c:numCache>
                <c:formatCode>#,##0</c:formatCode>
                <c:ptCount val="8"/>
                <c:pt idx="0">
                  <c:v>217</c:v>
                </c:pt>
                <c:pt idx="1">
                  <c:v>524</c:v>
                </c:pt>
                <c:pt idx="2">
                  <c:v>138</c:v>
                </c:pt>
                <c:pt idx="3">
                  <c:v>470</c:v>
                </c:pt>
                <c:pt idx="4">
                  <c:v>610</c:v>
                </c:pt>
                <c:pt idx="5">
                  <c:v>332</c:v>
                </c:pt>
                <c:pt idx="6">
                  <c:v>125</c:v>
                </c:pt>
                <c:pt idx="7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47-4777-8756-23961AC6C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9.24'!$V$8:$Z$8</c:f>
              <c:numCache>
                <c:formatCode>#,##0</c:formatCode>
                <c:ptCount val="5"/>
                <c:pt idx="0">
                  <c:v>33603.4</c:v>
                </c:pt>
                <c:pt idx="1">
                  <c:v>34355.800000000003</c:v>
                </c:pt>
                <c:pt idx="2">
                  <c:v>34955.26</c:v>
                </c:pt>
                <c:pt idx="3">
                  <c:v>36135</c:v>
                </c:pt>
                <c:pt idx="4">
                  <c:v>34660.959999999999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9-418D-9AD2-DA28F11DA94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D9-418D-9AD2-DA28F11DA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9.25'!$U$4:$Y$4</c:f>
              <c:numCache>
                <c:formatCode>#,##0</c:formatCode>
                <c:ptCount val="5"/>
                <c:pt idx="1">
                  <c:v>385</c:v>
                </c:pt>
                <c:pt idx="2">
                  <c:v>667</c:v>
                </c:pt>
                <c:pt idx="3">
                  <c:v>433</c:v>
                </c:pt>
                <c:pt idx="4">
                  <c:v>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F-4BFC-A7E1-741BE9FF1C87}"/>
            </c:ext>
          </c:extLst>
        </c:ser>
        <c:ser>
          <c:idx val="1"/>
          <c:order val="1"/>
          <c:tx>
            <c:strRef>
              <c:f>'Table 9.25'!$S$7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9.25'!$U$7:$Y$7</c:f>
              <c:numCache>
                <c:formatCode>#,##0</c:formatCode>
                <c:ptCount val="5"/>
                <c:pt idx="1">
                  <c:v>265</c:v>
                </c:pt>
                <c:pt idx="2">
                  <c:v>489</c:v>
                </c:pt>
                <c:pt idx="3">
                  <c:v>299</c:v>
                </c:pt>
                <c:pt idx="4">
                  <c:v>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F-4BFC-A7E1-741BE9FF1C87}"/>
            </c:ext>
          </c:extLst>
        </c:ser>
        <c:ser>
          <c:idx val="2"/>
          <c:order val="2"/>
          <c:tx>
            <c:strRef>
              <c:f>'Table 9.25'!$S$11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9.25'!$U$11:$Y$11</c:f>
              <c:numCache>
                <c:formatCode>#,##0</c:formatCode>
                <c:ptCount val="5"/>
                <c:pt idx="1">
                  <c:v>291</c:v>
                </c:pt>
                <c:pt idx="2">
                  <c:v>422</c:v>
                </c:pt>
                <c:pt idx="3">
                  <c:v>327</c:v>
                </c:pt>
                <c:pt idx="4">
                  <c:v>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BF-4BFC-A7E1-741BE9FF1C87}"/>
            </c:ext>
          </c:extLst>
        </c:ser>
        <c:ser>
          <c:idx val="3"/>
          <c:order val="3"/>
          <c:tx>
            <c:strRef>
              <c:f>'Table 9.25'!$S$12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9.25'!$U$12:$Y$12</c:f>
              <c:numCache>
                <c:formatCode>#,##0</c:formatCode>
                <c:ptCount val="5"/>
                <c:pt idx="1">
                  <c:v>94</c:v>
                </c:pt>
                <c:pt idx="2">
                  <c:v>244</c:v>
                </c:pt>
                <c:pt idx="3">
                  <c:v>108</c:v>
                </c:pt>
                <c:pt idx="4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BF-4BFC-A7E1-741BE9FF1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9.25'!$AB$15:$AB$33</c:f>
              <c:numCache>
                <c:formatCode>0.0%</c:formatCode>
                <c:ptCount val="19"/>
                <c:pt idx="0">
                  <c:v>0.29973118279569894</c:v>
                </c:pt>
                <c:pt idx="1">
                  <c:v>1.2096774193548387E-2</c:v>
                </c:pt>
                <c:pt idx="2">
                  <c:v>1.0752688172043012E-2</c:v>
                </c:pt>
                <c:pt idx="3">
                  <c:v>1.6129032258064516E-2</c:v>
                </c:pt>
                <c:pt idx="4">
                  <c:v>4.7043010752688172E-2</c:v>
                </c:pt>
                <c:pt idx="5">
                  <c:v>1.2096774193548387E-2</c:v>
                </c:pt>
                <c:pt idx="6">
                  <c:v>2.2849462365591398E-2</c:v>
                </c:pt>
                <c:pt idx="7">
                  <c:v>9.1397849462365593E-2</c:v>
                </c:pt>
                <c:pt idx="8">
                  <c:v>2.4193548387096774E-2</c:v>
                </c:pt>
                <c:pt idx="9">
                  <c:v>1.3440860215053765E-3</c:v>
                </c:pt>
                <c:pt idx="10">
                  <c:v>6.7204301075268818E-3</c:v>
                </c:pt>
                <c:pt idx="11">
                  <c:v>1.7473118279569891E-2</c:v>
                </c:pt>
                <c:pt idx="12">
                  <c:v>2.8225806451612902E-2</c:v>
                </c:pt>
                <c:pt idx="13">
                  <c:v>4.9731182795698922E-2</c:v>
                </c:pt>
                <c:pt idx="14">
                  <c:v>0.10887096774193548</c:v>
                </c:pt>
                <c:pt idx="15">
                  <c:v>5.510752688172043E-2</c:v>
                </c:pt>
                <c:pt idx="16">
                  <c:v>3.0913978494623656E-2</c:v>
                </c:pt>
                <c:pt idx="17">
                  <c:v>6.7204301075268818E-3</c:v>
                </c:pt>
                <c:pt idx="18">
                  <c:v>3.4946236559139782E-2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9-4229-9ACC-021DE4E65D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49-4229-9ACC-021DE4E65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9.25'!$Y$44:$Y$60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8</c:v>
                </c:pt>
                <c:pt idx="3">
                  <c:v>33</c:v>
                </c:pt>
                <c:pt idx="4">
                  <c:v>67</c:v>
                </c:pt>
                <c:pt idx="5">
                  <c:v>47</c:v>
                </c:pt>
                <c:pt idx="6">
                  <c:v>23</c:v>
                </c:pt>
                <c:pt idx="7">
                  <c:v>24</c:v>
                </c:pt>
                <c:pt idx="8">
                  <c:v>39</c:v>
                </c:pt>
                <c:pt idx="9">
                  <c:v>38</c:v>
                </c:pt>
                <c:pt idx="10">
                  <c:v>33</c:v>
                </c:pt>
                <c:pt idx="11">
                  <c:v>24</c:v>
                </c:pt>
                <c:pt idx="12">
                  <c:v>20</c:v>
                </c:pt>
                <c:pt idx="13">
                  <c:v>6</c:v>
                </c:pt>
                <c:pt idx="14">
                  <c:v>9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DC-4BE4-8C22-4F64EC5F4E4E}"/>
            </c:ext>
          </c:extLst>
        </c:ser>
        <c:ser>
          <c:idx val="1"/>
          <c:order val="1"/>
          <c:tx>
            <c:strRef>
              <c:f>'Table 9.25'!$S$62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9.25'!$Y$63:$Y$79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24</c:v>
                </c:pt>
                <c:pt idx="3">
                  <c:v>25</c:v>
                </c:pt>
                <c:pt idx="4">
                  <c:v>43</c:v>
                </c:pt>
                <c:pt idx="5">
                  <c:v>44</c:v>
                </c:pt>
                <c:pt idx="6">
                  <c:v>37</c:v>
                </c:pt>
                <c:pt idx="7">
                  <c:v>30</c:v>
                </c:pt>
                <c:pt idx="8">
                  <c:v>25</c:v>
                </c:pt>
                <c:pt idx="9">
                  <c:v>24</c:v>
                </c:pt>
                <c:pt idx="10">
                  <c:v>28</c:v>
                </c:pt>
                <c:pt idx="11">
                  <c:v>16</c:v>
                </c:pt>
                <c:pt idx="12">
                  <c:v>13</c:v>
                </c:pt>
                <c:pt idx="13">
                  <c:v>9</c:v>
                </c:pt>
                <c:pt idx="14">
                  <c:v>8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DC-4BE4-8C22-4F64EC5F4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9.25'!$Y$83:$Y$90</c:f>
              <c:numCache>
                <c:formatCode>#,##0</c:formatCode>
                <c:ptCount val="8"/>
                <c:pt idx="0">
                  <c:v>21</c:v>
                </c:pt>
                <c:pt idx="1">
                  <c:v>15</c:v>
                </c:pt>
                <c:pt idx="2">
                  <c:v>25</c:v>
                </c:pt>
                <c:pt idx="3">
                  <c:v>4</c:v>
                </c:pt>
                <c:pt idx="4">
                  <c:v>6</c:v>
                </c:pt>
                <c:pt idx="5">
                  <c:v>0</c:v>
                </c:pt>
                <c:pt idx="6">
                  <c:v>24</c:v>
                </c:pt>
                <c:pt idx="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3-4E9C-8939-31AA7368F1FE}"/>
            </c:ext>
          </c:extLst>
        </c:ser>
        <c:ser>
          <c:idx val="1"/>
          <c:order val="1"/>
          <c:tx>
            <c:strRef>
              <c:f>'Table 9.25'!$S$92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9.25'!$Y$93:$Y$100</c:f>
              <c:numCache>
                <c:formatCode>#,##0</c:formatCode>
                <c:ptCount val="8"/>
                <c:pt idx="0">
                  <c:v>19</c:v>
                </c:pt>
                <c:pt idx="1">
                  <c:v>19</c:v>
                </c:pt>
                <c:pt idx="2">
                  <c:v>4</c:v>
                </c:pt>
                <c:pt idx="3">
                  <c:v>18</c:v>
                </c:pt>
                <c:pt idx="4">
                  <c:v>23</c:v>
                </c:pt>
                <c:pt idx="5">
                  <c:v>8</c:v>
                </c:pt>
                <c:pt idx="6">
                  <c:v>4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3-4E9C-8939-31AA7368F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9.25'!$U$8:$Y$8</c:f>
              <c:numCache>
                <c:formatCode>#,##0</c:formatCode>
                <c:ptCount val="5"/>
                <c:pt idx="1">
                  <c:v>35018</c:v>
                </c:pt>
                <c:pt idx="2">
                  <c:v>37941.269999999997</c:v>
                </c:pt>
                <c:pt idx="3">
                  <c:v>39909.089999999997</c:v>
                </c:pt>
                <c:pt idx="4">
                  <c:v>35686.730000000003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E2-4CE8-8DEF-E11AFA72A7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E2-4CE8-8DEF-E11AFA72A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9.25'!$V$4:$Z$4</c:f>
              <c:numCache>
                <c:formatCode>#,##0</c:formatCode>
                <c:ptCount val="5"/>
                <c:pt idx="0">
                  <c:v>385</c:v>
                </c:pt>
                <c:pt idx="1">
                  <c:v>667</c:v>
                </c:pt>
                <c:pt idx="2">
                  <c:v>433</c:v>
                </c:pt>
                <c:pt idx="3">
                  <c:v>720</c:v>
                </c:pt>
                <c:pt idx="4">
                  <c:v>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DE-4EF3-9C36-8EEE3F0479FC}"/>
            </c:ext>
          </c:extLst>
        </c:ser>
        <c:ser>
          <c:idx val="1"/>
          <c:order val="1"/>
          <c:tx>
            <c:strRef>
              <c:f>'Table 9.25'!$S$7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9.25'!$V$7:$Z$7</c:f>
              <c:numCache>
                <c:formatCode>#,##0</c:formatCode>
                <c:ptCount val="5"/>
                <c:pt idx="0">
                  <c:v>265</c:v>
                </c:pt>
                <c:pt idx="1">
                  <c:v>489</c:v>
                </c:pt>
                <c:pt idx="2">
                  <c:v>299</c:v>
                </c:pt>
                <c:pt idx="3">
                  <c:v>506</c:v>
                </c:pt>
                <c:pt idx="4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DE-4EF3-9C36-8EEE3F0479FC}"/>
            </c:ext>
          </c:extLst>
        </c:ser>
        <c:ser>
          <c:idx val="2"/>
          <c:order val="2"/>
          <c:tx>
            <c:strRef>
              <c:f>'Table 9.25'!$S$11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9.25'!$V$11:$Z$11</c:f>
              <c:numCache>
                <c:formatCode>#,##0</c:formatCode>
                <c:ptCount val="5"/>
                <c:pt idx="0">
                  <c:v>291</c:v>
                </c:pt>
                <c:pt idx="1">
                  <c:v>422</c:v>
                </c:pt>
                <c:pt idx="2">
                  <c:v>327</c:v>
                </c:pt>
                <c:pt idx="3">
                  <c:v>477</c:v>
                </c:pt>
                <c:pt idx="4">
                  <c:v>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DE-4EF3-9C36-8EEE3F0479FC}"/>
            </c:ext>
          </c:extLst>
        </c:ser>
        <c:ser>
          <c:idx val="3"/>
          <c:order val="3"/>
          <c:tx>
            <c:strRef>
              <c:f>'Table 9.25'!$S$12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9.25'!$V$12:$Z$12</c:f>
              <c:numCache>
                <c:formatCode>#,##0</c:formatCode>
                <c:ptCount val="5"/>
                <c:pt idx="0">
                  <c:v>94</c:v>
                </c:pt>
                <c:pt idx="1">
                  <c:v>244</c:v>
                </c:pt>
                <c:pt idx="2">
                  <c:v>108</c:v>
                </c:pt>
                <c:pt idx="3">
                  <c:v>244</c:v>
                </c:pt>
                <c:pt idx="4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DE-4EF3-9C36-8EEE3F04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9.25'!$AB$15:$AB$33</c:f>
              <c:numCache>
                <c:formatCode>0.0%</c:formatCode>
                <c:ptCount val="19"/>
                <c:pt idx="0">
                  <c:v>0.29973118279569894</c:v>
                </c:pt>
                <c:pt idx="1">
                  <c:v>1.2096774193548387E-2</c:v>
                </c:pt>
                <c:pt idx="2">
                  <c:v>1.0752688172043012E-2</c:v>
                </c:pt>
                <c:pt idx="3">
                  <c:v>1.6129032258064516E-2</c:v>
                </c:pt>
                <c:pt idx="4">
                  <c:v>4.7043010752688172E-2</c:v>
                </c:pt>
                <c:pt idx="5">
                  <c:v>1.2096774193548387E-2</c:v>
                </c:pt>
                <c:pt idx="6">
                  <c:v>2.2849462365591398E-2</c:v>
                </c:pt>
                <c:pt idx="7">
                  <c:v>9.1397849462365593E-2</c:v>
                </c:pt>
                <c:pt idx="8">
                  <c:v>2.4193548387096774E-2</c:v>
                </c:pt>
                <c:pt idx="9">
                  <c:v>1.3440860215053765E-3</c:v>
                </c:pt>
                <c:pt idx="10">
                  <c:v>6.7204301075268818E-3</c:v>
                </c:pt>
                <c:pt idx="11">
                  <c:v>1.7473118279569891E-2</c:v>
                </c:pt>
                <c:pt idx="12">
                  <c:v>2.8225806451612902E-2</c:v>
                </c:pt>
                <c:pt idx="13">
                  <c:v>4.9731182795698922E-2</c:v>
                </c:pt>
                <c:pt idx="14">
                  <c:v>0.10887096774193548</c:v>
                </c:pt>
                <c:pt idx="15">
                  <c:v>5.510752688172043E-2</c:v>
                </c:pt>
                <c:pt idx="16">
                  <c:v>3.0913978494623656E-2</c:v>
                </c:pt>
                <c:pt idx="17">
                  <c:v>6.7204301075268818E-3</c:v>
                </c:pt>
                <c:pt idx="18">
                  <c:v>3.4946236559139782E-2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2-4ABA-ADD6-8A6C04A877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2-4ABA-ADD6-8A6C04A87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9.25'!$Z$44:$Z$60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16</c:v>
                </c:pt>
                <c:pt idx="3">
                  <c:v>27</c:v>
                </c:pt>
                <c:pt idx="4">
                  <c:v>55</c:v>
                </c:pt>
                <c:pt idx="5">
                  <c:v>50</c:v>
                </c:pt>
                <c:pt idx="6">
                  <c:v>38</c:v>
                </c:pt>
                <c:pt idx="7">
                  <c:v>23</c:v>
                </c:pt>
                <c:pt idx="8">
                  <c:v>44</c:v>
                </c:pt>
                <c:pt idx="9">
                  <c:v>41</c:v>
                </c:pt>
                <c:pt idx="10">
                  <c:v>33</c:v>
                </c:pt>
                <c:pt idx="11">
                  <c:v>18</c:v>
                </c:pt>
                <c:pt idx="12">
                  <c:v>26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9-4C23-9EF3-F086B974CAE1}"/>
            </c:ext>
          </c:extLst>
        </c:ser>
        <c:ser>
          <c:idx val="1"/>
          <c:order val="1"/>
          <c:tx>
            <c:strRef>
              <c:f>'Table 9.25'!$S$62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9.25'!$Z$63:$Z$79</c:f>
              <c:numCache>
                <c:formatCode>#,##0</c:formatCode>
                <c:ptCount val="17"/>
                <c:pt idx="0">
                  <c:v>1</c:v>
                </c:pt>
                <c:pt idx="1">
                  <c:v>3</c:v>
                </c:pt>
                <c:pt idx="2">
                  <c:v>42</c:v>
                </c:pt>
                <c:pt idx="3">
                  <c:v>19</c:v>
                </c:pt>
                <c:pt idx="4">
                  <c:v>22</c:v>
                </c:pt>
                <c:pt idx="5">
                  <c:v>39</c:v>
                </c:pt>
                <c:pt idx="6">
                  <c:v>33</c:v>
                </c:pt>
                <c:pt idx="7">
                  <c:v>41</c:v>
                </c:pt>
                <c:pt idx="8">
                  <c:v>30</c:v>
                </c:pt>
                <c:pt idx="9">
                  <c:v>33</c:v>
                </c:pt>
                <c:pt idx="10">
                  <c:v>34</c:v>
                </c:pt>
                <c:pt idx="11">
                  <c:v>19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4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9-4C23-9EF3-F086B974C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9.25'!$Z$83:$Z$90</c:f>
              <c:numCache>
                <c:formatCode>#,##0</c:formatCode>
                <c:ptCount val="8"/>
                <c:pt idx="0">
                  <c:v>25</c:v>
                </c:pt>
                <c:pt idx="1">
                  <c:v>17</c:v>
                </c:pt>
                <c:pt idx="2">
                  <c:v>27</c:v>
                </c:pt>
                <c:pt idx="3">
                  <c:v>10</c:v>
                </c:pt>
                <c:pt idx="4">
                  <c:v>5</c:v>
                </c:pt>
                <c:pt idx="5">
                  <c:v>0</c:v>
                </c:pt>
                <c:pt idx="6">
                  <c:v>23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6-4912-84C7-A4F88BEB4FC7}"/>
            </c:ext>
          </c:extLst>
        </c:ser>
        <c:ser>
          <c:idx val="1"/>
          <c:order val="1"/>
          <c:tx>
            <c:strRef>
              <c:f>'Table 9.25'!$S$92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9.25'!$Z$93:$Z$100</c:f>
              <c:numCache>
                <c:formatCode>#,##0</c:formatCode>
                <c:ptCount val="8"/>
                <c:pt idx="0">
                  <c:v>24</c:v>
                </c:pt>
                <c:pt idx="1">
                  <c:v>20</c:v>
                </c:pt>
                <c:pt idx="2">
                  <c:v>4</c:v>
                </c:pt>
                <c:pt idx="3">
                  <c:v>21</c:v>
                </c:pt>
                <c:pt idx="4">
                  <c:v>24</c:v>
                </c:pt>
                <c:pt idx="5">
                  <c:v>4</c:v>
                </c:pt>
                <c:pt idx="6">
                  <c:v>4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06-4912-84C7-A4F88BEB4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9.3'!$U$8:$Y$8</c:f>
              <c:numCache>
                <c:formatCode>#,##0</c:formatCode>
                <c:ptCount val="5"/>
                <c:pt idx="1">
                  <c:v>45321</c:v>
                </c:pt>
                <c:pt idx="2">
                  <c:v>48038</c:v>
                </c:pt>
                <c:pt idx="3">
                  <c:v>50986.12</c:v>
                </c:pt>
                <c:pt idx="4">
                  <c:v>48507.1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59-42BD-81FC-6D6F8B75B3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9-42BD-81FC-6D6F8B75B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9.25'!$V$8:$Z$8</c:f>
              <c:numCache>
                <c:formatCode>#,##0</c:formatCode>
                <c:ptCount val="5"/>
                <c:pt idx="0">
                  <c:v>35018</c:v>
                </c:pt>
                <c:pt idx="1">
                  <c:v>37941.269999999997</c:v>
                </c:pt>
                <c:pt idx="2">
                  <c:v>39909.089999999997</c:v>
                </c:pt>
                <c:pt idx="3">
                  <c:v>35686.730000000003</c:v>
                </c:pt>
                <c:pt idx="4">
                  <c:v>40118.370000000003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C-4540-98C1-8C2E784C9FE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C-4540-98C1-8C2E784C9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9.26'!$U$4:$Y$4</c:f>
              <c:numCache>
                <c:formatCode>#,##0</c:formatCode>
                <c:ptCount val="5"/>
                <c:pt idx="1">
                  <c:v>1040</c:v>
                </c:pt>
                <c:pt idx="2">
                  <c:v>1567</c:v>
                </c:pt>
                <c:pt idx="3">
                  <c:v>1192</c:v>
                </c:pt>
                <c:pt idx="4">
                  <c:v>1412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5D-4F7E-A804-6D9FA423CEBC}"/>
            </c:ext>
          </c:extLst>
        </c:ser>
        <c:ser>
          <c:idx val="1"/>
          <c:order val="1"/>
          <c:tx>
            <c:strRef>
              <c:f>'Table 9.26'!$S$7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9.26'!$U$7:$Y$7</c:f>
              <c:numCache>
                <c:formatCode>#,##0</c:formatCode>
                <c:ptCount val="5"/>
                <c:pt idx="1">
                  <c:v>726</c:v>
                </c:pt>
                <c:pt idx="2">
                  <c:v>1045</c:v>
                </c:pt>
                <c:pt idx="3">
                  <c:v>797</c:v>
                </c:pt>
                <c:pt idx="4">
                  <c:v>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5D-4F7E-A804-6D9FA423CEBC}"/>
            </c:ext>
          </c:extLst>
        </c:ser>
        <c:ser>
          <c:idx val="2"/>
          <c:order val="2"/>
          <c:tx>
            <c:strRef>
              <c:f>'Table 9.26'!$S$11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9.26'!$U$11:$Y$11</c:f>
              <c:numCache>
                <c:formatCode>#,##0</c:formatCode>
                <c:ptCount val="5"/>
                <c:pt idx="1">
                  <c:v>810</c:v>
                </c:pt>
                <c:pt idx="2">
                  <c:v>1175</c:v>
                </c:pt>
                <c:pt idx="3">
                  <c:v>939</c:v>
                </c:pt>
                <c:pt idx="4">
                  <c:v>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5D-4F7E-A804-6D9FA423CEBC}"/>
            </c:ext>
          </c:extLst>
        </c:ser>
        <c:ser>
          <c:idx val="3"/>
          <c:order val="3"/>
          <c:tx>
            <c:strRef>
              <c:f>'Table 9.26'!$S$12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9.26'!$U$12:$Y$12</c:f>
              <c:numCache>
                <c:formatCode>#,##0</c:formatCode>
                <c:ptCount val="5"/>
                <c:pt idx="1">
                  <c:v>226</c:v>
                </c:pt>
                <c:pt idx="2">
                  <c:v>390</c:v>
                </c:pt>
                <c:pt idx="3">
                  <c:v>253</c:v>
                </c:pt>
                <c:pt idx="4">
                  <c:v>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5D-4F7E-A804-6D9FA423C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9.26'!$AB$15:$AB$33</c:f>
              <c:numCache>
                <c:formatCode>0.0%</c:formatCode>
                <c:ptCount val="19"/>
                <c:pt idx="0">
                  <c:v>0.1920265780730897</c:v>
                </c:pt>
                <c:pt idx="1">
                  <c:v>9.9667774086378731E-3</c:v>
                </c:pt>
                <c:pt idx="2">
                  <c:v>2.3255813953488372E-2</c:v>
                </c:pt>
                <c:pt idx="3">
                  <c:v>9.3023255813953487E-3</c:v>
                </c:pt>
                <c:pt idx="4">
                  <c:v>6.5116279069767441E-2</c:v>
                </c:pt>
                <c:pt idx="5">
                  <c:v>1.4617940199335547E-2</c:v>
                </c:pt>
                <c:pt idx="6">
                  <c:v>7.1096345514950171E-2</c:v>
                </c:pt>
                <c:pt idx="7">
                  <c:v>6.1794019933554815E-2</c:v>
                </c:pt>
                <c:pt idx="8">
                  <c:v>4.6511627906976744E-2</c:v>
                </c:pt>
                <c:pt idx="9">
                  <c:v>6.6445182724252495E-4</c:v>
                </c:pt>
                <c:pt idx="10">
                  <c:v>1.3953488372093023E-2</c:v>
                </c:pt>
                <c:pt idx="11">
                  <c:v>1.7275747508305649E-2</c:v>
                </c:pt>
                <c:pt idx="12">
                  <c:v>4.6511627906976744E-2</c:v>
                </c:pt>
                <c:pt idx="13">
                  <c:v>3.255813953488372E-2</c:v>
                </c:pt>
                <c:pt idx="14">
                  <c:v>0.11694352159468438</c:v>
                </c:pt>
                <c:pt idx="15">
                  <c:v>6.3787375415282385E-2</c:v>
                </c:pt>
                <c:pt idx="16">
                  <c:v>5.4485049833887043E-2</c:v>
                </c:pt>
                <c:pt idx="17">
                  <c:v>1.9933554817275745E-3</c:v>
                </c:pt>
                <c:pt idx="18">
                  <c:v>3.1229235880398672E-2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2-4441-BD42-E063325EDE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2-4441-BD42-E063325ED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9.26'!$Y$44:$Y$60</c:f>
              <c:numCache>
                <c:formatCode>#,##0</c:formatCode>
                <c:ptCount val="17"/>
                <c:pt idx="0">
                  <c:v>0</c:v>
                </c:pt>
                <c:pt idx="1">
                  <c:v>25</c:v>
                </c:pt>
                <c:pt idx="2">
                  <c:v>57</c:v>
                </c:pt>
                <c:pt idx="3">
                  <c:v>59</c:v>
                </c:pt>
                <c:pt idx="4">
                  <c:v>68</c:v>
                </c:pt>
                <c:pt idx="5">
                  <c:v>60</c:v>
                </c:pt>
                <c:pt idx="6">
                  <c:v>66</c:v>
                </c:pt>
                <c:pt idx="7">
                  <c:v>34</c:v>
                </c:pt>
                <c:pt idx="8">
                  <c:v>85</c:v>
                </c:pt>
                <c:pt idx="9">
                  <c:v>61</c:v>
                </c:pt>
                <c:pt idx="10">
                  <c:v>58</c:v>
                </c:pt>
                <c:pt idx="11">
                  <c:v>70</c:v>
                </c:pt>
                <c:pt idx="12">
                  <c:v>41</c:v>
                </c:pt>
                <c:pt idx="13">
                  <c:v>24</c:v>
                </c:pt>
                <c:pt idx="14">
                  <c:v>17</c:v>
                </c:pt>
                <c:pt idx="15">
                  <c:v>4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9-429B-A54C-E730F1B2AE88}"/>
            </c:ext>
          </c:extLst>
        </c:ser>
        <c:ser>
          <c:idx val="1"/>
          <c:order val="1"/>
          <c:tx>
            <c:strRef>
              <c:f>'Table 9.26'!$S$62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9.26'!$Y$63:$Y$79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42</c:v>
                </c:pt>
                <c:pt idx="3">
                  <c:v>60</c:v>
                </c:pt>
                <c:pt idx="4">
                  <c:v>88</c:v>
                </c:pt>
                <c:pt idx="5">
                  <c:v>81</c:v>
                </c:pt>
                <c:pt idx="6">
                  <c:v>40</c:v>
                </c:pt>
                <c:pt idx="7">
                  <c:v>51</c:v>
                </c:pt>
                <c:pt idx="8">
                  <c:v>81</c:v>
                </c:pt>
                <c:pt idx="9">
                  <c:v>71</c:v>
                </c:pt>
                <c:pt idx="10">
                  <c:v>41</c:v>
                </c:pt>
                <c:pt idx="11">
                  <c:v>55</c:v>
                </c:pt>
                <c:pt idx="12">
                  <c:v>26</c:v>
                </c:pt>
                <c:pt idx="13">
                  <c:v>17</c:v>
                </c:pt>
                <c:pt idx="14">
                  <c:v>7</c:v>
                </c:pt>
                <c:pt idx="15">
                  <c:v>5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9-429B-A54C-E730F1B2A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9.26'!$Y$83:$Y$90</c:f>
              <c:numCache>
                <c:formatCode>#,##0</c:formatCode>
                <c:ptCount val="8"/>
                <c:pt idx="0">
                  <c:v>55</c:v>
                </c:pt>
                <c:pt idx="1">
                  <c:v>16</c:v>
                </c:pt>
                <c:pt idx="2">
                  <c:v>74</c:v>
                </c:pt>
                <c:pt idx="3">
                  <c:v>13</c:v>
                </c:pt>
                <c:pt idx="4">
                  <c:v>12</c:v>
                </c:pt>
                <c:pt idx="5">
                  <c:v>10</c:v>
                </c:pt>
                <c:pt idx="6">
                  <c:v>72</c:v>
                </c:pt>
                <c:pt idx="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4-4913-BAD1-36BE96078AC4}"/>
            </c:ext>
          </c:extLst>
        </c:ser>
        <c:ser>
          <c:idx val="1"/>
          <c:order val="1"/>
          <c:tx>
            <c:strRef>
              <c:f>'Table 9.26'!$S$92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9.26'!$Y$93:$Y$100</c:f>
              <c:numCache>
                <c:formatCode>#,##0</c:formatCode>
                <c:ptCount val="8"/>
                <c:pt idx="0">
                  <c:v>31</c:v>
                </c:pt>
                <c:pt idx="1">
                  <c:v>52</c:v>
                </c:pt>
                <c:pt idx="2">
                  <c:v>15</c:v>
                </c:pt>
                <c:pt idx="3">
                  <c:v>57</c:v>
                </c:pt>
                <c:pt idx="4">
                  <c:v>71</c:v>
                </c:pt>
                <c:pt idx="5">
                  <c:v>23</c:v>
                </c:pt>
                <c:pt idx="6">
                  <c:v>8</c:v>
                </c:pt>
                <c:pt idx="7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4-4913-BAD1-36BE96078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9.26'!$U$8:$Y$8</c:f>
              <c:numCache>
                <c:formatCode>#,##0</c:formatCode>
                <c:ptCount val="5"/>
                <c:pt idx="1">
                  <c:v>41308.17</c:v>
                </c:pt>
                <c:pt idx="2">
                  <c:v>41114.94</c:v>
                </c:pt>
                <c:pt idx="3">
                  <c:v>43432.22</c:v>
                </c:pt>
                <c:pt idx="4">
                  <c:v>41367.660000000003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0-46EC-8803-7E6A942374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80-46EC-8803-7E6A94237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9.26'!$V$4:$Z$4</c:f>
              <c:numCache>
                <c:formatCode>#,##0</c:formatCode>
                <c:ptCount val="5"/>
                <c:pt idx="0">
                  <c:v>1040</c:v>
                </c:pt>
                <c:pt idx="1">
                  <c:v>1567</c:v>
                </c:pt>
                <c:pt idx="2">
                  <c:v>1192</c:v>
                </c:pt>
                <c:pt idx="3">
                  <c:v>1412</c:v>
                </c:pt>
                <c:pt idx="4">
                  <c:v>1505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8-4AF0-A6BA-7E74C550B78B}"/>
            </c:ext>
          </c:extLst>
        </c:ser>
        <c:ser>
          <c:idx val="1"/>
          <c:order val="1"/>
          <c:tx>
            <c:strRef>
              <c:f>'Table 9.26'!$S$7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9.26'!$V$7:$Z$7</c:f>
              <c:numCache>
                <c:formatCode>#,##0</c:formatCode>
                <c:ptCount val="5"/>
                <c:pt idx="0">
                  <c:v>726</c:v>
                </c:pt>
                <c:pt idx="1">
                  <c:v>1045</c:v>
                </c:pt>
                <c:pt idx="2">
                  <c:v>797</c:v>
                </c:pt>
                <c:pt idx="3">
                  <c:v>977</c:v>
                </c:pt>
                <c:pt idx="4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8-4AF0-A6BA-7E74C550B78B}"/>
            </c:ext>
          </c:extLst>
        </c:ser>
        <c:ser>
          <c:idx val="2"/>
          <c:order val="2"/>
          <c:tx>
            <c:strRef>
              <c:f>'Table 9.26'!$S$11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9.26'!$V$11:$Z$11</c:f>
              <c:numCache>
                <c:formatCode>#,##0</c:formatCode>
                <c:ptCount val="5"/>
                <c:pt idx="0">
                  <c:v>810</c:v>
                </c:pt>
                <c:pt idx="1">
                  <c:v>1175</c:v>
                </c:pt>
                <c:pt idx="2">
                  <c:v>939</c:v>
                </c:pt>
                <c:pt idx="3">
                  <c:v>1037</c:v>
                </c:pt>
                <c:pt idx="4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8-4AF0-A6BA-7E74C550B78B}"/>
            </c:ext>
          </c:extLst>
        </c:ser>
        <c:ser>
          <c:idx val="3"/>
          <c:order val="3"/>
          <c:tx>
            <c:strRef>
              <c:f>'Table 9.26'!$S$12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9.26'!$V$12:$Z$12</c:f>
              <c:numCache>
                <c:formatCode>#,##0</c:formatCode>
                <c:ptCount val="5"/>
                <c:pt idx="0">
                  <c:v>226</c:v>
                </c:pt>
                <c:pt idx="1">
                  <c:v>390</c:v>
                </c:pt>
                <c:pt idx="2">
                  <c:v>253</c:v>
                </c:pt>
                <c:pt idx="3">
                  <c:v>372</c:v>
                </c:pt>
                <c:pt idx="4">
                  <c:v>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98-4AF0-A6BA-7E74C550B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9.26'!$AB$15:$AB$33</c:f>
              <c:numCache>
                <c:formatCode>0.0%</c:formatCode>
                <c:ptCount val="19"/>
                <c:pt idx="0">
                  <c:v>0.1920265780730897</c:v>
                </c:pt>
                <c:pt idx="1">
                  <c:v>9.9667774086378731E-3</c:v>
                </c:pt>
                <c:pt idx="2">
                  <c:v>2.3255813953488372E-2</c:v>
                </c:pt>
                <c:pt idx="3">
                  <c:v>9.3023255813953487E-3</c:v>
                </c:pt>
                <c:pt idx="4">
                  <c:v>6.5116279069767441E-2</c:v>
                </c:pt>
                <c:pt idx="5">
                  <c:v>1.4617940199335547E-2</c:v>
                </c:pt>
                <c:pt idx="6">
                  <c:v>7.1096345514950171E-2</c:v>
                </c:pt>
                <c:pt idx="7">
                  <c:v>6.1794019933554815E-2</c:v>
                </c:pt>
                <c:pt idx="8">
                  <c:v>4.6511627906976744E-2</c:v>
                </c:pt>
                <c:pt idx="9">
                  <c:v>6.6445182724252495E-4</c:v>
                </c:pt>
                <c:pt idx="10">
                  <c:v>1.3953488372093023E-2</c:v>
                </c:pt>
                <c:pt idx="11">
                  <c:v>1.7275747508305649E-2</c:v>
                </c:pt>
                <c:pt idx="12">
                  <c:v>4.6511627906976744E-2</c:v>
                </c:pt>
                <c:pt idx="13">
                  <c:v>3.255813953488372E-2</c:v>
                </c:pt>
                <c:pt idx="14">
                  <c:v>0.11694352159468438</c:v>
                </c:pt>
                <c:pt idx="15">
                  <c:v>6.3787375415282385E-2</c:v>
                </c:pt>
                <c:pt idx="16">
                  <c:v>5.4485049833887043E-2</c:v>
                </c:pt>
                <c:pt idx="17">
                  <c:v>1.9933554817275745E-3</c:v>
                </c:pt>
                <c:pt idx="18">
                  <c:v>3.1229235880398672E-2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A-41B8-9573-11BF83AC5B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A-41B8-9573-11BF83AC5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9.26'!$Z$44:$Z$60</c:f>
              <c:numCache>
                <c:formatCode>#,##0</c:formatCode>
                <c:ptCount val="17"/>
                <c:pt idx="0">
                  <c:v>1</c:v>
                </c:pt>
                <c:pt idx="1">
                  <c:v>9</c:v>
                </c:pt>
                <c:pt idx="2">
                  <c:v>46</c:v>
                </c:pt>
                <c:pt idx="3">
                  <c:v>62</c:v>
                </c:pt>
                <c:pt idx="4">
                  <c:v>111</c:v>
                </c:pt>
                <c:pt idx="5">
                  <c:v>60</c:v>
                </c:pt>
                <c:pt idx="6">
                  <c:v>72</c:v>
                </c:pt>
                <c:pt idx="7">
                  <c:v>45</c:v>
                </c:pt>
                <c:pt idx="8">
                  <c:v>77</c:v>
                </c:pt>
                <c:pt idx="9">
                  <c:v>69</c:v>
                </c:pt>
                <c:pt idx="10">
                  <c:v>74</c:v>
                </c:pt>
                <c:pt idx="11">
                  <c:v>62</c:v>
                </c:pt>
                <c:pt idx="12">
                  <c:v>42</c:v>
                </c:pt>
                <c:pt idx="13">
                  <c:v>23</c:v>
                </c:pt>
                <c:pt idx="14">
                  <c:v>20</c:v>
                </c:pt>
                <c:pt idx="15">
                  <c:v>6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F-4FA7-8B38-020E833645F8}"/>
            </c:ext>
          </c:extLst>
        </c:ser>
        <c:ser>
          <c:idx val="1"/>
          <c:order val="1"/>
          <c:tx>
            <c:strRef>
              <c:f>'Table 9.26'!$S$62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9.26'!$Z$63:$Z$79</c:f>
              <c:numCache>
                <c:formatCode>#,##0</c:formatCode>
                <c:ptCount val="17"/>
                <c:pt idx="0">
                  <c:v>1</c:v>
                </c:pt>
                <c:pt idx="1">
                  <c:v>5</c:v>
                </c:pt>
                <c:pt idx="2">
                  <c:v>50</c:v>
                </c:pt>
                <c:pt idx="3">
                  <c:v>77</c:v>
                </c:pt>
                <c:pt idx="4">
                  <c:v>85</c:v>
                </c:pt>
                <c:pt idx="5">
                  <c:v>94</c:v>
                </c:pt>
                <c:pt idx="6">
                  <c:v>40</c:v>
                </c:pt>
                <c:pt idx="7">
                  <c:v>46</c:v>
                </c:pt>
                <c:pt idx="8">
                  <c:v>68</c:v>
                </c:pt>
                <c:pt idx="9">
                  <c:v>76</c:v>
                </c:pt>
                <c:pt idx="10">
                  <c:v>62</c:v>
                </c:pt>
                <c:pt idx="11">
                  <c:v>54</c:v>
                </c:pt>
                <c:pt idx="12">
                  <c:v>29</c:v>
                </c:pt>
                <c:pt idx="13">
                  <c:v>20</c:v>
                </c:pt>
                <c:pt idx="14">
                  <c:v>6</c:v>
                </c:pt>
                <c:pt idx="15">
                  <c:v>6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BF-4FA7-8B38-020E83364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9.26'!$Z$83:$Z$90</c:f>
              <c:numCache>
                <c:formatCode>#,##0</c:formatCode>
                <c:ptCount val="8"/>
                <c:pt idx="0">
                  <c:v>60</c:v>
                </c:pt>
                <c:pt idx="1">
                  <c:v>16</c:v>
                </c:pt>
                <c:pt idx="2">
                  <c:v>74</c:v>
                </c:pt>
                <c:pt idx="3">
                  <c:v>16</c:v>
                </c:pt>
                <c:pt idx="4">
                  <c:v>7</c:v>
                </c:pt>
                <c:pt idx="5">
                  <c:v>8</c:v>
                </c:pt>
                <c:pt idx="6">
                  <c:v>78</c:v>
                </c:pt>
                <c:pt idx="7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8-4DEB-B7C4-61FE9A807C7D}"/>
            </c:ext>
          </c:extLst>
        </c:ser>
        <c:ser>
          <c:idx val="1"/>
          <c:order val="1"/>
          <c:tx>
            <c:strRef>
              <c:f>'Table 9.26'!$S$92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9.26'!$Z$93:$Z$100</c:f>
              <c:numCache>
                <c:formatCode>#,##0</c:formatCode>
                <c:ptCount val="8"/>
                <c:pt idx="0">
                  <c:v>39</c:v>
                </c:pt>
                <c:pt idx="1">
                  <c:v>54</c:v>
                </c:pt>
                <c:pt idx="2">
                  <c:v>13</c:v>
                </c:pt>
                <c:pt idx="3">
                  <c:v>63</c:v>
                </c:pt>
                <c:pt idx="4">
                  <c:v>62</c:v>
                </c:pt>
                <c:pt idx="5">
                  <c:v>21</c:v>
                </c:pt>
                <c:pt idx="6">
                  <c:v>4</c:v>
                </c:pt>
                <c:pt idx="7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8-4DEB-B7C4-61FE9A80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9.3'!$V$4:$Z$4</c:f>
              <c:numCache>
                <c:formatCode>#,##0</c:formatCode>
                <c:ptCount val="5"/>
                <c:pt idx="0">
                  <c:v>10489</c:v>
                </c:pt>
                <c:pt idx="1">
                  <c:v>12415</c:v>
                </c:pt>
                <c:pt idx="2">
                  <c:v>11638</c:v>
                </c:pt>
                <c:pt idx="3">
                  <c:v>12392</c:v>
                </c:pt>
                <c:pt idx="4">
                  <c:v>12802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7-407E-96CB-2B0671CBC0E1}"/>
            </c:ext>
          </c:extLst>
        </c:ser>
        <c:ser>
          <c:idx val="1"/>
          <c:order val="1"/>
          <c:tx>
            <c:strRef>
              <c:f>'Table 9.3'!$S$7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9.3'!$V$7:$Z$7</c:f>
              <c:numCache>
                <c:formatCode>#,##0</c:formatCode>
                <c:ptCount val="5"/>
                <c:pt idx="0">
                  <c:v>7198</c:v>
                </c:pt>
                <c:pt idx="1">
                  <c:v>8538</c:v>
                </c:pt>
                <c:pt idx="2">
                  <c:v>7823</c:v>
                </c:pt>
                <c:pt idx="3">
                  <c:v>8698</c:v>
                </c:pt>
                <c:pt idx="4">
                  <c:v>8636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7-407E-96CB-2B0671CBC0E1}"/>
            </c:ext>
          </c:extLst>
        </c:ser>
        <c:ser>
          <c:idx val="2"/>
          <c:order val="2"/>
          <c:tx>
            <c:strRef>
              <c:f>'Table 9.3'!$S$11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9.3'!$V$11:$Z$11</c:f>
              <c:numCache>
                <c:formatCode>#,##0</c:formatCode>
                <c:ptCount val="5"/>
                <c:pt idx="0">
                  <c:v>8473</c:v>
                </c:pt>
                <c:pt idx="1">
                  <c:v>9554</c:v>
                </c:pt>
                <c:pt idx="2">
                  <c:v>9435</c:v>
                </c:pt>
                <c:pt idx="3">
                  <c:v>9628</c:v>
                </c:pt>
                <c:pt idx="4">
                  <c:v>10050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7-407E-96CB-2B0671CBC0E1}"/>
            </c:ext>
          </c:extLst>
        </c:ser>
        <c:ser>
          <c:idx val="3"/>
          <c:order val="3"/>
          <c:tx>
            <c:strRef>
              <c:f>'Table 9.3'!$S$12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9.3'!$V$12:$Z$12</c:f>
              <c:numCache>
                <c:formatCode>#,##0</c:formatCode>
                <c:ptCount val="5"/>
                <c:pt idx="0">
                  <c:v>2010</c:v>
                </c:pt>
                <c:pt idx="1">
                  <c:v>2866</c:v>
                </c:pt>
                <c:pt idx="2">
                  <c:v>2202</c:v>
                </c:pt>
                <c:pt idx="3">
                  <c:v>2766</c:v>
                </c:pt>
                <c:pt idx="4">
                  <c:v>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E7-407E-96CB-2B0671CBC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9.26'!$V$8:$Z$8</c:f>
              <c:numCache>
                <c:formatCode>#,##0</c:formatCode>
                <c:ptCount val="5"/>
                <c:pt idx="0">
                  <c:v>41308.17</c:v>
                </c:pt>
                <c:pt idx="1">
                  <c:v>41114.94</c:v>
                </c:pt>
                <c:pt idx="2">
                  <c:v>43432.22</c:v>
                </c:pt>
                <c:pt idx="3">
                  <c:v>41367.660000000003</c:v>
                </c:pt>
                <c:pt idx="4">
                  <c:v>45594.58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58-46AF-9E14-2A8F17457E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58-46AF-9E14-2A8F17457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9.27'!$U$4:$Y$4</c:f>
              <c:numCache>
                <c:formatCode>#,##0</c:formatCode>
                <c:ptCount val="5"/>
                <c:pt idx="1">
                  <c:v>55763</c:v>
                </c:pt>
                <c:pt idx="2">
                  <c:v>58989</c:v>
                </c:pt>
                <c:pt idx="3">
                  <c:v>59753</c:v>
                </c:pt>
                <c:pt idx="4">
                  <c:v>60362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33-4CEA-BB30-04565ECA5D73}"/>
            </c:ext>
          </c:extLst>
        </c:ser>
        <c:ser>
          <c:idx val="1"/>
          <c:order val="1"/>
          <c:tx>
            <c:strRef>
              <c:f>'Table 9.27'!$S$7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9.27'!$U$7:$Y$7</c:f>
              <c:numCache>
                <c:formatCode>#,##0</c:formatCode>
                <c:ptCount val="5"/>
                <c:pt idx="1">
                  <c:v>41660</c:v>
                </c:pt>
                <c:pt idx="2">
                  <c:v>43671</c:v>
                </c:pt>
                <c:pt idx="3">
                  <c:v>44324</c:v>
                </c:pt>
                <c:pt idx="4">
                  <c:v>45587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33-4CEA-BB30-04565ECA5D73}"/>
            </c:ext>
          </c:extLst>
        </c:ser>
        <c:ser>
          <c:idx val="2"/>
          <c:order val="2"/>
          <c:tx>
            <c:strRef>
              <c:f>'Table 9.27'!$S$11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9.27'!$U$11:$Y$11</c:f>
              <c:numCache>
                <c:formatCode>#,##0</c:formatCode>
                <c:ptCount val="5"/>
                <c:pt idx="1">
                  <c:v>49560</c:v>
                </c:pt>
                <c:pt idx="2">
                  <c:v>52505</c:v>
                </c:pt>
                <c:pt idx="3">
                  <c:v>53215</c:v>
                </c:pt>
                <c:pt idx="4">
                  <c:v>53505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33-4CEA-BB30-04565ECA5D73}"/>
            </c:ext>
          </c:extLst>
        </c:ser>
        <c:ser>
          <c:idx val="3"/>
          <c:order val="3"/>
          <c:tx>
            <c:strRef>
              <c:f>'Table 9.27'!$S$12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9.27'!$U$12:$Y$12</c:f>
              <c:numCache>
                <c:formatCode>#,##0</c:formatCode>
                <c:ptCount val="5"/>
                <c:pt idx="1">
                  <c:v>6205</c:v>
                </c:pt>
                <c:pt idx="2">
                  <c:v>6488</c:v>
                </c:pt>
                <c:pt idx="3">
                  <c:v>6542</c:v>
                </c:pt>
                <c:pt idx="4">
                  <c:v>6861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33-4CEA-BB30-04565ECA5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9.27'!$AB$15:$AB$33</c:f>
              <c:numCache>
                <c:formatCode>0.0%</c:formatCode>
                <c:ptCount val="19"/>
                <c:pt idx="0">
                  <c:v>2.8079382313910002E-2</c:v>
                </c:pt>
                <c:pt idx="1">
                  <c:v>1.4869103631318615E-2</c:v>
                </c:pt>
                <c:pt idx="2">
                  <c:v>5.2991916998431657E-2</c:v>
                </c:pt>
                <c:pt idx="3">
                  <c:v>1.1476052599831102E-2</c:v>
                </c:pt>
                <c:pt idx="4">
                  <c:v>8.7585957292797681E-2</c:v>
                </c:pt>
                <c:pt idx="5">
                  <c:v>1.8624080106164797E-2</c:v>
                </c:pt>
                <c:pt idx="6">
                  <c:v>0.10418928700687659</c:v>
                </c:pt>
                <c:pt idx="7">
                  <c:v>8.9063819519845572E-2</c:v>
                </c:pt>
                <c:pt idx="8">
                  <c:v>3.9329231511641936E-2</c:v>
                </c:pt>
                <c:pt idx="9">
                  <c:v>5.383640969960188E-3</c:v>
                </c:pt>
                <c:pt idx="10">
                  <c:v>3.0748582458680177E-2</c:v>
                </c:pt>
                <c:pt idx="11">
                  <c:v>2.1263119797321751E-2</c:v>
                </c:pt>
                <c:pt idx="12">
                  <c:v>3.9359391965255154E-2</c:v>
                </c:pt>
                <c:pt idx="13">
                  <c:v>6.1874170587525638E-2</c:v>
                </c:pt>
                <c:pt idx="14">
                  <c:v>5.3414163349016767E-2</c:v>
                </c:pt>
                <c:pt idx="15">
                  <c:v>7.3350223187356733E-2</c:v>
                </c:pt>
                <c:pt idx="16">
                  <c:v>0.17895705151405478</c:v>
                </c:pt>
                <c:pt idx="17">
                  <c:v>7.6155145373386418E-3</c:v>
                </c:pt>
                <c:pt idx="18">
                  <c:v>4.534624200747979E-2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5-4F12-9D7D-CBFE973413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5-4F12-9D7D-CBFE97341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9.27'!$Y$44:$Y$60</c:f>
              <c:numCache>
                <c:formatCode>#,##0</c:formatCode>
                <c:ptCount val="17"/>
                <c:pt idx="0">
                  <c:v>67</c:v>
                </c:pt>
                <c:pt idx="1">
                  <c:v>753</c:v>
                </c:pt>
                <c:pt idx="2">
                  <c:v>1744</c:v>
                </c:pt>
                <c:pt idx="3">
                  <c:v>2226</c:v>
                </c:pt>
                <c:pt idx="4">
                  <c:v>2875</c:v>
                </c:pt>
                <c:pt idx="5">
                  <c:v>2687</c:v>
                </c:pt>
                <c:pt idx="6">
                  <c:v>2749</c:v>
                </c:pt>
                <c:pt idx="7">
                  <c:v>2808</c:v>
                </c:pt>
                <c:pt idx="8">
                  <c:v>3260</c:v>
                </c:pt>
                <c:pt idx="9">
                  <c:v>3048</c:v>
                </c:pt>
                <c:pt idx="10">
                  <c:v>3312</c:v>
                </c:pt>
                <c:pt idx="11">
                  <c:v>2632</c:v>
                </c:pt>
                <c:pt idx="12">
                  <c:v>1298</c:v>
                </c:pt>
                <c:pt idx="13">
                  <c:v>514</c:v>
                </c:pt>
                <c:pt idx="14">
                  <c:v>213</c:v>
                </c:pt>
                <c:pt idx="15">
                  <c:v>144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0-4F49-B74E-5A23915CC869}"/>
            </c:ext>
          </c:extLst>
        </c:ser>
        <c:ser>
          <c:idx val="1"/>
          <c:order val="1"/>
          <c:tx>
            <c:strRef>
              <c:f>'Table 9.27'!$S$62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9.27'!$Y$63:$Y$79</c:f>
              <c:numCache>
                <c:formatCode>#,##0</c:formatCode>
                <c:ptCount val="17"/>
                <c:pt idx="0">
                  <c:v>56</c:v>
                </c:pt>
                <c:pt idx="1">
                  <c:v>1019</c:v>
                </c:pt>
                <c:pt idx="2">
                  <c:v>1767</c:v>
                </c:pt>
                <c:pt idx="3">
                  <c:v>2141</c:v>
                </c:pt>
                <c:pt idx="4">
                  <c:v>2457</c:v>
                </c:pt>
                <c:pt idx="5">
                  <c:v>2429</c:v>
                </c:pt>
                <c:pt idx="6">
                  <c:v>2760</c:v>
                </c:pt>
                <c:pt idx="7">
                  <c:v>2907</c:v>
                </c:pt>
                <c:pt idx="8">
                  <c:v>3520</c:v>
                </c:pt>
                <c:pt idx="9">
                  <c:v>3326</c:v>
                </c:pt>
                <c:pt idx="10">
                  <c:v>3448</c:v>
                </c:pt>
                <c:pt idx="11">
                  <c:v>2402</c:v>
                </c:pt>
                <c:pt idx="12">
                  <c:v>1039</c:v>
                </c:pt>
                <c:pt idx="13">
                  <c:v>381</c:v>
                </c:pt>
                <c:pt idx="14">
                  <c:v>148</c:v>
                </c:pt>
                <c:pt idx="15">
                  <c:v>97</c:v>
                </c:pt>
                <c:pt idx="1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0-4F49-B74E-5A23915CC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9.27'!$Y$83:$Y$90</c:f>
              <c:numCache>
                <c:formatCode>#,##0</c:formatCode>
                <c:ptCount val="8"/>
                <c:pt idx="0">
                  <c:v>1936</c:v>
                </c:pt>
                <c:pt idx="1">
                  <c:v>2011</c:v>
                </c:pt>
                <c:pt idx="2">
                  <c:v>4398</c:v>
                </c:pt>
                <c:pt idx="3">
                  <c:v>1917</c:v>
                </c:pt>
                <c:pt idx="4">
                  <c:v>715</c:v>
                </c:pt>
                <c:pt idx="5">
                  <c:v>1324</c:v>
                </c:pt>
                <c:pt idx="6">
                  <c:v>2611</c:v>
                </c:pt>
                <c:pt idx="7">
                  <c:v>3323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C-4AE3-ABCE-0A3D4DAAAF39}"/>
            </c:ext>
          </c:extLst>
        </c:ser>
        <c:ser>
          <c:idx val="1"/>
          <c:order val="1"/>
          <c:tx>
            <c:strRef>
              <c:f>'Table 9.27'!$S$92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9.27'!$Y$93:$Y$100</c:f>
              <c:numCache>
                <c:formatCode>#,##0</c:formatCode>
                <c:ptCount val="8"/>
                <c:pt idx="0">
                  <c:v>1528</c:v>
                </c:pt>
                <c:pt idx="1">
                  <c:v>3967</c:v>
                </c:pt>
                <c:pt idx="2">
                  <c:v>751</c:v>
                </c:pt>
                <c:pt idx="3">
                  <c:v>4647</c:v>
                </c:pt>
                <c:pt idx="4">
                  <c:v>3631</c:v>
                </c:pt>
                <c:pt idx="5">
                  <c:v>2522</c:v>
                </c:pt>
                <c:pt idx="6">
                  <c:v>184</c:v>
                </c:pt>
                <c:pt idx="7">
                  <c:v>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C-4AE3-ABCE-0A3D4DAAA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9.27'!$U$8:$Y$8</c:f>
              <c:numCache>
                <c:formatCode>#,##0</c:formatCode>
                <c:ptCount val="5"/>
                <c:pt idx="1">
                  <c:v>39401</c:v>
                </c:pt>
                <c:pt idx="2">
                  <c:v>40601.379999999997</c:v>
                </c:pt>
                <c:pt idx="3">
                  <c:v>42244.73</c:v>
                </c:pt>
                <c:pt idx="4">
                  <c:v>42646.13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E-420C-A19E-BD6E2E4820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E-420C-A19E-BD6E2E482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9.27'!$V$4:$Z$4</c:f>
              <c:numCache>
                <c:formatCode>#,##0</c:formatCode>
                <c:ptCount val="5"/>
                <c:pt idx="0">
                  <c:v>55763</c:v>
                </c:pt>
                <c:pt idx="1">
                  <c:v>58989</c:v>
                </c:pt>
                <c:pt idx="2">
                  <c:v>59753</c:v>
                </c:pt>
                <c:pt idx="3">
                  <c:v>60362</c:v>
                </c:pt>
                <c:pt idx="4">
                  <c:v>66312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35-417D-BE04-726EE7762725}"/>
            </c:ext>
          </c:extLst>
        </c:ser>
        <c:ser>
          <c:idx val="1"/>
          <c:order val="1"/>
          <c:tx>
            <c:strRef>
              <c:f>'Table 9.27'!$S$7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9.27'!$V$7:$Z$7</c:f>
              <c:numCache>
                <c:formatCode>#,##0</c:formatCode>
                <c:ptCount val="5"/>
                <c:pt idx="0">
                  <c:v>41660</c:v>
                </c:pt>
                <c:pt idx="1">
                  <c:v>43671</c:v>
                </c:pt>
                <c:pt idx="2">
                  <c:v>44324</c:v>
                </c:pt>
                <c:pt idx="3">
                  <c:v>45587</c:v>
                </c:pt>
                <c:pt idx="4">
                  <c:v>47623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35-417D-BE04-726EE7762725}"/>
            </c:ext>
          </c:extLst>
        </c:ser>
        <c:ser>
          <c:idx val="2"/>
          <c:order val="2"/>
          <c:tx>
            <c:strRef>
              <c:f>'Table 9.27'!$S$11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9.27'!$V$11:$Z$11</c:f>
              <c:numCache>
                <c:formatCode>#,##0</c:formatCode>
                <c:ptCount val="5"/>
                <c:pt idx="0">
                  <c:v>49560</c:v>
                </c:pt>
                <c:pt idx="1">
                  <c:v>52505</c:v>
                </c:pt>
                <c:pt idx="2">
                  <c:v>53215</c:v>
                </c:pt>
                <c:pt idx="3">
                  <c:v>53505</c:v>
                </c:pt>
                <c:pt idx="4">
                  <c:v>58932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5-417D-BE04-726EE7762725}"/>
            </c:ext>
          </c:extLst>
        </c:ser>
        <c:ser>
          <c:idx val="3"/>
          <c:order val="3"/>
          <c:tx>
            <c:strRef>
              <c:f>'Table 9.27'!$S$12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9.27'!$V$12:$Z$12</c:f>
              <c:numCache>
                <c:formatCode>#,##0</c:formatCode>
                <c:ptCount val="5"/>
                <c:pt idx="0">
                  <c:v>6205</c:v>
                </c:pt>
                <c:pt idx="1">
                  <c:v>6488</c:v>
                </c:pt>
                <c:pt idx="2">
                  <c:v>6542</c:v>
                </c:pt>
                <c:pt idx="3">
                  <c:v>6861</c:v>
                </c:pt>
                <c:pt idx="4">
                  <c:v>7380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35-417D-BE04-726EE7762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9.27'!$AB$15:$AB$33</c:f>
              <c:numCache>
                <c:formatCode>0.0%</c:formatCode>
                <c:ptCount val="19"/>
                <c:pt idx="0">
                  <c:v>2.8079382313910002E-2</c:v>
                </c:pt>
                <c:pt idx="1">
                  <c:v>1.4869103631318615E-2</c:v>
                </c:pt>
                <c:pt idx="2">
                  <c:v>5.2991916998431657E-2</c:v>
                </c:pt>
                <c:pt idx="3">
                  <c:v>1.1476052599831102E-2</c:v>
                </c:pt>
                <c:pt idx="4">
                  <c:v>8.7585957292797681E-2</c:v>
                </c:pt>
                <c:pt idx="5">
                  <c:v>1.8624080106164797E-2</c:v>
                </c:pt>
                <c:pt idx="6">
                  <c:v>0.10418928700687659</c:v>
                </c:pt>
                <c:pt idx="7">
                  <c:v>8.9063819519845572E-2</c:v>
                </c:pt>
                <c:pt idx="8">
                  <c:v>3.9329231511641936E-2</c:v>
                </c:pt>
                <c:pt idx="9">
                  <c:v>5.383640969960188E-3</c:v>
                </c:pt>
                <c:pt idx="10">
                  <c:v>3.0748582458680177E-2</c:v>
                </c:pt>
                <c:pt idx="11">
                  <c:v>2.1263119797321751E-2</c:v>
                </c:pt>
                <c:pt idx="12">
                  <c:v>3.9359391965255154E-2</c:v>
                </c:pt>
                <c:pt idx="13">
                  <c:v>6.1874170587525638E-2</c:v>
                </c:pt>
                <c:pt idx="14">
                  <c:v>5.3414163349016767E-2</c:v>
                </c:pt>
                <c:pt idx="15">
                  <c:v>7.3350223187356733E-2</c:v>
                </c:pt>
                <c:pt idx="16">
                  <c:v>0.17895705151405478</c:v>
                </c:pt>
                <c:pt idx="17">
                  <c:v>7.6155145373386418E-3</c:v>
                </c:pt>
                <c:pt idx="18">
                  <c:v>4.534624200747979E-2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DB-4812-A1E0-80002B99CB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DB-4812-A1E0-80002B99C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9.27'!$Z$44:$Z$60</c:f>
              <c:numCache>
                <c:formatCode>#,##0</c:formatCode>
                <c:ptCount val="17"/>
                <c:pt idx="0">
                  <c:v>72</c:v>
                </c:pt>
                <c:pt idx="1">
                  <c:v>990</c:v>
                </c:pt>
                <c:pt idx="2">
                  <c:v>2003</c:v>
                </c:pt>
                <c:pt idx="3">
                  <c:v>2500</c:v>
                </c:pt>
                <c:pt idx="4">
                  <c:v>3166</c:v>
                </c:pt>
                <c:pt idx="5">
                  <c:v>2962</c:v>
                </c:pt>
                <c:pt idx="6">
                  <c:v>3053</c:v>
                </c:pt>
                <c:pt idx="7">
                  <c:v>2943</c:v>
                </c:pt>
                <c:pt idx="8">
                  <c:v>3361</c:v>
                </c:pt>
                <c:pt idx="9">
                  <c:v>3301</c:v>
                </c:pt>
                <c:pt idx="10">
                  <c:v>3303</c:v>
                </c:pt>
                <c:pt idx="11">
                  <c:v>2944</c:v>
                </c:pt>
                <c:pt idx="12">
                  <c:v>1427</c:v>
                </c:pt>
                <c:pt idx="13">
                  <c:v>564</c:v>
                </c:pt>
                <c:pt idx="14">
                  <c:v>224</c:v>
                </c:pt>
                <c:pt idx="15">
                  <c:v>125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A-4D7A-84AB-860313EFF9E2}"/>
            </c:ext>
          </c:extLst>
        </c:ser>
        <c:ser>
          <c:idx val="1"/>
          <c:order val="1"/>
          <c:tx>
            <c:strRef>
              <c:f>'Table 9.27'!$S$62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9.27'!$Z$63:$Z$79</c:f>
              <c:numCache>
                <c:formatCode>#,##0</c:formatCode>
                <c:ptCount val="17"/>
                <c:pt idx="0">
                  <c:v>112</c:v>
                </c:pt>
                <c:pt idx="1">
                  <c:v>1368</c:v>
                </c:pt>
                <c:pt idx="2">
                  <c:v>2117</c:v>
                </c:pt>
                <c:pt idx="3">
                  <c:v>2388</c:v>
                </c:pt>
                <c:pt idx="4">
                  <c:v>2752</c:v>
                </c:pt>
                <c:pt idx="5">
                  <c:v>2765</c:v>
                </c:pt>
                <c:pt idx="6">
                  <c:v>2926</c:v>
                </c:pt>
                <c:pt idx="7">
                  <c:v>3259</c:v>
                </c:pt>
                <c:pt idx="8">
                  <c:v>3621</c:v>
                </c:pt>
                <c:pt idx="9">
                  <c:v>3772</c:v>
                </c:pt>
                <c:pt idx="10">
                  <c:v>3697</c:v>
                </c:pt>
                <c:pt idx="11">
                  <c:v>2622</c:v>
                </c:pt>
                <c:pt idx="12">
                  <c:v>1163</c:v>
                </c:pt>
                <c:pt idx="13">
                  <c:v>375</c:v>
                </c:pt>
                <c:pt idx="14">
                  <c:v>152</c:v>
                </c:pt>
                <c:pt idx="15">
                  <c:v>87</c:v>
                </c:pt>
                <c:pt idx="1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A-4D7A-84AB-860313EFF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9.27'!$Z$83:$Z$90</c:f>
              <c:numCache>
                <c:formatCode>#,##0</c:formatCode>
                <c:ptCount val="8"/>
                <c:pt idx="0">
                  <c:v>2010</c:v>
                </c:pt>
                <c:pt idx="1">
                  <c:v>2097</c:v>
                </c:pt>
                <c:pt idx="2">
                  <c:v>4550</c:v>
                </c:pt>
                <c:pt idx="3">
                  <c:v>1969</c:v>
                </c:pt>
                <c:pt idx="4">
                  <c:v>765</c:v>
                </c:pt>
                <c:pt idx="5">
                  <c:v>1404</c:v>
                </c:pt>
                <c:pt idx="6">
                  <c:v>2647</c:v>
                </c:pt>
                <c:pt idx="7">
                  <c:v>3470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0F-40F5-A508-2DBCA0B25EEB}"/>
            </c:ext>
          </c:extLst>
        </c:ser>
        <c:ser>
          <c:idx val="1"/>
          <c:order val="1"/>
          <c:tx>
            <c:strRef>
              <c:f>'Table 9.27'!$S$92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9.27'!$Z$93:$Z$100</c:f>
              <c:numCache>
                <c:formatCode>#,##0</c:formatCode>
                <c:ptCount val="8"/>
                <c:pt idx="0">
                  <c:v>1608</c:v>
                </c:pt>
                <c:pt idx="1">
                  <c:v>4050</c:v>
                </c:pt>
                <c:pt idx="2">
                  <c:v>780</c:v>
                </c:pt>
                <c:pt idx="3">
                  <c:v>5036</c:v>
                </c:pt>
                <c:pt idx="4">
                  <c:v>3747</c:v>
                </c:pt>
                <c:pt idx="5">
                  <c:v>2680</c:v>
                </c:pt>
                <c:pt idx="6">
                  <c:v>209</c:v>
                </c:pt>
                <c:pt idx="7">
                  <c:v>1764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0F-40F5-A508-2DBCA0B25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9.3'!$AB$15:$AB$33</c:f>
              <c:numCache>
                <c:formatCode>0.0%</c:formatCode>
                <c:ptCount val="19"/>
                <c:pt idx="0">
                  <c:v>0.1293547883143259</c:v>
                </c:pt>
                <c:pt idx="1">
                  <c:v>7.4363380721762226E-2</c:v>
                </c:pt>
                <c:pt idx="2">
                  <c:v>5.5303858772066866E-2</c:v>
                </c:pt>
                <c:pt idx="3">
                  <c:v>2.7886267770660833E-2</c:v>
                </c:pt>
                <c:pt idx="4">
                  <c:v>5.95219496953601E-2</c:v>
                </c:pt>
                <c:pt idx="5">
                  <c:v>2.2808936103733791E-2</c:v>
                </c:pt>
                <c:pt idx="6">
                  <c:v>8.217466020934229E-2</c:v>
                </c:pt>
                <c:pt idx="7">
                  <c:v>5.2257459771910639E-2</c:v>
                </c:pt>
                <c:pt idx="8">
                  <c:v>2.523043274488361E-2</c:v>
                </c:pt>
                <c:pt idx="9">
                  <c:v>1.4060303077644118E-3</c:v>
                </c:pt>
                <c:pt idx="10">
                  <c:v>1.6013122949539136E-2</c:v>
                </c:pt>
                <c:pt idx="11">
                  <c:v>1.8903296359943759E-2</c:v>
                </c:pt>
                <c:pt idx="12">
                  <c:v>2.9526636463052647E-2</c:v>
                </c:pt>
                <c:pt idx="13">
                  <c:v>9.7719106389626623E-2</c:v>
                </c:pt>
                <c:pt idx="14">
                  <c:v>3.9759412591782534E-2</c:v>
                </c:pt>
                <c:pt idx="15">
                  <c:v>5.9834400874863303E-2</c:v>
                </c:pt>
                <c:pt idx="16">
                  <c:v>6.6005311670051553E-2</c:v>
                </c:pt>
                <c:pt idx="17">
                  <c:v>6.4833619746914543E-3</c:v>
                </c:pt>
                <c:pt idx="18">
                  <c:v>3.8509607873769724E-2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EE-4CAE-83C6-A094B6B934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EE-4CAE-83C6-A094B6B93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9.27'!$V$8:$Z$8</c:f>
              <c:numCache>
                <c:formatCode>#,##0</c:formatCode>
                <c:ptCount val="5"/>
                <c:pt idx="0">
                  <c:v>39401</c:v>
                </c:pt>
                <c:pt idx="1">
                  <c:v>40601.379999999997</c:v>
                </c:pt>
                <c:pt idx="2">
                  <c:v>42244.73</c:v>
                </c:pt>
                <c:pt idx="3">
                  <c:v>42646.13</c:v>
                </c:pt>
                <c:pt idx="4">
                  <c:v>43360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1-4E66-AC48-1003711513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41-4E66-AC48-100371151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9.28'!$U$4:$Y$4</c:f>
              <c:numCache>
                <c:formatCode>#,##0</c:formatCode>
                <c:ptCount val="5"/>
                <c:pt idx="1">
                  <c:v>48900</c:v>
                </c:pt>
                <c:pt idx="2">
                  <c:v>49323</c:v>
                </c:pt>
                <c:pt idx="3">
                  <c:v>48445</c:v>
                </c:pt>
                <c:pt idx="4">
                  <c:v>48180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A6-4F71-BC41-3C0DE07DB698}"/>
            </c:ext>
          </c:extLst>
        </c:ser>
        <c:ser>
          <c:idx val="1"/>
          <c:order val="1"/>
          <c:tx>
            <c:strRef>
              <c:f>'Table 9.28'!$S$7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9.28'!$U$7:$Y$7</c:f>
              <c:numCache>
                <c:formatCode>#,##0</c:formatCode>
                <c:ptCount val="5"/>
                <c:pt idx="1">
                  <c:v>32885</c:v>
                </c:pt>
                <c:pt idx="2">
                  <c:v>33164</c:v>
                </c:pt>
                <c:pt idx="3">
                  <c:v>33240</c:v>
                </c:pt>
                <c:pt idx="4">
                  <c:v>34104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A6-4F71-BC41-3C0DE07DB698}"/>
            </c:ext>
          </c:extLst>
        </c:ser>
        <c:ser>
          <c:idx val="2"/>
          <c:order val="2"/>
          <c:tx>
            <c:strRef>
              <c:f>'Table 9.28'!$S$11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9.28'!$U$11:$Y$11</c:f>
              <c:numCache>
                <c:formatCode>#,##0</c:formatCode>
                <c:ptCount val="5"/>
                <c:pt idx="1">
                  <c:v>44953</c:v>
                </c:pt>
                <c:pt idx="2">
                  <c:v>45468</c:v>
                </c:pt>
                <c:pt idx="3">
                  <c:v>44580</c:v>
                </c:pt>
                <c:pt idx="4">
                  <c:v>44167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A6-4F71-BC41-3C0DE07DB698}"/>
            </c:ext>
          </c:extLst>
        </c:ser>
        <c:ser>
          <c:idx val="3"/>
          <c:order val="3"/>
          <c:tx>
            <c:strRef>
              <c:f>'Table 9.28'!$S$12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9.28'!$U$12:$Y$12</c:f>
              <c:numCache>
                <c:formatCode>#,##0</c:formatCode>
                <c:ptCount val="5"/>
                <c:pt idx="1">
                  <c:v>3944</c:v>
                </c:pt>
                <c:pt idx="2">
                  <c:v>3858</c:v>
                </c:pt>
                <c:pt idx="3">
                  <c:v>3864</c:v>
                </c:pt>
                <c:pt idx="4">
                  <c:v>4008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A6-4F71-BC41-3C0DE07DB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9.28'!$AB$15:$AB$33</c:f>
              <c:numCache>
                <c:formatCode>0.0%</c:formatCode>
                <c:ptCount val="19"/>
                <c:pt idx="0">
                  <c:v>2.3054698402091237E-2</c:v>
                </c:pt>
                <c:pt idx="1">
                  <c:v>4.9313076121779126E-2</c:v>
                </c:pt>
                <c:pt idx="2">
                  <c:v>8.0681617170148781E-2</c:v>
                </c:pt>
                <c:pt idx="3">
                  <c:v>1.7728335855657539E-2</c:v>
                </c:pt>
                <c:pt idx="4">
                  <c:v>0.11875233396882801</c:v>
                </c:pt>
                <c:pt idx="5">
                  <c:v>2.1737848621238624E-2</c:v>
                </c:pt>
                <c:pt idx="6">
                  <c:v>8.2450519860846325E-2</c:v>
                </c:pt>
                <c:pt idx="7">
                  <c:v>7.9227186068908592E-2</c:v>
                </c:pt>
                <c:pt idx="8">
                  <c:v>6.3798423711157848E-2</c:v>
                </c:pt>
                <c:pt idx="9">
                  <c:v>2.3978458696122173E-3</c:v>
                </c:pt>
                <c:pt idx="10">
                  <c:v>2.0303071994339512E-2</c:v>
                </c:pt>
                <c:pt idx="11">
                  <c:v>2.502014583619961E-2</c:v>
                </c:pt>
                <c:pt idx="12">
                  <c:v>6.0162345958057355E-2</c:v>
                </c:pt>
                <c:pt idx="13">
                  <c:v>8.3728060693016762E-2</c:v>
                </c:pt>
                <c:pt idx="14">
                  <c:v>4.0959924526818528E-2</c:v>
                </c:pt>
                <c:pt idx="15">
                  <c:v>6.4663220582165531E-2</c:v>
                </c:pt>
                <c:pt idx="16">
                  <c:v>8.1782267733249481E-2</c:v>
                </c:pt>
                <c:pt idx="17">
                  <c:v>8.5300418640303459E-3</c:v>
                </c:pt>
                <c:pt idx="18">
                  <c:v>4.8625169519841194E-2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B-4761-B8BB-0E0C2DC9CD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B-4761-B8BB-0E0C2DC9C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9.28'!$Y$44:$Y$60</c:f>
              <c:numCache>
                <c:formatCode>#,##0</c:formatCode>
                <c:ptCount val="17"/>
                <c:pt idx="0">
                  <c:v>35</c:v>
                </c:pt>
                <c:pt idx="1">
                  <c:v>561</c:v>
                </c:pt>
                <c:pt idx="2">
                  <c:v>1520</c:v>
                </c:pt>
                <c:pt idx="3">
                  <c:v>1956</c:v>
                </c:pt>
                <c:pt idx="4">
                  <c:v>2880</c:v>
                </c:pt>
                <c:pt idx="5">
                  <c:v>2952</c:v>
                </c:pt>
                <c:pt idx="6">
                  <c:v>2995</c:v>
                </c:pt>
                <c:pt idx="7">
                  <c:v>2748</c:v>
                </c:pt>
                <c:pt idx="8">
                  <c:v>3124</c:v>
                </c:pt>
                <c:pt idx="9">
                  <c:v>2783</c:v>
                </c:pt>
                <c:pt idx="10">
                  <c:v>2720</c:v>
                </c:pt>
                <c:pt idx="11">
                  <c:v>1839</c:v>
                </c:pt>
                <c:pt idx="12">
                  <c:v>793</c:v>
                </c:pt>
                <c:pt idx="13">
                  <c:v>229</c:v>
                </c:pt>
                <c:pt idx="14">
                  <c:v>97</c:v>
                </c:pt>
                <c:pt idx="15">
                  <c:v>37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9-42E7-8B04-7AA133F80AF2}"/>
            </c:ext>
          </c:extLst>
        </c:ser>
        <c:ser>
          <c:idx val="1"/>
          <c:order val="1"/>
          <c:tx>
            <c:strRef>
              <c:f>'Table 9.28'!$S$62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9.28'!$Y$63:$Y$79</c:f>
              <c:numCache>
                <c:formatCode>#,##0</c:formatCode>
                <c:ptCount val="17"/>
                <c:pt idx="0">
                  <c:v>52</c:v>
                </c:pt>
                <c:pt idx="1">
                  <c:v>688</c:v>
                </c:pt>
                <c:pt idx="2">
                  <c:v>1448</c:v>
                </c:pt>
                <c:pt idx="3">
                  <c:v>1619</c:v>
                </c:pt>
                <c:pt idx="4">
                  <c:v>2212</c:v>
                </c:pt>
                <c:pt idx="5">
                  <c:v>2095</c:v>
                </c:pt>
                <c:pt idx="6">
                  <c:v>2293</c:v>
                </c:pt>
                <c:pt idx="7">
                  <c:v>2132</c:v>
                </c:pt>
                <c:pt idx="8">
                  <c:v>2482</c:v>
                </c:pt>
                <c:pt idx="9">
                  <c:v>2172</c:v>
                </c:pt>
                <c:pt idx="10">
                  <c:v>1883</c:v>
                </c:pt>
                <c:pt idx="11">
                  <c:v>1111</c:v>
                </c:pt>
                <c:pt idx="12">
                  <c:v>451</c:v>
                </c:pt>
                <c:pt idx="13">
                  <c:v>161</c:v>
                </c:pt>
                <c:pt idx="14">
                  <c:v>54</c:v>
                </c:pt>
                <c:pt idx="15">
                  <c:v>27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9-42E7-8B04-7AA133F80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9.28'!$Y$83:$Y$90</c:f>
              <c:numCache>
                <c:formatCode>#,##0</c:formatCode>
                <c:ptCount val="8"/>
                <c:pt idx="0">
                  <c:v>1291</c:v>
                </c:pt>
                <c:pt idx="1">
                  <c:v>1591</c:v>
                </c:pt>
                <c:pt idx="2">
                  <c:v>5641</c:v>
                </c:pt>
                <c:pt idx="3">
                  <c:v>652</c:v>
                </c:pt>
                <c:pt idx="4">
                  <c:v>363</c:v>
                </c:pt>
                <c:pt idx="5">
                  <c:v>585</c:v>
                </c:pt>
                <c:pt idx="6">
                  <c:v>2603</c:v>
                </c:pt>
                <c:pt idx="7">
                  <c:v>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0-4490-A5E8-516751B24D80}"/>
            </c:ext>
          </c:extLst>
        </c:ser>
        <c:ser>
          <c:idx val="1"/>
          <c:order val="1"/>
          <c:tx>
            <c:strRef>
              <c:f>'Table 9.28'!$S$92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9.28'!$Y$93:$Y$100</c:f>
              <c:numCache>
                <c:formatCode>#,##0</c:formatCode>
                <c:ptCount val="8"/>
                <c:pt idx="0">
                  <c:v>1048</c:v>
                </c:pt>
                <c:pt idx="1">
                  <c:v>2482</c:v>
                </c:pt>
                <c:pt idx="2">
                  <c:v>738</c:v>
                </c:pt>
                <c:pt idx="3">
                  <c:v>2514</c:v>
                </c:pt>
                <c:pt idx="4">
                  <c:v>2452</c:v>
                </c:pt>
                <c:pt idx="5">
                  <c:v>1808</c:v>
                </c:pt>
                <c:pt idx="6">
                  <c:v>415</c:v>
                </c:pt>
                <c:pt idx="7">
                  <c:v>1454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0-4490-A5E8-516751B24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9.28'!$U$8:$Y$8</c:f>
              <c:numCache>
                <c:formatCode>#,##0</c:formatCode>
                <c:ptCount val="5"/>
                <c:pt idx="1">
                  <c:v>52750.38</c:v>
                </c:pt>
                <c:pt idx="2">
                  <c:v>53546</c:v>
                </c:pt>
                <c:pt idx="3">
                  <c:v>52631.74</c:v>
                </c:pt>
                <c:pt idx="4">
                  <c:v>54072.76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5-43A6-9CC2-4F57D8ECA9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A5-43A6-9CC2-4F57D8ECA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9.28'!$V$4:$Z$4</c:f>
              <c:numCache>
                <c:formatCode>#,##0</c:formatCode>
                <c:ptCount val="5"/>
                <c:pt idx="0">
                  <c:v>48900</c:v>
                </c:pt>
                <c:pt idx="1">
                  <c:v>49323</c:v>
                </c:pt>
                <c:pt idx="2">
                  <c:v>48445</c:v>
                </c:pt>
                <c:pt idx="3">
                  <c:v>48180</c:v>
                </c:pt>
                <c:pt idx="4">
                  <c:v>50879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95-4959-9899-2654BDA57ED7}"/>
            </c:ext>
          </c:extLst>
        </c:ser>
        <c:ser>
          <c:idx val="1"/>
          <c:order val="1"/>
          <c:tx>
            <c:strRef>
              <c:f>'Table 9.28'!$S$7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9.28'!$V$7:$Z$7</c:f>
              <c:numCache>
                <c:formatCode>#,##0</c:formatCode>
                <c:ptCount val="5"/>
                <c:pt idx="0">
                  <c:v>32885</c:v>
                </c:pt>
                <c:pt idx="1">
                  <c:v>33164</c:v>
                </c:pt>
                <c:pt idx="2">
                  <c:v>33240</c:v>
                </c:pt>
                <c:pt idx="3">
                  <c:v>34104</c:v>
                </c:pt>
                <c:pt idx="4">
                  <c:v>35169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95-4959-9899-2654BDA57ED7}"/>
            </c:ext>
          </c:extLst>
        </c:ser>
        <c:ser>
          <c:idx val="2"/>
          <c:order val="2"/>
          <c:tx>
            <c:strRef>
              <c:f>'Table 9.28'!$S$11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9.28'!$V$11:$Z$11</c:f>
              <c:numCache>
                <c:formatCode>#,##0</c:formatCode>
                <c:ptCount val="5"/>
                <c:pt idx="0">
                  <c:v>44953</c:v>
                </c:pt>
                <c:pt idx="1">
                  <c:v>45468</c:v>
                </c:pt>
                <c:pt idx="2">
                  <c:v>44580</c:v>
                </c:pt>
                <c:pt idx="3">
                  <c:v>44167</c:v>
                </c:pt>
                <c:pt idx="4">
                  <c:v>46690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95-4959-9899-2654BDA57ED7}"/>
            </c:ext>
          </c:extLst>
        </c:ser>
        <c:ser>
          <c:idx val="3"/>
          <c:order val="3"/>
          <c:tx>
            <c:strRef>
              <c:f>'Table 9.28'!$S$12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9.28'!$V$12:$Z$12</c:f>
              <c:numCache>
                <c:formatCode>#,##0</c:formatCode>
                <c:ptCount val="5"/>
                <c:pt idx="0">
                  <c:v>3944</c:v>
                </c:pt>
                <c:pt idx="1">
                  <c:v>3858</c:v>
                </c:pt>
                <c:pt idx="2">
                  <c:v>3864</c:v>
                </c:pt>
                <c:pt idx="3">
                  <c:v>4008</c:v>
                </c:pt>
                <c:pt idx="4">
                  <c:v>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95-4959-9899-2654BDA57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9.28'!$AB$15:$AB$33</c:f>
              <c:numCache>
                <c:formatCode>0.0%</c:formatCode>
                <c:ptCount val="19"/>
                <c:pt idx="0">
                  <c:v>2.3054698402091237E-2</c:v>
                </c:pt>
                <c:pt idx="1">
                  <c:v>4.9313076121779126E-2</c:v>
                </c:pt>
                <c:pt idx="2">
                  <c:v>8.0681617170148781E-2</c:v>
                </c:pt>
                <c:pt idx="3">
                  <c:v>1.7728335855657539E-2</c:v>
                </c:pt>
                <c:pt idx="4">
                  <c:v>0.11875233396882801</c:v>
                </c:pt>
                <c:pt idx="5">
                  <c:v>2.1737848621238624E-2</c:v>
                </c:pt>
                <c:pt idx="6">
                  <c:v>8.2450519860846325E-2</c:v>
                </c:pt>
                <c:pt idx="7">
                  <c:v>7.9227186068908592E-2</c:v>
                </c:pt>
                <c:pt idx="8">
                  <c:v>6.3798423711157848E-2</c:v>
                </c:pt>
                <c:pt idx="9">
                  <c:v>2.3978458696122173E-3</c:v>
                </c:pt>
                <c:pt idx="10">
                  <c:v>2.0303071994339512E-2</c:v>
                </c:pt>
                <c:pt idx="11">
                  <c:v>2.502014583619961E-2</c:v>
                </c:pt>
                <c:pt idx="12">
                  <c:v>6.0162345958057355E-2</c:v>
                </c:pt>
                <c:pt idx="13">
                  <c:v>8.3728060693016762E-2</c:v>
                </c:pt>
                <c:pt idx="14">
                  <c:v>4.0959924526818528E-2</c:v>
                </c:pt>
                <c:pt idx="15">
                  <c:v>6.4663220582165531E-2</c:v>
                </c:pt>
                <c:pt idx="16">
                  <c:v>8.1782267733249481E-2</c:v>
                </c:pt>
                <c:pt idx="17">
                  <c:v>8.5300418640303459E-3</c:v>
                </c:pt>
                <c:pt idx="18">
                  <c:v>4.8625169519841194E-2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B-4895-8BF2-CDBBAF8214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B-4895-8BF2-CDBBAF821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9.28'!$Z$44:$Z$60</c:f>
              <c:numCache>
                <c:formatCode>#,##0</c:formatCode>
                <c:ptCount val="17"/>
                <c:pt idx="0">
                  <c:v>41</c:v>
                </c:pt>
                <c:pt idx="1">
                  <c:v>739</c:v>
                </c:pt>
                <c:pt idx="2">
                  <c:v>1625</c:v>
                </c:pt>
                <c:pt idx="3">
                  <c:v>2095</c:v>
                </c:pt>
                <c:pt idx="4">
                  <c:v>2950</c:v>
                </c:pt>
                <c:pt idx="5">
                  <c:v>2991</c:v>
                </c:pt>
                <c:pt idx="6">
                  <c:v>2981</c:v>
                </c:pt>
                <c:pt idx="7">
                  <c:v>2861</c:v>
                </c:pt>
                <c:pt idx="8">
                  <c:v>3005</c:v>
                </c:pt>
                <c:pt idx="9">
                  <c:v>2925</c:v>
                </c:pt>
                <c:pt idx="10">
                  <c:v>2576</c:v>
                </c:pt>
                <c:pt idx="11">
                  <c:v>1922</c:v>
                </c:pt>
                <c:pt idx="12">
                  <c:v>837</c:v>
                </c:pt>
                <c:pt idx="13">
                  <c:v>276</c:v>
                </c:pt>
                <c:pt idx="14">
                  <c:v>103</c:v>
                </c:pt>
                <c:pt idx="15">
                  <c:v>45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A4-4942-9D3F-63D80A60C21B}"/>
            </c:ext>
          </c:extLst>
        </c:ser>
        <c:ser>
          <c:idx val="1"/>
          <c:order val="1"/>
          <c:tx>
            <c:strRef>
              <c:f>'Table 9.28'!$S$62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9.28'!$Z$63:$Z$79</c:f>
              <c:numCache>
                <c:formatCode>#,##0</c:formatCode>
                <c:ptCount val="17"/>
                <c:pt idx="0">
                  <c:v>50</c:v>
                </c:pt>
                <c:pt idx="1">
                  <c:v>887</c:v>
                </c:pt>
                <c:pt idx="2">
                  <c:v>1763</c:v>
                </c:pt>
                <c:pt idx="3">
                  <c:v>1750</c:v>
                </c:pt>
                <c:pt idx="4">
                  <c:v>2363</c:v>
                </c:pt>
                <c:pt idx="5">
                  <c:v>2336</c:v>
                </c:pt>
                <c:pt idx="6">
                  <c:v>2419</c:v>
                </c:pt>
                <c:pt idx="7">
                  <c:v>2290</c:v>
                </c:pt>
                <c:pt idx="8">
                  <c:v>2555</c:v>
                </c:pt>
                <c:pt idx="9">
                  <c:v>2412</c:v>
                </c:pt>
                <c:pt idx="10">
                  <c:v>2023</c:v>
                </c:pt>
                <c:pt idx="11">
                  <c:v>1186</c:v>
                </c:pt>
                <c:pt idx="12">
                  <c:v>527</c:v>
                </c:pt>
                <c:pt idx="13">
                  <c:v>158</c:v>
                </c:pt>
                <c:pt idx="14">
                  <c:v>68</c:v>
                </c:pt>
                <c:pt idx="15">
                  <c:v>31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A4-4942-9D3F-63D80A60C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9.28'!$Z$83:$Z$90</c:f>
              <c:numCache>
                <c:formatCode>#,##0</c:formatCode>
                <c:ptCount val="8"/>
                <c:pt idx="0">
                  <c:v>1301</c:v>
                </c:pt>
                <c:pt idx="1">
                  <c:v>1641</c:v>
                </c:pt>
                <c:pt idx="2">
                  <c:v>5673</c:v>
                </c:pt>
                <c:pt idx="3">
                  <c:v>700</c:v>
                </c:pt>
                <c:pt idx="4">
                  <c:v>365</c:v>
                </c:pt>
                <c:pt idx="5">
                  <c:v>631</c:v>
                </c:pt>
                <c:pt idx="6">
                  <c:v>2611</c:v>
                </c:pt>
                <c:pt idx="7">
                  <c:v>3355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3-4069-A1FE-2DECA41E2B98}"/>
            </c:ext>
          </c:extLst>
        </c:ser>
        <c:ser>
          <c:idx val="1"/>
          <c:order val="1"/>
          <c:tx>
            <c:strRef>
              <c:f>'Table 9.28'!$S$92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9.28'!$Z$93:$Z$100</c:f>
              <c:numCache>
                <c:formatCode>#,##0</c:formatCode>
                <c:ptCount val="8"/>
                <c:pt idx="0">
                  <c:v>1100</c:v>
                </c:pt>
                <c:pt idx="1">
                  <c:v>2553</c:v>
                </c:pt>
                <c:pt idx="2">
                  <c:v>774</c:v>
                </c:pt>
                <c:pt idx="3">
                  <c:v>2766</c:v>
                </c:pt>
                <c:pt idx="4">
                  <c:v>2511</c:v>
                </c:pt>
                <c:pt idx="5">
                  <c:v>1885</c:v>
                </c:pt>
                <c:pt idx="6">
                  <c:v>415</c:v>
                </c:pt>
                <c:pt idx="7">
                  <c:v>1621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E3-4069-A1FE-2DECA41E2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9.3'!$Z$44:$Z$60</c:f>
              <c:numCache>
                <c:formatCode>#,##0</c:formatCode>
                <c:ptCount val="17"/>
                <c:pt idx="0">
                  <c:v>25</c:v>
                </c:pt>
                <c:pt idx="1">
                  <c:v>251</c:v>
                </c:pt>
                <c:pt idx="2">
                  <c:v>410</c:v>
                </c:pt>
                <c:pt idx="3">
                  <c:v>460</c:v>
                </c:pt>
                <c:pt idx="4">
                  <c:v>721</c:v>
                </c:pt>
                <c:pt idx="5">
                  <c:v>723</c:v>
                </c:pt>
                <c:pt idx="6">
                  <c:v>736</c:v>
                </c:pt>
                <c:pt idx="7">
                  <c:v>608</c:v>
                </c:pt>
                <c:pt idx="8">
                  <c:v>582</c:v>
                </c:pt>
                <c:pt idx="9">
                  <c:v>592</c:v>
                </c:pt>
                <c:pt idx="10">
                  <c:v>539</c:v>
                </c:pt>
                <c:pt idx="11">
                  <c:v>485</c:v>
                </c:pt>
                <c:pt idx="12">
                  <c:v>285</c:v>
                </c:pt>
                <c:pt idx="13">
                  <c:v>129</c:v>
                </c:pt>
                <c:pt idx="14">
                  <c:v>94</c:v>
                </c:pt>
                <c:pt idx="15">
                  <c:v>64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3-47BC-98D5-C8D8F12DBC10}"/>
            </c:ext>
          </c:extLst>
        </c:ser>
        <c:ser>
          <c:idx val="1"/>
          <c:order val="1"/>
          <c:tx>
            <c:strRef>
              <c:f>'Table 9.3'!$S$62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9.3'!$Z$63:$Z$79</c:f>
              <c:numCache>
                <c:formatCode>#,##0</c:formatCode>
                <c:ptCount val="17"/>
                <c:pt idx="0">
                  <c:v>28</c:v>
                </c:pt>
                <c:pt idx="1">
                  <c:v>189</c:v>
                </c:pt>
                <c:pt idx="2">
                  <c:v>440</c:v>
                </c:pt>
                <c:pt idx="3">
                  <c:v>492</c:v>
                </c:pt>
                <c:pt idx="4">
                  <c:v>565</c:v>
                </c:pt>
                <c:pt idx="5">
                  <c:v>674</c:v>
                </c:pt>
                <c:pt idx="6">
                  <c:v>613</c:v>
                </c:pt>
                <c:pt idx="7">
                  <c:v>606</c:v>
                </c:pt>
                <c:pt idx="8">
                  <c:v>583</c:v>
                </c:pt>
                <c:pt idx="9">
                  <c:v>522</c:v>
                </c:pt>
                <c:pt idx="10">
                  <c:v>551</c:v>
                </c:pt>
                <c:pt idx="11">
                  <c:v>385</c:v>
                </c:pt>
                <c:pt idx="12">
                  <c:v>188</c:v>
                </c:pt>
                <c:pt idx="13">
                  <c:v>96</c:v>
                </c:pt>
                <c:pt idx="14">
                  <c:v>71</c:v>
                </c:pt>
                <c:pt idx="15">
                  <c:v>40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3-47BC-98D5-C8D8F12D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9.28'!$V$8:$Z$8</c:f>
              <c:numCache>
                <c:formatCode>#,##0</c:formatCode>
                <c:ptCount val="5"/>
                <c:pt idx="0">
                  <c:v>52750.38</c:v>
                </c:pt>
                <c:pt idx="1">
                  <c:v>53546</c:v>
                </c:pt>
                <c:pt idx="2">
                  <c:v>52631.74</c:v>
                </c:pt>
                <c:pt idx="3">
                  <c:v>54072.76</c:v>
                </c:pt>
                <c:pt idx="4">
                  <c:v>53485.120000000003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B-4D2D-9774-F5B87CFBDD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0B-4D2D-9774-F5B87CFBD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9.29'!$U$4:$Y$4</c:f>
              <c:numCache>
                <c:formatCode>#,##0</c:formatCode>
                <c:ptCount val="5"/>
                <c:pt idx="1">
                  <c:v>468846</c:v>
                </c:pt>
                <c:pt idx="2">
                  <c:v>489013</c:v>
                </c:pt>
                <c:pt idx="3">
                  <c:v>500145</c:v>
                </c:pt>
                <c:pt idx="4">
                  <c:v>502589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14-404A-AF0D-849CDB5CAFE2}"/>
            </c:ext>
          </c:extLst>
        </c:ser>
        <c:ser>
          <c:idx val="1"/>
          <c:order val="1"/>
          <c:tx>
            <c:strRef>
              <c:f>'Table 9.29'!$S$7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9.29'!$U$7:$Y$7</c:f>
              <c:numCache>
                <c:formatCode>#,##0</c:formatCode>
                <c:ptCount val="5"/>
                <c:pt idx="1">
                  <c:v>326468</c:v>
                </c:pt>
                <c:pt idx="2">
                  <c:v>340830</c:v>
                </c:pt>
                <c:pt idx="3">
                  <c:v>346936</c:v>
                </c:pt>
                <c:pt idx="4">
                  <c:v>356213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14-404A-AF0D-849CDB5CAFE2}"/>
            </c:ext>
          </c:extLst>
        </c:ser>
        <c:ser>
          <c:idx val="2"/>
          <c:order val="2"/>
          <c:tx>
            <c:strRef>
              <c:f>'Table 9.29'!$S$11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9.29'!$U$11:$Y$11</c:f>
              <c:numCache>
                <c:formatCode>#,##0</c:formatCode>
                <c:ptCount val="5"/>
                <c:pt idx="1">
                  <c:v>418949</c:v>
                </c:pt>
                <c:pt idx="2">
                  <c:v>436494</c:v>
                </c:pt>
                <c:pt idx="3">
                  <c:v>445263</c:v>
                </c:pt>
                <c:pt idx="4">
                  <c:v>445414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14-404A-AF0D-849CDB5CAFE2}"/>
            </c:ext>
          </c:extLst>
        </c:ser>
        <c:ser>
          <c:idx val="3"/>
          <c:order val="3"/>
          <c:tx>
            <c:strRef>
              <c:f>'Table 9.29'!$S$12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9.29'!$U$12:$Y$12</c:f>
              <c:numCache>
                <c:formatCode>#,##0</c:formatCode>
                <c:ptCount val="5"/>
                <c:pt idx="1">
                  <c:v>49897</c:v>
                </c:pt>
                <c:pt idx="2">
                  <c:v>52518</c:v>
                </c:pt>
                <c:pt idx="3">
                  <c:v>54875</c:v>
                </c:pt>
                <c:pt idx="4">
                  <c:v>57178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14-404A-AF0D-849CDB5CA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9.29'!$AB$15:$AB$33</c:f>
              <c:numCache>
                <c:formatCode>0.0%</c:formatCode>
                <c:ptCount val="19"/>
                <c:pt idx="0">
                  <c:v>6.4770157832009711E-3</c:v>
                </c:pt>
                <c:pt idx="1">
                  <c:v>5.4801234141614412E-3</c:v>
                </c:pt>
                <c:pt idx="2">
                  <c:v>4.7780290119812725E-2</c:v>
                </c:pt>
                <c:pt idx="3">
                  <c:v>5.3557439193278314E-3</c:v>
                </c:pt>
                <c:pt idx="4">
                  <c:v>9.2135503105774549E-2</c:v>
                </c:pt>
                <c:pt idx="5">
                  <c:v>3.1733478875906392E-2</c:v>
                </c:pt>
                <c:pt idx="6">
                  <c:v>0.10138785239309861</c:v>
                </c:pt>
                <c:pt idx="7">
                  <c:v>0.10026472411885481</c:v>
                </c:pt>
                <c:pt idx="8">
                  <c:v>3.1811448111473732E-2</c:v>
                </c:pt>
                <c:pt idx="9">
                  <c:v>2.1539929530662329E-2</c:v>
                </c:pt>
                <c:pt idx="10">
                  <c:v>3.4616484181527234E-2</c:v>
                </c:pt>
                <c:pt idx="11">
                  <c:v>2.6620924715133828E-2</c:v>
                </c:pt>
                <c:pt idx="12">
                  <c:v>7.3177840400687616E-2</c:v>
                </c:pt>
                <c:pt idx="13">
                  <c:v>9.6596457226448648E-2</c:v>
                </c:pt>
                <c:pt idx="14">
                  <c:v>3.3406104619862848E-2</c:v>
                </c:pt>
                <c:pt idx="15">
                  <c:v>6.6026947652940371E-2</c:v>
                </c:pt>
                <c:pt idx="16">
                  <c:v>0.12380772043944946</c:v>
                </c:pt>
                <c:pt idx="17">
                  <c:v>3.253730456639823E-2</c:v>
                </c:pt>
                <c:pt idx="18">
                  <c:v>4.0935705083222876E-2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A-4624-8034-95F509C03F8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1A-4624-8034-95F509C03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9.29'!$Y$44:$Y$60</c:f>
              <c:numCache>
                <c:formatCode>#,##0</c:formatCode>
                <c:ptCount val="17"/>
                <c:pt idx="0">
                  <c:v>329</c:v>
                </c:pt>
                <c:pt idx="1">
                  <c:v>5273</c:v>
                </c:pt>
                <c:pt idx="2">
                  <c:v>13923</c:v>
                </c:pt>
                <c:pt idx="3">
                  <c:v>23616</c:v>
                </c:pt>
                <c:pt idx="4">
                  <c:v>33690</c:v>
                </c:pt>
                <c:pt idx="5">
                  <c:v>30486</c:v>
                </c:pt>
                <c:pt idx="6">
                  <c:v>28434</c:v>
                </c:pt>
                <c:pt idx="7">
                  <c:v>24751</c:v>
                </c:pt>
                <c:pt idx="8">
                  <c:v>25238</c:v>
                </c:pt>
                <c:pt idx="9">
                  <c:v>21055</c:v>
                </c:pt>
                <c:pt idx="10">
                  <c:v>18458</c:v>
                </c:pt>
                <c:pt idx="11">
                  <c:v>13472</c:v>
                </c:pt>
                <c:pt idx="12">
                  <c:v>7637</c:v>
                </c:pt>
                <c:pt idx="13">
                  <c:v>3685</c:v>
                </c:pt>
                <c:pt idx="14">
                  <c:v>1384</c:v>
                </c:pt>
                <c:pt idx="15">
                  <c:v>504</c:v>
                </c:pt>
                <c:pt idx="16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4-4A2B-A85D-C25AC3C5E39D}"/>
            </c:ext>
          </c:extLst>
        </c:ser>
        <c:ser>
          <c:idx val="1"/>
          <c:order val="1"/>
          <c:tx>
            <c:strRef>
              <c:f>'Table 9.29'!$S$62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9.29'!$Y$63:$Y$79</c:f>
              <c:numCache>
                <c:formatCode>#,##0</c:formatCode>
                <c:ptCount val="17"/>
                <c:pt idx="0">
                  <c:v>459</c:v>
                </c:pt>
                <c:pt idx="1">
                  <c:v>6811</c:v>
                </c:pt>
                <c:pt idx="2">
                  <c:v>15695</c:v>
                </c:pt>
                <c:pt idx="3">
                  <c:v>26004</c:v>
                </c:pt>
                <c:pt idx="4">
                  <c:v>33039</c:v>
                </c:pt>
                <c:pt idx="5">
                  <c:v>28930</c:v>
                </c:pt>
                <c:pt idx="6">
                  <c:v>25922</c:v>
                </c:pt>
                <c:pt idx="7">
                  <c:v>23737</c:v>
                </c:pt>
                <c:pt idx="8">
                  <c:v>24928</c:v>
                </c:pt>
                <c:pt idx="9">
                  <c:v>21713</c:v>
                </c:pt>
                <c:pt idx="10">
                  <c:v>18676</c:v>
                </c:pt>
                <c:pt idx="11">
                  <c:v>13352</c:v>
                </c:pt>
                <c:pt idx="12">
                  <c:v>6653</c:v>
                </c:pt>
                <c:pt idx="13">
                  <c:v>2738</c:v>
                </c:pt>
                <c:pt idx="14">
                  <c:v>867</c:v>
                </c:pt>
                <c:pt idx="15">
                  <c:v>437</c:v>
                </c:pt>
                <c:pt idx="16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4-4A2B-A85D-C25AC3C5E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9.29'!$Y$83:$Y$90</c:f>
              <c:numCache>
                <c:formatCode>#,##0</c:formatCode>
                <c:ptCount val="8"/>
                <c:pt idx="0">
                  <c:v>25371</c:v>
                </c:pt>
                <c:pt idx="1">
                  <c:v>22365</c:v>
                </c:pt>
                <c:pt idx="2">
                  <c:v>32933</c:v>
                </c:pt>
                <c:pt idx="3">
                  <c:v>12359</c:v>
                </c:pt>
                <c:pt idx="4">
                  <c:v>7199</c:v>
                </c:pt>
                <c:pt idx="5">
                  <c:v>11244</c:v>
                </c:pt>
                <c:pt idx="6">
                  <c:v>12350</c:v>
                </c:pt>
                <c:pt idx="7">
                  <c:v>19450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6-4B46-AC43-7012927D4880}"/>
            </c:ext>
          </c:extLst>
        </c:ser>
        <c:ser>
          <c:idx val="1"/>
          <c:order val="1"/>
          <c:tx>
            <c:strRef>
              <c:f>'Table 9.29'!$S$92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9.29'!$Y$93:$Y$100</c:f>
              <c:numCache>
                <c:formatCode>#,##0</c:formatCode>
                <c:ptCount val="8"/>
                <c:pt idx="0">
                  <c:v>19680</c:v>
                </c:pt>
                <c:pt idx="1">
                  <c:v>33714</c:v>
                </c:pt>
                <c:pt idx="2">
                  <c:v>5817</c:v>
                </c:pt>
                <c:pt idx="3">
                  <c:v>28357</c:v>
                </c:pt>
                <c:pt idx="4">
                  <c:v>30252</c:v>
                </c:pt>
                <c:pt idx="5">
                  <c:v>20288</c:v>
                </c:pt>
                <c:pt idx="6">
                  <c:v>1801</c:v>
                </c:pt>
                <c:pt idx="7">
                  <c:v>9727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76-4B46-AC43-7012927D4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9.29'!$U$8:$Y$8</c:f>
              <c:numCache>
                <c:formatCode>#,##0</c:formatCode>
                <c:ptCount val="5"/>
                <c:pt idx="1">
                  <c:v>40318</c:v>
                </c:pt>
                <c:pt idx="2">
                  <c:v>41208</c:v>
                </c:pt>
                <c:pt idx="3">
                  <c:v>41784.949999999997</c:v>
                </c:pt>
                <c:pt idx="4">
                  <c:v>41648.89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D-48A0-BF62-03AC4142A7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9D-48A0-BF62-03AC4142A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9.29'!$V$4:$Z$4</c:f>
              <c:numCache>
                <c:formatCode>#,##0</c:formatCode>
                <c:ptCount val="5"/>
                <c:pt idx="0">
                  <c:v>468846</c:v>
                </c:pt>
                <c:pt idx="1">
                  <c:v>489013</c:v>
                </c:pt>
                <c:pt idx="2">
                  <c:v>500145</c:v>
                </c:pt>
                <c:pt idx="3">
                  <c:v>502589</c:v>
                </c:pt>
                <c:pt idx="4">
                  <c:v>538674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8-4B54-BCA8-0D2ADF7382F5}"/>
            </c:ext>
          </c:extLst>
        </c:ser>
        <c:ser>
          <c:idx val="1"/>
          <c:order val="1"/>
          <c:tx>
            <c:strRef>
              <c:f>'Table 9.29'!$S$7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9.29'!$V$7:$Z$7</c:f>
              <c:numCache>
                <c:formatCode>#,##0</c:formatCode>
                <c:ptCount val="5"/>
                <c:pt idx="0">
                  <c:v>326468</c:v>
                </c:pt>
                <c:pt idx="1">
                  <c:v>340830</c:v>
                </c:pt>
                <c:pt idx="2">
                  <c:v>346936</c:v>
                </c:pt>
                <c:pt idx="3">
                  <c:v>356213</c:v>
                </c:pt>
                <c:pt idx="4">
                  <c:v>363283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F8-4B54-BCA8-0D2ADF7382F5}"/>
            </c:ext>
          </c:extLst>
        </c:ser>
        <c:ser>
          <c:idx val="2"/>
          <c:order val="2"/>
          <c:tx>
            <c:strRef>
              <c:f>'Table 9.29'!$S$11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9.29'!$V$11:$Z$11</c:f>
              <c:numCache>
                <c:formatCode>#,##0</c:formatCode>
                <c:ptCount val="5"/>
                <c:pt idx="0">
                  <c:v>418949</c:v>
                </c:pt>
                <c:pt idx="1">
                  <c:v>436494</c:v>
                </c:pt>
                <c:pt idx="2">
                  <c:v>445263</c:v>
                </c:pt>
                <c:pt idx="3">
                  <c:v>445414</c:v>
                </c:pt>
                <c:pt idx="4">
                  <c:v>477881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F8-4B54-BCA8-0D2ADF7382F5}"/>
            </c:ext>
          </c:extLst>
        </c:ser>
        <c:ser>
          <c:idx val="3"/>
          <c:order val="3"/>
          <c:tx>
            <c:strRef>
              <c:f>'Table 9.29'!$S$12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9.29'!$V$12:$Z$12</c:f>
              <c:numCache>
                <c:formatCode>#,##0</c:formatCode>
                <c:ptCount val="5"/>
                <c:pt idx="0">
                  <c:v>49897</c:v>
                </c:pt>
                <c:pt idx="1">
                  <c:v>52518</c:v>
                </c:pt>
                <c:pt idx="2">
                  <c:v>54875</c:v>
                </c:pt>
                <c:pt idx="3">
                  <c:v>57178</c:v>
                </c:pt>
                <c:pt idx="4">
                  <c:v>60793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F8-4B54-BCA8-0D2ADF738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9.29'!$AB$15:$AB$33</c:f>
              <c:numCache>
                <c:formatCode>0.0%</c:formatCode>
                <c:ptCount val="19"/>
                <c:pt idx="0">
                  <c:v>6.4770157832009711E-3</c:v>
                </c:pt>
                <c:pt idx="1">
                  <c:v>5.4801234141614412E-3</c:v>
                </c:pt>
                <c:pt idx="2">
                  <c:v>4.7780290119812725E-2</c:v>
                </c:pt>
                <c:pt idx="3">
                  <c:v>5.3557439193278314E-3</c:v>
                </c:pt>
                <c:pt idx="4">
                  <c:v>9.2135503105774549E-2</c:v>
                </c:pt>
                <c:pt idx="5">
                  <c:v>3.1733478875906392E-2</c:v>
                </c:pt>
                <c:pt idx="6">
                  <c:v>0.10138785239309861</c:v>
                </c:pt>
                <c:pt idx="7">
                  <c:v>0.10026472411885481</c:v>
                </c:pt>
                <c:pt idx="8">
                  <c:v>3.1811448111473732E-2</c:v>
                </c:pt>
                <c:pt idx="9">
                  <c:v>2.1539929530662329E-2</c:v>
                </c:pt>
                <c:pt idx="10">
                  <c:v>3.4616484181527234E-2</c:v>
                </c:pt>
                <c:pt idx="11">
                  <c:v>2.6620924715133828E-2</c:v>
                </c:pt>
                <c:pt idx="12">
                  <c:v>7.3177840400687616E-2</c:v>
                </c:pt>
                <c:pt idx="13">
                  <c:v>9.6596457226448648E-2</c:v>
                </c:pt>
                <c:pt idx="14">
                  <c:v>3.3406104619862848E-2</c:v>
                </c:pt>
                <c:pt idx="15">
                  <c:v>6.6026947652940371E-2</c:v>
                </c:pt>
                <c:pt idx="16">
                  <c:v>0.12380772043944946</c:v>
                </c:pt>
                <c:pt idx="17">
                  <c:v>3.253730456639823E-2</c:v>
                </c:pt>
                <c:pt idx="18">
                  <c:v>4.0935705083222876E-2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2-4473-BD23-C7432B3620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2-4473-BD23-C7432B362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9.29'!$Z$44:$Z$60</c:f>
              <c:numCache>
                <c:formatCode>#,##0</c:formatCode>
                <c:ptCount val="17"/>
                <c:pt idx="0">
                  <c:v>424</c:v>
                </c:pt>
                <c:pt idx="1">
                  <c:v>6404</c:v>
                </c:pt>
                <c:pt idx="2">
                  <c:v>15669</c:v>
                </c:pt>
                <c:pt idx="3">
                  <c:v>24898</c:v>
                </c:pt>
                <c:pt idx="4">
                  <c:v>35519</c:v>
                </c:pt>
                <c:pt idx="5">
                  <c:v>32608</c:v>
                </c:pt>
                <c:pt idx="6">
                  <c:v>30168</c:v>
                </c:pt>
                <c:pt idx="7">
                  <c:v>26081</c:v>
                </c:pt>
                <c:pt idx="8">
                  <c:v>25584</c:v>
                </c:pt>
                <c:pt idx="9">
                  <c:v>22488</c:v>
                </c:pt>
                <c:pt idx="10">
                  <c:v>19098</c:v>
                </c:pt>
                <c:pt idx="11">
                  <c:v>14379</c:v>
                </c:pt>
                <c:pt idx="12">
                  <c:v>8032</c:v>
                </c:pt>
                <c:pt idx="13">
                  <c:v>3853</c:v>
                </c:pt>
                <c:pt idx="14">
                  <c:v>1452</c:v>
                </c:pt>
                <c:pt idx="15">
                  <c:v>511</c:v>
                </c:pt>
                <c:pt idx="16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6-4A6E-8151-9AF0C9E1862A}"/>
            </c:ext>
          </c:extLst>
        </c:ser>
        <c:ser>
          <c:idx val="1"/>
          <c:order val="1"/>
          <c:tx>
            <c:strRef>
              <c:f>'Table 9.29'!$S$62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9.29'!$Z$63:$Z$79</c:f>
              <c:numCache>
                <c:formatCode>#,##0</c:formatCode>
                <c:ptCount val="17"/>
                <c:pt idx="0">
                  <c:v>670</c:v>
                </c:pt>
                <c:pt idx="1">
                  <c:v>8126</c:v>
                </c:pt>
                <c:pt idx="2">
                  <c:v>17621</c:v>
                </c:pt>
                <c:pt idx="3">
                  <c:v>27793</c:v>
                </c:pt>
                <c:pt idx="4">
                  <c:v>35691</c:v>
                </c:pt>
                <c:pt idx="5">
                  <c:v>32089</c:v>
                </c:pt>
                <c:pt idx="6">
                  <c:v>28020</c:v>
                </c:pt>
                <c:pt idx="7">
                  <c:v>25679</c:v>
                </c:pt>
                <c:pt idx="8">
                  <c:v>25871</c:v>
                </c:pt>
                <c:pt idx="9">
                  <c:v>23639</c:v>
                </c:pt>
                <c:pt idx="10">
                  <c:v>19600</c:v>
                </c:pt>
                <c:pt idx="11">
                  <c:v>14304</c:v>
                </c:pt>
                <c:pt idx="12">
                  <c:v>6992</c:v>
                </c:pt>
                <c:pt idx="13">
                  <c:v>2908</c:v>
                </c:pt>
                <c:pt idx="14">
                  <c:v>959</c:v>
                </c:pt>
                <c:pt idx="15">
                  <c:v>374</c:v>
                </c:pt>
                <c:pt idx="16">
                  <c:v>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E6-4A6E-8151-9AF0C9E18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9.29'!$Z$83:$Z$90</c:f>
              <c:numCache>
                <c:formatCode>#,##0</c:formatCode>
                <c:ptCount val="8"/>
                <c:pt idx="0">
                  <c:v>25957</c:v>
                </c:pt>
                <c:pt idx="1">
                  <c:v>23457</c:v>
                </c:pt>
                <c:pt idx="2">
                  <c:v>33486</c:v>
                </c:pt>
                <c:pt idx="3">
                  <c:v>12680</c:v>
                </c:pt>
                <c:pt idx="4">
                  <c:v>7369</c:v>
                </c:pt>
                <c:pt idx="5">
                  <c:v>11386</c:v>
                </c:pt>
                <c:pt idx="6">
                  <c:v>12474</c:v>
                </c:pt>
                <c:pt idx="7">
                  <c:v>19509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B-411A-B390-CFCAD364FFDE}"/>
            </c:ext>
          </c:extLst>
        </c:ser>
        <c:ser>
          <c:idx val="1"/>
          <c:order val="1"/>
          <c:tx>
            <c:strRef>
              <c:f>'Table 9.29'!$S$92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9.29'!$Z$93:$Z$100</c:f>
              <c:numCache>
                <c:formatCode>#,##0</c:formatCode>
                <c:ptCount val="8"/>
                <c:pt idx="0">
                  <c:v>20351</c:v>
                </c:pt>
                <c:pt idx="1">
                  <c:v>35220</c:v>
                </c:pt>
                <c:pt idx="2">
                  <c:v>6193</c:v>
                </c:pt>
                <c:pt idx="3">
                  <c:v>29690</c:v>
                </c:pt>
                <c:pt idx="4">
                  <c:v>30251</c:v>
                </c:pt>
                <c:pt idx="5">
                  <c:v>20387</c:v>
                </c:pt>
                <c:pt idx="6">
                  <c:v>1902</c:v>
                </c:pt>
                <c:pt idx="7">
                  <c:v>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CB-411A-B390-CFCAD364F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9.3'!$Z$83:$Z$90</c:f>
              <c:numCache>
                <c:formatCode>#,##0</c:formatCode>
                <c:ptCount val="8"/>
                <c:pt idx="0">
                  <c:v>291</c:v>
                </c:pt>
                <c:pt idx="1">
                  <c:v>222</c:v>
                </c:pt>
                <c:pt idx="2">
                  <c:v>904</c:v>
                </c:pt>
                <c:pt idx="3">
                  <c:v>88</c:v>
                </c:pt>
                <c:pt idx="4">
                  <c:v>71</c:v>
                </c:pt>
                <c:pt idx="5">
                  <c:v>117</c:v>
                </c:pt>
                <c:pt idx="6">
                  <c:v>862</c:v>
                </c:pt>
                <c:pt idx="7">
                  <c:v>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7-4AA2-AAF7-E707FC8FAC41}"/>
            </c:ext>
          </c:extLst>
        </c:ser>
        <c:ser>
          <c:idx val="1"/>
          <c:order val="1"/>
          <c:tx>
            <c:strRef>
              <c:f>'Table 9.3'!$S$92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9.3'!$Z$93:$Z$100</c:f>
              <c:numCache>
                <c:formatCode>#,##0</c:formatCode>
                <c:ptCount val="8"/>
                <c:pt idx="0">
                  <c:v>229</c:v>
                </c:pt>
                <c:pt idx="1">
                  <c:v>525</c:v>
                </c:pt>
                <c:pt idx="2">
                  <c:v>145</c:v>
                </c:pt>
                <c:pt idx="3">
                  <c:v>487</c:v>
                </c:pt>
                <c:pt idx="4">
                  <c:v>599</c:v>
                </c:pt>
                <c:pt idx="5">
                  <c:v>337</c:v>
                </c:pt>
                <c:pt idx="6">
                  <c:v>137</c:v>
                </c:pt>
                <c:pt idx="7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7-4AA2-AAF7-E707FC8FA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9.29'!$V$8:$Z$8</c:f>
              <c:numCache>
                <c:formatCode>#,##0</c:formatCode>
                <c:ptCount val="5"/>
                <c:pt idx="0">
                  <c:v>40318</c:v>
                </c:pt>
                <c:pt idx="1">
                  <c:v>41208</c:v>
                </c:pt>
                <c:pt idx="2">
                  <c:v>41784.949999999997</c:v>
                </c:pt>
                <c:pt idx="3">
                  <c:v>41648.89</c:v>
                </c:pt>
                <c:pt idx="4">
                  <c:v>43746.84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7-4475-AD37-699235E2DA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7-4475-AD37-699235E2D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9.30'!$U$4:$Y$4</c:f>
              <c:numCache>
                <c:formatCode>#,##0</c:formatCode>
                <c:ptCount val="5"/>
                <c:pt idx="1">
                  <c:v>8929</c:v>
                </c:pt>
                <c:pt idx="2">
                  <c:v>9800</c:v>
                </c:pt>
                <c:pt idx="3">
                  <c:v>9145</c:v>
                </c:pt>
                <c:pt idx="4">
                  <c:v>9288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0-438C-834E-253DFA65E0A4}"/>
            </c:ext>
          </c:extLst>
        </c:ser>
        <c:ser>
          <c:idx val="1"/>
          <c:order val="1"/>
          <c:tx>
            <c:strRef>
              <c:f>'Table 9.30'!$S$7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9.30'!$U$7:$Y$7</c:f>
              <c:numCache>
                <c:formatCode>#,##0</c:formatCode>
                <c:ptCount val="5"/>
                <c:pt idx="1">
                  <c:v>5902</c:v>
                </c:pt>
                <c:pt idx="2">
                  <c:v>6564</c:v>
                </c:pt>
                <c:pt idx="3">
                  <c:v>6151</c:v>
                </c:pt>
                <c:pt idx="4">
                  <c:v>6458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0-438C-834E-253DFA65E0A4}"/>
            </c:ext>
          </c:extLst>
        </c:ser>
        <c:ser>
          <c:idx val="2"/>
          <c:order val="2"/>
          <c:tx>
            <c:strRef>
              <c:f>'Table 9.30'!$S$11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9.30'!$U$11:$Y$11</c:f>
              <c:numCache>
                <c:formatCode>#,##0</c:formatCode>
                <c:ptCount val="5"/>
                <c:pt idx="1">
                  <c:v>7470</c:v>
                </c:pt>
                <c:pt idx="2">
                  <c:v>8006</c:v>
                </c:pt>
                <c:pt idx="3">
                  <c:v>7630</c:v>
                </c:pt>
                <c:pt idx="4">
                  <c:v>7583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0-438C-834E-253DFA65E0A4}"/>
            </c:ext>
          </c:extLst>
        </c:ser>
        <c:ser>
          <c:idx val="3"/>
          <c:order val="3"/>
          <c:tx>
            <c:strRef>
              <c:f>'Table 9.30'!$S$12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9.30'!$U$12:$Y$12</c:f>
              <c:numCache>
                <c:formatCode>#,##0</c:formatCode>
                <c:ptCount val="5"/>
                <c:pt idx="1">
                  <c:v>1464</c:v>
                </c:pt>
                <c:pt idx="2">
                  <c:v>1794</c:v>
                </c:pt>
                <c:pt idx="3">
                  <c:v>1517</c:v>
                </c:pt>
                <c:pt idx="4">
                  <c:v>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F0-438C-834E-253DFA65E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9.30'!$AB$15:$AB$33</c:f>
              <c:numCache>
                <c:formatCode>0.0%</c:formatCode>
                <c:ptCount val="19"/>
                <c:pt idx="0">
                  <c:v>0.16870440768519471</c:v>
                </c:pt>
                <c:pt idx="1">
                  <c:v>5.7536216993732663E-3</c:v>
                </c:pt>
                <c:pt idx="2">
                  <c:v>4.2638446522141167E-2</c:v>
                </c:pt>
                <c:pt idx="3">
                  <c:v>6.8837973903215863E-3</c:v>
                </c:pt>
                <c:pt idx="4">
                  <c:v>5.9180108907839313E-2</c:v>
                </c:pt>
                <c:pt idx="5">
                  <c:v>4.397410870235282E-2</c:v>
                </c:pt>
                <c:pt idx="6">
                  <c:v>8.9489366074180621E-2</c:v>
                </c:pt>
                <c:pt idx="7">
                  <c:v>6.1029487311209288E-2</c:v>
                </c:pt>
                <c:pt idx="8">
                  <c:v>3.2569608548237955E-2</c:v>
                </c:pt>
                <c:pt idx="9">
                  <c:v>9.2468920168498926E-4</c:v>
                </c:pt>
                <c:pt idx="10">
                  <c:v>2.6918730093496351E-2</c:v>
                </c:pt>
                <c:pt idx="11">
                  <c:v>1.6233432651803145E-2</c:v>
                </c:pt>
                <c:pt idx="12">
                  <c:v>3.4008013973081272E-2</c:v>
                </c:pt>
                <c:pt idx="13">
                  <c:v>6.9762663104900854E-2</c:v>
                </c:pt>
                <c:pt idx="14">
                  <c:v>4.0069865406349534E-2</c:v>
                </c:pt>
                <c:pt idx="15">
                  <c:v>6.4420014384054244E-2</c:v>
                </c:pt>
                <c:pt idx="16">
                  <c:v>7.695469022911744E-2</c:v>
                </c:pt>
                <c:pt idx="17">
                  <c:v>4.6234460084249463E-3</c:v>
                </c:pt>
                <c:pt idx="18">
                  <c:v>4.9214014178567758E-2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94-4749-B5AF-9D3C76EC1B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94-4749-B5AF-9D3C76EC1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9.30'!$Y$44:$Y$60</c:f>
              <c:numCache>
                <c:formatCode>#,##0</c:formatCode>
                <c:ptCount val="17"/>
                <c:pt idx="0">
                  <c:v>43</c:v>
                </c:pt>
                <c:pt idx="1">
                  <c:v>170</c:v>
                </c:pt>
                <c:pt idx="2">
                  <c:v>327</c:v>
                </c:pt>
                <c:pt idx="3">
                  <c:v>462</c:v>
                </c:pt>
                <c:pt idx="4">
                  <c:v>599</c:v>
                </c:pt>
                <c:pt idx="5">
                  <c:v>445</c:v>
                </c:pt>
                <c:pt idx="6">
                  <c:v>444</c:v>
                </c:pt>
                <c:pt idx="7">
                  <c:v>353</c:v>
                </c:pt>
                <c:pt idx="8">
                  <c:v>415</c:v>
                </c:pt>
                <c:pt idx="9">
                  <c:v>383</c:v>
                </c:pt>
                <c:pt idx="10">
                  <c:v>425</c:v>
                </c:pt>
                <c:pt idx="11">
                  <c:v>355</c:v>
                </c:pt>
                <c:pt idx="12">
                  <c:v>231</c:v>
                </c:pt>
                <c:pt idx="13">
                  <c:v>109</c:v>
                </c:pt>
                <c:pt idx="14">
                  <c:v>45</c:v>
                </c:pt>
                <c:pt idx="15">
                  <c:v>40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C-49DB-8B2D-6D05A5FA68CE}"/>
            </c:ext>
          </c:extLst>
        </c:ser>
        <c:ser>
          <c:idx val="1"/>
          <c:order val="1"/>
          <c:tx>
            <c:strRef>
              <c:f>'Table 9.30'!$S$62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9.30'!$Y$63:$Y$79</c:f>
              <c:numCache>
                <c:formatCode>#,##0</c:formatCode>
                <c:ptCount val="17"/>
                <c:pt idx="0">
                  <c:v>16</c:v>
                </c:pt>
                <c:pt idx="1">
                  <c:v>145</c:v>
                </c:pt>
                <c:pt idx="2">
                  <c:v>338</c:v>
                </c:pt>
                <c:pt idx="3">
                  <c:v>396</c:v>
                </c:pt>
                <c:pt idx="4">
                  <c:v>437</c:v>
                </c:pt>
                <c:pt idx="5">
                  <c:v>493</c:v>
                </c:pt>
                <c:pt idx="6">
                  <c:v>417</c:v>
                </c:pt>
                <c:pt idx="7">
                  <c:v>403</c:v>
                </c:pt>
                <c:pt idx="8">
                  <c:v>424</c:v>
                </c:pt>
                <c:pt idx="9">
                  <c:v>370</c:v>
                </c:pt>
                <c:pt idx="10">
                  <c:v>381</c:v>
                </c:pt>
                <c:pt idx="11">
                  <c:v>279</c:v>
                </c:pt>
                <c:pt idx="12">
                  <c:v>140</c:v>
                </c:pt>
                <c:pt idx="13">
                  <c:v>93</c:v>
                </c:pt>
                <c:pt idx="14">
                  <c:v>46</c:v>
                </c:pt>
                <c:pt idx="15">
                  <c:v>25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C-49DB-8B2D-6D05A5FA6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9.30'!$Y$83:$Y$90</c:f>
              <c:numCache>
                <c:formatCode>#,##0</c:formatCode>
                <c:ptCount val="8"/>
                <c:pt idx="0">
                  <c:v>437</c:v>
                </c:pt>
                <c:pt idx="1">
                  <c:v>153</c:v>
                </c:pt>
                <c:pt idx="2">
                  <c:v>580</c:v>
                </c:pt>
                <c:pt idx="3">
                  <c:v>85</c:v>
                </c:pt>
                <c:pt idx="4">
                  <c:v>74</c:v>
                </c:pt>
                <c:pt idx="5">
                  <c:v>128</c:v>
                </c:pt>
                <c:pt idx="6">
                  <c:v>415</c:v>
                </c:pt>
                <c:pt idx="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9-45A0-9D54-C4F903E2DA1D}"/>
            </c:ext>
          </c:extLst>
        </c:ser>
        <c:ser>
          <c:idx val="1"/>
          <c:order val="1"/>
          <c:tx>
            <c:strRef>
              <c:f>'Table 9.30'!$S$92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9.30'!$Y$93:$Y$100</c:f>
              <c:numCache>
                <c:formatCode>#,##0</c:formatCode>
                <c:ptCount val="8"/>
                <c:pt idx="0">
                  <c:v>224</c:v>
                </c:pt>
                <c:pt idx="1">
                  <c:v>464</c:v>
                </c:pt>
                <c:pt idx="2">
                  <c:v>87</c:v>
                </c:pt>
                <c:pt idx="3">
                  <c:v>423</c:v>
                </c:pt>
                <c:pt idx="4">
                  <c:v>503</c:v>
                </c:pt>
                <c:pt idx="5">
                  <c:v>264</c:v>
                </c:pt>
                <c:pt idx="6">
                  <c:v>39</c:v>
                </c:pt>
                <c:pt idx="7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9-45A0-9D54-C4F903E2D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9.30'!$U$8:$Y$8</c:f>
              <c:numCache>
                <c:formatCode>#,##0</c:formatCode>
                <c:ptCount val="5"/>
                <c:pt idx="1">
                  <c:v>37757</c:v>
                </c:pt>
                <c:pt idx="2">
                  <c:v>38627.07</c:v>
                </c:pt>
                <c:pt idx="3">
                  <c:v>41139.69</c:v>
                </c:pt>
                <c:pt idx="4">
                  <c:v>40625.01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AB-4D22-A770-7B94265EFB0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AB-4D22-A770-7B94265EF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9.30'!$V$4:$Z$4</c:f>
              <c:numCache>
                <c:formatCode>#,##0</c:formatCode>
                <c:ptCount val="5"/>
                <c:pt idx="0">
                  <c:v>8929</c:v>
                </c:pt>
                <c:pt idx="1">
                  <c:v>9800</c:v>
                </c:pt>
                <c:pt idx="2">
                  <c:v>9145</c:v>
                </c:pt>
                <c:pt idx="3">
                  <c:v>9288</c:v>
                </c:pt>
                <c:pt idx="4">
                  <c:v>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5-4D1F-B89B-4404655FF51C}"/>
            </c:ext>
          </c:extLst>
        </c:ser>
        <c:ser>
          <c:idx val="1"/>
          <c:order val="1"/>
          <c:tx>
            <c:strRef>
              <c:f>'Table 9.30'!$S$7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9.30'!$V$7:$Z$7</c:f>
              <c:numCache>
                <c:formatCode>#,##0</c:formatCode>
                <c:ptCount val="5"/>
                <c:pt idx="0">
                  <c:v>5902</c:v>
                </c:pt>
                <c:pt idx="1">
                  <c:v>6564</c:v>
                </c:pt>
                <c:pt idx="2">
                  <c:v>6151</c:v>
                </c:pt>
                <c:pt idx="3">
                  <c:v>6458</c:v>
                </c:pt>
                <c:pt idx="4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5-4D1F-B89B-4404655FF51C}"/>
            </c:ext>
          </c:extLst>
        </c:ser>
        <c:ser>
          <c:idx val="2"/>
          <c:order val="2"/>
          <c:tx>
            <c:strRef>
              <c:f>'Table 9.30'!$S$11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9.30'!$V$11:$Z$11</c:f>
              <c:numCache>
                <c:formatCode>#,##0</c:formatCode>
                <c:ptCount val="5"/>
                <c:pt idx="0">
                  <c:v>7470</c:v>
                </c:pt>
                <c:pt idx="1">
                  <c:v>8006</c:v>
                </c:pt>
                <c:pt idx="2">
                  <c:v>7630</c:v>
                </c:pt>
                <c:pt idx="3">
                  <c:v>7583</c:v>
                </c:pt>
                <c:pt idx="4">
                  <c:v>8081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85-4D1F-B89B-4404655FF51C}"/>
            </c:ext>
          </c:extLst>
        </c:ser>
        <c:ser>
          <c:idx val="3"/>
          <c:order val="3"/>
          <c:tx>
            <c:strRef>
              <c:f>'Table 9.30'!$S$12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9.30'!$V$12:$Z$12</c:f>
              <c:numCache>
                <c:formatCode>#,##0</c:formatCode>
                <c:ptCount val="5"/>
                <c:pt idx="0">
                  <c:v>1464</c:v>
                </c:pt>
                <c:pt idx="1">
                  <c:v>1794</c:v>
                </c:pt>
                <c:pt idx="2">
                  <c:v>1517</c:v>
                </c:pt>
                <c:pt idx="3">
                  <c:v>1706</c:v>
                </c:pt>
                <c:pt idx="4">
                  <c:v>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85-4D1F-B89B-4404655F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9.30'!$AB$15:$AB$33</c:f>
              <c:numCache>
                <c:formatCode>0.0%</c:formatCode>
                <c:ptCount val="19"/>
                <c:pt idx="0">
                  <c:v>0.16870440768519471</c:v>
                </c:pt>
                <c:pt idx="1">
                  <c:v>5.7536216993732663E-3</c:v>
                </c:pt>
                <c:pt idx="2">
                  <c:v>4.2638446522141167E-2</c:v>
                </c:pt>
                <c:pt idx="3">
                  <c:v>6.8837973903215863E-3</c:v>
                </c:pt>
                <c:pt idx="4">
                  <c:v>5.9180108907839313E-2</c:v>
                </c:pt>
                <c:pt idx="5">
                  <c:v>4.397410870235282E-2</c:v>
                </c:pt>
                <c:pt idx="6">
                  <c:v>8.9489366074180621E-2</c:v>
                </c:pt>
                <c:pt idx="7">
                  <c:v>6.1029487311209288E-2</c:v>
                </c:pt>
                <c:pt idx="8">
                  <c:v>3.2569608548237955E-2</c:v>
                </c:pt>
                <c:pt idx="9">
                  <c:v>9.2468920168498926E-4</c:v>
                </c:pt>
                <c:pt idx="10">
                  <c:v>2.6918730093496351E-2</c:v>
                </c:pt>
                <c:pt idx="11">
                  <c:v>1.6233432651803145E-2</c:v>
                </c:pt>
                <c:pt idx="12">
                  <c:v>3.4008013973081272E-2</c:v>
                </c:pt>
                <c:pt idx="13">
                  <c:v>6.9762663104900854E-2</c:v>
                </c:pt>
                <c:pt idx="14">
                  <c:v>4.0069865406349534E-2</c:v>
                </c:pt>
                <c:pt idx="15">
                  <c:v>6.4420014384054244E-2</c:v>
                </c:pt>
                <c:pt idx="16">
                  <c:v>7.695469022911744E-2</c:v>
                </c:pt>
                <c:pt idx="17">
                  <c:v>4.6234460084249463E-3</c:v>
                </c:pt>
                <c:pt idx="18">
                  <c:v>4.9214014178567758E-2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2-41A0-9486-C95945C251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32-41A0-9486-C95945C25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9.30'!$Z$44:$Z$60</c:f>
              <c:numCache>
                <c:formatCode>#,##0</c:formatCode>
                <c:ptCount val="17"/>
                <c:pt idx="0">
                  <c:v>42</c:v>
                </c:pt>
                <c:pt idx="1">
                  <c:v>204</c:v>
                </c:pt>
                <c:pt idx="2">
                  <c:v>367</c:v>
                </c:pt>
                <c:pt idx="3">
                  <c:v>492</c:v>
                </c:pt>
                <c:pt idx="4">
                  <c:v>645</c:v>
                </c:pt>
                <c:pt idx="5">
                  <c:v>507</c:v>
                </c:pt>
                <c:pt idx="6">
                  <c:v>450</c:v>
                </c:pt>
                <c:pt idx="7">
                  <c:v>370</c:v>
                </c:pt>
                <c:pt idx="8">
                  <c:v>368</c:v>
                </c:pt>
                <c:pt idx="9">
                  <c:v>418</c:v>
                </c:pt>
                <c:pt idx="10">
                  <c:v>371</c:v>
                </c:pt>
                <c:pt idx="11">
                  <c:v>432</c:v>
                </c:pt>
                <c:pt idx="12">
                  <c:v>243</c:v>
                </c:pt>
                <c:pt idx="13">
                  <c:v>119</c:v>
                </c:pt>
                <c:pt idx="14">
                  <c:v>43</c:v>
                </c:pt>
                <c:pt idx="15">
                  <c:v>34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4-437C-8362-33075D62FB37}"/>
            </c:ext>
          </c:extLst>
        </c:ser>
        <c:ser>
          <c:idx val="1"/>
          <c:order val="1"/>
          <c:tx>
            <c:strRef>
              <c:f>'Table 9.30'!$S$62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9.30'!$Z$63:$Z$79</c:f>
              <c:numCache>
                <c:formatCode>#,##0</c:formatCode>
                <c:ptCount val="17"/>
                <c:pt idx="0">
                  <c:v>29</c:v>
                </c:pt>
                <c:pt idx="1">
                  <c:v>170</c:v>
                </c:pt>
                <c:pt idx="2">
                  <c:v>400</c:v>
                </c:pt>
                <c:pt idx="3">
                  <c:v>416</c:v>
                </c:pt>
                <c:pt idx="4">
                  <c:v>462</c:v>
                </c:pt>
                <c:pt idx="5">
                  <c:v>448</c:v>
                </c:pt>
                <c:pt idx="6">
                  <c:v>432</c:v>
                </c:pt>
                <c:pt idx="7">
                  <c:v>443</c:v>
                </c:pt>
                <c:pt idx="8">
                  <c:v>426</c:v>
                </c:pt>
                <c:pt idx="9">
                  <c:v>407</c:v>
                </c:pt>
                <c:pt idx="10">
                  <c:v>360</c:v>
                </c:pt>
                <c:pt idx="11">
                  <c:v>295</c:v>
                </c:pt>
                <c:pt idx="12">
                  <c:v>143</c:v>
                </c:pt>
                <c:pt idx="13">
                  <c:v>91</c:v>
                </c:pt>
                <c:pt idx="14">
                  <c:v>32</c:v>
                </c:pt>
                <c:pt idx="15">
                  <c:v>30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4-437C-8362-33075D62F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9.30'!$Z$83:$Z$90</c:f>
              <c:numCache>
                <c:formatCode>#,##0</c:formatCode>
                <c:ptCount val="8"/>
                <c:pt idx="0">
                  <c:v>412</c:v>
                </c:pt>
                <c:pt idx="1">
                  <c:v>169</c:v>
                </c:pt>
                <c:pt idx="2">
                  <c:v>582</c:v>
                </c:pt>
                <c:pt idx="3">
                  <c:v>84</c:v>
                </c:pt>
                <c:pt idx="4">
                  <c:v>79</c:v>
                </c:pt>
                <c:pt idx="5">
                  <c:v>142</c:v>
                </c:pt>
                <c:pt idx="6">
                  <c:v>448</c:v>
                </c:pt>
                <c:pt idx="7">
                  <c:v>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0-4433-9342-ED270836FC71}"/>
            </c:ext>
          </c:extLst>
        </c:ser>
        <c:ser>
          <c:idx val="1"/>
          <c:order val="1"/>
          <c:tx>
            <c:strRef>
              <c:f>'Table 9.30'!$S$92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9.30'!$Z$93:$Z$100</c:f>
              <c:numCache>
                <c:formatCode>#,##0</c:formatCode>
                <c:ptCount val="8"/>
                <c:pt idx="0">
                  <c:v>233</c:v>
                </c:pt>
                <c:pt idx="1">
                  <c:v>451</c:v>
                </c:pt>
                <c:pt idx="2">
                  <c:v>93</c:v>
                </c:pt>
                <c:pt idx="3">
                  <c:v>445</c:v>
                </c:pt>
                <c:pt idx="4">
                  <c:v>463</c:v>
                </c:pt>
                <c:pt idx="5">
                  <c:v>279</c:v>
                </c:pt>
                <c:pt idx="6">
                  <c:v>35</c:v>
                </c:pt>
                <c:pt idx="7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F0-4433-9342-ED270836F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9.1'!$Y$44:$Y$60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23</c:v>
                </c:pt>
                <c:pt idx="3">
                  <c:v>22</c:v>
                </c:pt>
                <c:pt idx="4">
                  <c:v>26</c:v>
                </c:pt>
                <c:pt idx="5">
                  <c:v>28</c:v>
                </c:pt>
                <c:pt idx="6">
                  <c:v>19</c:v>
                </c:pt>
                <c:pt idx="7">
                  <c:v>28</c:v>
                </c:pt>
                <c:pt idx="8">
                  <c:v>22</c:v>
                </c:pt>
                <c:pt idx="9">
                  <c:v>31</c:v>
                </c:pt>
                <c:pt idx="10">
                  <c:v>30</c:v>
                </c:pt>
                <c:pt idx="11">
                  <c:v>11</c:v>
                </c:pt>
                <c:pt idx="12">
                  <c:v>9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4-4DCB-9850-A3A1992240E8}"/>
            </c:ext>
          </c:extLst>
        </c:ser>
        <c:ser>
          <c:idx val="1"/>
          <c:order val="1"/>
          <c:tx>
            <c:strRef>
              <c:f>'Table 9.1'!$S$62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9.1'!$Y$63:$Y$79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17</c:v>
                </c:pt>
                <c:pt idx="3">
                  <c:v>26</c:v>
                </c:pt>
                <c:pt idx="4">
                  <c:v>51</c:v>
                </c:pt>
                <c:pt idx="5">
                  <c:v>44</c:v>
                </c:pt>
                <c:pt idx="6">
                  <c:v>24</c:v>
                </c:pt>
                <c:pt idx="7">
                  <c:v>14</c:v>
                </c:pt>
                <c:pt idx="8">
                  <c:v>34</c:v>
                </c:pt>
                <c:pt idx="9">
                  <c:v>42</c:v>
                </c:pt>
                <c:pt idx="10">
                  <c:v>13</c:v>
                </c:pt>
                <c:pt idx="11">
                  <c:v>25</c:v>
                </c:pt>
                <c:pt idx="12">
                  <c:v>5</c:v>
                </c:pt>
                <c:pt idx="13">
                  <c:v>6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64-4DCB-9850-A3A199224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9.3'!$V$8:$Z$8</c:f>
              <c:numCache>
                <c:formatCode>#,##0</c:formatCode>
                <c:ptCount val="5"/>
                <c:pt idx="0">
                  <c:v>45321</c:v>
                </c:pt>
                <c:pt idx="1">
                  <c:v>48038</c:v>
                </c:pt>
                <c:pt idx="2">
                  <c:v>50986.12</c:v>
                </c:pt>
                <c:pt idx="3">
                  <c:v>48507.1</c:v>
                </c:pt>
                <c:pt idx="4">
                  <c:v>48131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0D-4D9F-AC21-28BF9F0276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0D-4D9F-AC21-28BF9F027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9.30'!$V$8:$Z$8</c:f>
              <c:numCache>
                <c:formatCode>#,##0</c:formatCode>
                <c:ptCount val="5"/>
                <c:pt idx="0">
                  <c:v>37757</c:v>
                </c:pt>
                <c:pt idx="1">
                  <c:v>38627.07</c:v>
                </c:pt>
                <c:pt idx="2">
                  <c:v>41139.69</c:v>
                </c:pt>
                <c:pt idx="3">
                  <c:v>40625.01</c:v>
                </c:pt>
                <c:pt idx="4">
                  <c:v>41907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35-4780-A0BE-BB079408794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35-4780-A0BE-BB0794087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9.31'!$U$4:$Y$4</c:f>
              <c:numCache>
                <c:formatCode>#,##0</c:formatCode>
                <c:ptCount val="5"/>
                <c:pt idx="1">
                  <c:v>32047</c:v>
                </c:pt>
                <c:pt idx="2">
                  <c:v>33239</c:v>
                </c:pt>
                <c:pt idx="3">
                  <c:v>34147</c:v>
                </c:pt>
                <c:pt idx="4">
                  <c:v>34355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61-449D-9D4D-82CC34FB8086}"/>
            </c:ext>
          </c:extLst>
        </c:ser>
        <c:ser>
          <c:idx val="1"/>
          <c:order val="1"/>
          <c:tx>
            <c:strRef>
              <c:f>'Table 9.31'!$S$7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9.31'!$U$7:$Y$7</c:f>
              <c:numCache>
                <c:formatCode>#,##0</c:formatCode>
                <c:ptCount val="5"/>
                <c:pt idx="1">
                  <c:v>22977</c:v>
                </c:pt>
                <c:pt idx="2">
                  <c:v>23856</c:v>
                </c:pt>
                <c:pt idx="3">
                  <c:v>24379</c:v>
                </c:pt>
                <c:pt idx="4">
                  <c:v>25019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61-449D-9D4D-82CC34FB8086}"/>
            </c:ext>
          </c:extLst>
        </c:ser>
        <c:ser>
          <c:idx val="2"/>
          <c:order val="2"/>
          <c:tx>
            <c:strRef>
              <c:f>'Table 9.31'!$S$11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9.31'!$U$11:$Y$11</c:f>
              <c:numCache>
                <c:formatCode>#,##0</c:formatCode>
                <c:ptCount val="5"/>
                <c:pt idx="1">
                  <c:v>26808</c:v>
                </c:pt>
                <c:pt idx="2">
                  <c:v>27719</c:v>
                </c:pt>
                <c:pt idx="3">
                  <c:v>28637</c:v>
                </c:pt>
                <c:pt idx="4">
                  <c:v>28642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61-449D-9D4D-82CC34FB8086}"/>
            </c:ext>
          </c:extLst>
        </c:ser>
        <c:ser>
          <c:idx val="3"/>
          <c:order val="3"/>
          <c:tx>
            <c:strRef>
              <c:f>'Table 9.31'!$S$12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9.31'!$U$12:$Y$12</c:f>
              <c:numCache>
                <c:formatCode>#,##0</c:formatCode>
                <c:ptCount val="5"/>
                <c:pt idx="1">
                  <c:v>5240</c:v>
                </c:pt>
                <c:pt idx="2">
                  <c:v>5517</c:v>
                </c:pt>
                <c:pt idx="3">
                  <c:v>5508</c:v>
                </c:pt>
                <c:pt idx="4">
                  <c:v>5710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61-449D-9D4D-82CC34FB8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9.31'!$AB$15:$AB$33</c:f>
              <c:numCache>
                <c:formatCode>0.0%</c:formatCode>
                <c:ptCount val="19"/>
                <c:pt idx="0">
                  <c:v>5.8899816275802444E-2</c:v>
                </c:pt>
                <c:pt idx="1">
                  <c:v>1.6589214308872797E-2</c:v>
                </c:pt>
                <c:pt idx="2">
                  <c:v>7.5299902734248358E-2</c:v>
                </c:pt>
                <c:pt idx="3">
                  <c:v>5.8089268345401495E-3</c:v>
                </c:pt>
                <c:pt idx="4">
                  <c:v>8.8214633091970168E-2</c:v>
                </c:pt>
                <c:pt idx="5">
                  <c:v>3.7933643142764512E-2</c:v>
                </c:pt>
                <c:pt idx="6">
                  <c:v>0.1043715551712958</c:v>
                </c:pt>
                <c:pt idx="7">
                  <c:v>6.7086350372852044E-2</c:v>
                </c:pt>
                <c:pt idx="8">
                  <c:v>3.5366908029828163E-2</c:v>
                </c:pt>
                <c:pt idx="9">
                  <c:v>3.4583378363773911E-3</c:v>
                </c:pt>
                <c:pt idx="10">
                  <c:v>2.7531611369285638E-2</c:v>
                </c:pt>
                <c:pt idx="11">
                  <c:v>2.3586944774667676E-2</c:v>
                </c:pt>
                <c:pt idx="12">
                  <c:v>4.3094131632983895E-2</c:v>
                </c:pt>
                <c:pt idx="13">
                  <c:v>7.0544688209229434E-2</c:v>
                </c:pt>
                <c:pt idx="14">
                  <c:v>3.955473900356641E-2</c:v>
                </c:pt>
                <c:pt idx="15">
                  <c:v>6.6708094671998272E-2</c:v>
                </c:pt>
                <c:pt idx="16">
                  <c:v>0.11625959148384307</c:v>
                </c:pt>
                <c:pt idx="17">
                  <c:v>1.226629201340106E-2</c:v>
                </c:pt>
                <c:pt idx="18">
                  <c:v>4.6606505998054687E-2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8-4ADC-93BC-37A236980B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8-4ADC-93BC-37A236980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9.31'!$Y$44:$Y$60</c:f>
              <c:numCache>
                <c:formatCode>#,##0</c:formatCode>
                <c:ptCount val="17"/>
                <c:pt idx="0">
                  <c:v>34</c:v>
                </c:pt>
                <c:pt idx="1">
                  <c:v>509</c:v>
                </c:pt>
                <c:pt idx="2">
                  <c:v>1047</c:v>
                </c:pt>
                <c:pt idx="3">
                  <c:v>1413</c:v>
                </c:pt>
                <c:pt idx="4">
                  <c:v>1701</c:v>
                </c:pt>
                <c:pt idx="5">
                  <c:v>1629</c:v>
                </c:pt>
                <c:pt idx="6">
                  <c:v>1571</c:v>
                </c:pt>
                <c:pt idx="7">
                  <c:v>1534</c:v>
                </c:pt>
                <c:pt idx="8">
                  <c:v>1782</c:v>
                </c:pt>
                <c:pt idx="9">
                  <c:v>1739</c:v>
                </c:pt>
                <c:pt idx="10">
                  <c:v>1893</c:v>
                </c:pt>
                <c:pt idx="11">
                  <c:v>1468</c:v>
                </c:pt>
                <c:pt idx="12">
                  <c:v>785</c:v>
                </c:pt>
                <c:pt idx="13">
                  <c:v>332</c:v>
                </c:pt>
                <c:pt idx="14">
                  <c:v>155</c:v>
                </c:pt>
                <c:pt idx="15">
                  <c:v>70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1-4204-997A-79A27415D850}"/>
            </c:ext>
          </c:extLst>
        </c:ser>
        <c:ser>
          <c:idx val="1"/>
          <c:order val="1"/>
          <c:tx>
            <c:strRef>
              <c:f>'Table 9.31'!$S$62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9.31'!$Y$63:$Y$79</c:f>
              <c:numCache>
                <c:formatCode>#,##0</c:formatCode>
                <c:ptCount val="17"/>
                <c:pt idx="0">
                  <c:v>60</c:v>
                </c:pt>
                <c:pt idx="1">
                  <c:v>504</c:v>
                </c:pt>
                <c:pt idx="2">
                  <c:v>1070</c:v>
                </c:pt>
                <c:pt idx="3">
                  <c:v>1212</c:v>
                </c:pt>
                <c:pt idx="4">
                  <c:v>1416</c:v>
                </c:pt>
                <c:pt idx="5">
                  <c:v>1343</c:v>
                </c:pt>
                <c:pt idx="6">
                  <c:v>1564</c:v>
                </c:pt>
                <c:pt idx="7">
                  <c:v>1574</c:v>
                </c:pt>
                <c:pt idx="8">
                  <c:v>1799</c:v>
                </c:pt>
                <c:pt idx="9">
                  <c:v>1830</c:v>
                </c:pt>
                <c:pt idx="10">
                  <c:v>1841</c:v>
                </c:pt>
                <c:pt idx="11">
                  <c:v>1360</c:v>
                </c:pt>
                <c:pt idx="12">
                  <c:v>648</c:v>
                </c:pt>
                <c:pt idx="13">
                  <c:v>247</c:v>
                </c:pt>
                <c:pt idx="14">
                  <c:v>92</c:v>
                </c:pt>
                <c:pt idx="15">
                  <c:v>45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21-4204-997A-79A27415D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9.31'!$Y$83:$Y$90</c:f>
              <c:numCache>
                <c:formatCode>#,##0</c:formatCode>
                <c:ptCount val="8"/>
                <c:pt idx="0">
                  <c:v>1001</c:v>
                </c:pt>
                <c:pt idx="1">
                  <c:v>803</c:v>
                </c:pt>
                <c:pt idx="2">
                  <c:v>2438</c:v>
                </c:pt>
                <c:pt idx="3">
                  <c:v>594</c:v>
                </c:pt>
                <c:pt idx="4">
                  <c:v>312</c:v>
                </c:pt>
                <c:pt idx="5">
                  <c:v>614</c:v>
                </c:pt>
                <c:pt idx="6">
                  <c:v>1737</c:v>
                </c:pt>
                <c:pt idx="7">
                  <c:v>2165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1-4A99-BA1E-DE2310B57467}"/>
            </c:ext>
          </c:extLst>
        </c:ser>
        <c:ser>
          <c:idx val="1"/>
          <c:order val="1"/>
          <c:tx>
            <c:strRef>
              <c:f>'Table 9.31'!$S$92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9.31'!$Y$93:$Y$100</c:f>
              <c:numCache>
                <c:formatCode>#,##0</c:formatCode>
                <c:ptCount val="8"/>
                <c:pt idx="0">
                  <c:v>777</c:v>
                </c:pt>
                <c:pt idx="1">
                  <c:v>1728</c:v>
                </c:pt>
                <c:pt idx="2">
                  <c:v>469</c:v>
                </c:pt>
                <c:pt idx="3">
                  <c:v>2023</c:v>
                </c:pt>
                <c:pt idx="4">
                  <c:v>1893</c:v>
                </c:pt>
                <c:pt idx="5">
                  <c:v>1393</c:v>
                </c:pt>
                <c:pt idx="6">
                  <c:v>161</c:v>
                </c:pt>
                <c:pt idx="7">
                  <c:v>1120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F1-4A99-BA1E-DE2310B57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9.31'!$U$8:$Y$8</c:f>
              <c:numCache>
                <c:formatCode>#,##0</c:formatCode>
                <c:ptCount val="5"/>
                <c:pt idx="1">
                  <c:v>36364.26</c:v>
                </c:pt>
                <c:pt idx="2">
                  <c:v>37327.769999999997</c:v>
                </c:pt>
                <c:pt idx="3">
                  <c:v>38832.639999999999</c:v>
                </c:pt>
                <c:pt idx="4">
                  <c:v>39615.46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1-415C-8482-2094E1691E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1-415C-8482-2094E1691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9.31'!$V$4:$Z$4</c:f>
              <c:numCache>
                <c:formatCode>#,##0</c:formatCode>
                <c:ptCount val="5"/>
                <c:pt idx="0">
                  <c:v>32047</c:v>
                </c:pt>
                <c:pt idx="1">
                  <c:v>33239</c:v>
                </c:pt>
                <c:pt idx="2">
                  <c:v>34147</c:v>
                </c:pt>
                <c:pt idx="3">
                  <c:v>34355</c:v>
                </c:pt>
                <c:pt idx="4">
                  <c:v>37012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7-44ED-AD1B-DC211D1E17D6}"/>
            </c:ext>
          </c:extLst>
        </c:ser>
        <c:ser>
          <c:idx val="1"/>
          <c:order val="1"/>
          <c:tx>
            <c:strRef>
              <c:f>'Table 9.31'!$S$7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9.31'!$V$7:$Z$7</c:f>
              <c:numCache>
                <c:formatCode>#,##0</c:formatCode>
                <c:ptCount val="5"/>
                <c:pt idx="0">
                  <c:v>22977</c:v>
                </c:pt>
                <c:pt idx="1">
                  <c:v>23856</c:v>
                </c:pt>
                <c:pt idx="2">
                  <c:v>24379</c:v>
                </c:pt>
                <c:pt idx="3">
                  <c:v>25019</c:v>
                </c:pt>
                <c:pt idx="4">
                  <c:v>25956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7-44ED-AD1B-DC211D1E17D6}"/>
            </c:ext>
          </c:extLst>
        </c:ser>
        <c:ser>
          <c:idx val="2"/>
          <c:order val="2"/>
          <c:tx>
            <c:strRef>
              <c:f>'Table 9.31'!$S$11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9.31'!$V$11:$Z$11</c:f>
              <c:numCache>
                <c:formatCode>#,##0</c:formatCode>
                <c:ptCount val="5"/>
                <c:pt idx="0">
                  <c:v>26808</c:v>
                </c:pt>
                <c:pt idx="1">
                  <c:v>27719</c:v>
                </c:pt>
                <c:pt idx="2">
                  <c:v>28637</c:v>
                </c:pt>
                <c:pt idx="3">
                  <c:v>28642</c:v>
                </c:pt>
                <c:pt idx="4">
                  <c:v>31116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7-44ED-AD1B-DC211D1E17D6}"/>
            </c:ext>
          </c:extLst>
        </c:ser>
        <c:ser>
          <c:idx val="3"/>
          <c:order val="3"/>
          <c:tx>
            <c:strRef>
              <c:f>'Table 9.31'!$S$12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9.31'!$V$12:$Z$12</c:f>
              <c:numCache>
                <c:formatCode>#,##0</c:formatCode>
                <c:ptCount val="5"/>
                <c:pt idx="0">
                  <c:v>5240</c:v>
                </c:pt>
                <c:pt idx="1">
                  <c:v>5517</c:v>
                </c:pt>
                <c:pt idx="2">
                  <c:v>5508</c:v>
                </c:pt>
                <c:pt idx="3">
                  <c:v>5710</c:v>
                </c:pt>
                <c:pt idx="4">
                  <c:v>5896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87-44ED-AD1B-DC211D1E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9.31'!$AB$15:$AB$33</c:f>
              <c:numCache>
                <c:formatCode>0.0%</c:formatCode>
                <c:ptCount val="19"/>
                <c:pt idx="0">
                  <c:v>5.8899816275802444E-2</c:v>
                </c:pt>
                <c:pt idx="1">
                  <c:v>1.6589214308872797E-2</c:v>
                </c:pt>
                <c:pt idx="2">
                  <c:v>7.5299902734248358E-2</c:v>
                </c:pt>
                <c:pt idx="3">
                  <c:v>5.8089268345401495E-3</c:v>
                </c:pt>
                <c:pt idx="4">
                  <c:v>8.8214633091970168E-2</c:v>
                </c:pt>
                <c:pt idx="5">
                  <c:v>3.7933643142764512E-2</c:v>
                </c:pt>
                <c:pt idx="6">
                  <c:v>0.1043715551712958</c:v>
                </c:pt>
                <c:pt idx="7">
                  <c:v>6.7086350372852044E-2</c:v>
                </c:pt>
                <c:pt idx="8">
                  <c:v>3.5366908029828163E-2</c:v>
                </c:pt>
                <c:pt idx="9">
                  <c:v>3.4583378363773911E-3</c:v>
                </c:pt>
                <c:pt idx="10">
                  <c:v>2.7531611369285638E-2</c:v>
                </c:pt>
                <c:pt idx="11">
                  <c:v>2.3586944774667676E-2</c:v>
                </c:pt>
                <c:pt idx="12">
                  <c:v>4.3094131632983895E-2</c:v>
                </c:pt>
                <c:pt idx="13">
                  <c:v>7.0544688209229434E-2</c:v>
                </c:pt>
                <c:pt idx="14">
                  <c:v>3.955473900356641E-2</c:v>
                </c:pt>
                <c:pt idx="15">
                  <c:v>6.6708094671998272E-2</c:v>
                </c:pt>
                <c:pt idx="16">
                  <c:v>0.11625959148384307</c:v>
                </c:pt>
                <c:pt idx="17">
                  <c:v>1.226629201340106E-2</c:v>
                </c:pt>
                <c:pt idx="18">
                  <c:v>4.6606505998054687E-2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1-4BC1-8505-3C60C81D828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F1-4BC1-8505-3C60C81D8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9.31'!$Z$44:$Z$60</c:f>
              <c:numCache>
                <c:formatCode>#,##0</c:formatCode>
                <c:ptCount val="17"/>
                <c:pt idx="0">
                  <c:v>53</c:v>
                </c:pt>
                <c:pt idx="1">
                  <c:v>672</c:v>
                </c:pt>
                <c:pt idx="2">
                  <c:v>1174</c:v>
                </c:pt>
                <c:pt idx="3">
                  <c:v>1498</c:v>
                </c:pt>
                <c:pt idx="4">
                  <c:v>1919</c:v>
                </c:pt>
                <c:pt idx="5">
                  <c:v>1757</c:v>
                </c:pt>
                <c:pt idx="6">
                  <c:v>1655</c:v>
                </c:pt>
                <c:pt idx="7">
                  <c:v>1644</c:v>
                </c:pt>
                <c:pt idx="8">
                  <c:v>1754</c:v>
                </c:pt>
                <c:pt idx="9">
                  <c:v>1940</c:v>
                </c:pt>
                <c:pt idx="10">
                  <c:v>1908</c:v>
                </c:pt>
                <c:pt idx="11">
                  <c:v>1612</c:v>
                </c:pt>
                <c:pt idx="12">
                  <c:v>872</c:v>
                </c:pt>
                <c:pt idx="13">
                  <c:v>353</c:v>
                </c:pt>
                <c:pt idx="14">
                  <c:v>162</c:v>
                </c:pt>
                <c:pt idx="15">
                  <c:v>67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0-4A0F-9346-6F4DBB155DD1}"/>
            </c:ext>
          </c:extLst>
        </c:ser>
        <c:ser>
          <c:idx val="1"/>
          <c:order val="1"/>
          <c:tx>
            <c:strRef>
              <c:f>'Table 9.31'!$S$62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9.31'!$Z$63:$Z$79</c:f>
              <c:numCache>
                <c:formatCode>#,##0</c:formatCode>
                <c:ptCount val="17"/>
                <c:pt idx="0">
                  <c:v>80</c:v>
                </c:pt>
                <c:pt idx="1">
                  <c:v>600</c:v>
                </c:pt>
                <c:pt idx="2">
                  <c:v>1171</c:v>
                </c:pt>
                <c:pt idx="3">
                  <c:v>1328</c:v>
                </c:pt>
                <c:pt idx="4">
                  <c:v>1538</c:v>
                </c:pt>
                <c:pt idx="5">
                  <c:v>1512</c:v>
                </c:pt>
                <c:pt idx="6">
                  <c:v>1657</c:v>
                </c:pt>
                <c:pt idx="7">
                  <c:v>1622</c:v>
                </c:pt>
                <c:pt idx="8">
                  <c:v>1927</c:v>
                </c:pt>
                <c:pt idx="9">
                  <c:v>1951</c:v>
                </c:pt>
                <c:pt idx="10">
                  <c:v>1971</c:v>
                </c:pt>
                <c:pt idx="11">
                  <c:v>1416</c:v>
                </c:pt>
                <c:pt idx="12">
                  <c:v>648</c:v>
                </c:pt>
                <c:pt idx="13">
                  <c:v>260</c:v>
                </c:pt>
                <c:pt idx="14">
                  <c:v>102</c:v>
                </c:pt>
                <c:pt idx="15">
                  <c:v>50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0-4A0F-9346-6F4DBB15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9.31'!$Z$83:$Z$90</c:f>
              <c:numCache>
                <c:formatCode>#,##0</c:formatCode>
                <c:ptCount val="8"/>
                <c:pt idx="0">
                  <c:v>1070</c:v>
                </c:pt>
                <c:pt idx="1">
                  <c:v>840</c:v>
                </c:pt>
                <c:pt idx="2">
                  <c:v>2505</c:v>
                </c:pt>
                <c:pt idx="3">
                  <c:v>623</c:v>
                </c:pt>
                <c:pt idx="4">
                  <c:v>308</c:v>
                </c:pt>
                <c:pt idx="5">
                  <c:v>652</c:v>
                </c:pt>
                <c:pt idx="6">
                  <c:v>1793</c:v>
                </c:pt>
                <c:pt idx="7">
                  <c:v>2276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020-826C-4C9280606AD3}"/>
            </c:ext>
          </c:extLst>
        </c:ser>
        <c:ser>
          <c:idx val="1"/>
          <c:order val="1"/>
          <c:tx>
            <c:strRef>
              <c:f>'Table 9.31'!$S$92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9.31'!$Z$93:$Z$100</c:f>
              <c:numCache>
                <c:formatCode>#,##0</c:formatCode>
                <c:ptCount val="8"/>
                <c:pt idx="0">
                  <c:v>804</c:v>
                </c:pt>
                <c:pt idx="1">
                  <c:v>1743</c:v>
                </c:pt>
                <c:pt idx="2">
                  <c:v>497</c:v>
                </c:pt>
                <c:pt idx="3">
                  <c:v>2194</c:v>
                </c:pt>
                <c:pt idx="4">
                  <c:v>1907</c:v>
                </c:pt>
                <c:pt idx="5">
                  <c:v>1427</c:v>
                </c:pt>
                <c:pt idx="6">
                  <c:v>185</c:v>
                </c:pt>
                <c:pt idx="7">
                  <c:v>1174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7F-4020-826C-4C9280606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9.4'!$U$4:$Y$4</c:f>
              <c:numCache>
                <c:formatCode>#,##0</c:formatCode>
                <c:ptCount val="5"/>
                <c:pt idx="1">
                  <c:v>2011</c:v>
                </c:pt>
                <c:pt idx="2">
                  <c:v>2661</c:v>
                </c:pt>
                <c:pt idx="3">
                  <c:v>2276</c:v>
                </c:pt>
                <c:pt idx="4">
                  <c:v>2530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9-4AEC-A4C3-F76AE5F61CE4}"/>
            </c:ext>
          </c:extLst>
        </c:ser>
        <c:ser>
          <c:idx val="1"/>
          <c:order val="1"/>
          <c:tx>
            <c:strRef>
              <c:f>'Table 9.4'!$S$7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9.4'!$U$7:$Y$7</c:f>
              <c:numCache>
                <c:formatCode>#,##0</c:formatCode>
                <c:ptCount val="5"/>
                <c:pt idx="1">
                  <c:v>1357</c:v>
                </c:pt>
                <c:pt idx="2">
                  <c:v>1806</c:v>
                </c:pt>
                <c:pt idx="3">
                  <c:v>1547</c:v>
                </c:pt>
                <c:pt idx="4">
                  <c:v>1748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9-4AEC-A4C3-F76AE5F61CE4}"/>
            </c:ext>
          </c:extLst>
        </c:ser>
        <c:ser>
          <c:idx val="2"/>
          <c:order val="2"/>
          <c:tx>
            <c:strRef>
              <c:f>'Table 9.4'!$S$11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9.4'!$U$11:$Y$11</c:f>
              <c:numCache>
                <c:formatCode>#,##0</c:formatCode>
                <c:ptCount val="5"/>
                <c:pt idx="1">
                  <c:v>1611</c:v>
                </c:pt>
                <c:pt idx="2">
                  <c:v>2006</c:v>
                </c:pt>
                <c:pt idx="3">
                  <c:v>1776</c:v>
                </c:pt>
                <c:pt idx="4">
                  <c:v>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69-4AEC-A4C3-F76AE5F61CE4}"/>
            </c:ext>
          </c:extLst>
        </c:ser>
        <c:ser>
          <c:idx val="3"/>
          <c:order val="3"/>
          <c:tx>
            <c:strRef>
              <c:f>'Table 9.4'!$S$12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9.4'!$U$12:$Y$12</c:f>
              <c:numCache>
                <c:formatCode>#,##0</c:formatCode>
                <c:ptCount val="5"/>
                <c:pt idx="1">
                  <c:v>401</c:v>
                </c:pt>
                <c:pt idx="2">
                  <c:v>659</c:v>
                </c:pt>
                <c:pt idx="3">
                  <c:v>500</c:v>
                </c:pt>
                <c:pt idx="4">
                  <c:v>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69-4AEC-A4C3-F76AE5F61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9.31'!$V$8:$Z$8</c:f>
              <c:numCache>
                <c:formatCode>#,##0</c:formatCode>
                <c:ptCount val="5"/>
                <c:pt idx="0">
                  <c:v>36364.26</c:v>
                </c:pt>
                <c:pt idx="1">
                  <c:v>37327.769999999997</c:v>
                </c:pt>
                <c:pt idx="2">
                  <c:v>38832.639999999999</c:v>
                </c:pt>
                <c:pt idx="3">
                  <c:v>39615.46</c:v>
                </c:pt>
                <c:pt idx="4">
                  <c:v>40689.57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6-4EE3-9EEE-8C184ABE8C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F6-4EE3-9EEE-8C184ABE8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9.32'!$U$4:$Y$4</c:f>
              <c:numCache>
                <c:formatCode>#,##0</c:formatCode>
                <c:ptCount val="5"/>
                <c:pt idx="1">
                  <c:v>8397</c:v>
                </c:pt>
                <c:pt idx="2">
                  <c:v>8815</c:v>
                </c:pt>
                <c:pt idx="3">
                  <c:v>8322</c:v>
                </c:pt>
                <c:pt idx="4">
                  <c:v>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3-4901-812E-017821A056F9}"/>
            </c:ext>
          </c:extLst>
        </c:ser>
        <c:ser>
          <c:idx val="1"/>
          <c:order val="1"/>
          <c:tx>
            <c:strRef>
              <c:f>'Table 9.32'!$S$7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9.32'!$U$7:$Y$7</c:f>
              <c:numCache>
                <c:formatCode>#,##0</c:formatCode>
                <c:ptCount val="5"/>
                <c:pt idx="1">
                  <c:v>5620</c:v>
                </c:pt>
                <c:pt idx="2">
                  <c:v>5986</c:v>
                </c:pt>
                <c:pt idx="3">
                  <c:v>5780</c:v>
                </c:pt>
                <c:pt idx="4">
                  <c:v>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3-4901-812E-017821A056F9}"/>
            </c:ext>
          </c:extLst>
        </c:ser>
        <c:ser>
          <c:idx val="2"/>
          <c:order val="2"/>
          <c:tx>
            <c:strRef>
              <c:f>'Table 9.32'!$S$11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9.32'!$U$11:$Y$11</c:f>
              <c:numCache>
                <c:formatCode>#,##0</c:formatCode>
                <c:ptCount val="5"/>
                <c:pt idx="1">
                  <c:v>6871</c:v>
                </c:pt>
                <c:pt idx="2">
                  <c:v>7209</c:v>
                </c:pt>
                <c:pt idx="3">
                  <c:v>6849</c:v>
                </c:pt>
                <c:pt idx="4">
                  <c:v>6766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73-4901-812E-017821A056F9}"/>
            </c:ext>
          </c:extLst>
        </c:ser>
        <c:ser>
          <c:idx val="3"/>
          <c:order val="3"/>
          <c:tx>
            <c:strRef>
              <c:f>'Table 9.32'!$S$12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9.32'!$U$12:$Y$12</c:f>
              <c:numCache>
                <c:formatCode>#,##0</c:formatCode>
                <c:ptCount val="5"/>
                <c:pt idx="1">
                  <c:v>1532</c:v>
                </c:pt>
                <c:pt idx="2">
                  <c:v>1609</c:v>
                </c:pt>
                <c:pt idx="3">
                  <c:v>1476</c:v>
                </c:pt>
                <c:pt idx="4">
                  <c:v>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73-4901-812E-017821A05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9.32'!$AB$15:$AB$33</c:f>
              <c:numCache>
                <c:formatCode>0.0%</c:formatCode>
                <c:ptCount val="19"/>
                <c:pt idx="0">
                  <c:v>0.11900125987859352</c:v>
                </c:pt>
                <c:pt idx="1">
                  <c:v>1.6034818462948117E-2</c:v>
                </c:pt>
                <c:pt idx="2">
                  <c:v>0.10708968044897492</c:v>
                </c:pt>
                <c:pt idx="3">
                  <c:v>4.4668422861069753E-3</c:v>
                </c:pt>
                <c:pt idx="4">
                  <c:v>6.3222998511052578E-2</c:v>
                </c:pt>
                <c:pt idx="5">
                  <c:v>2.3021417936089795E-2</c:v>
                </c:pt>
                <c:pt idx="6">
                  <c:v>8.3381056007330201E-2</c:v>
                </c:pt>
                <c:pt idx="7">
                  <c:v>6.0245103653647922E-2</c:v>
                </c:pt>
                <c:pt idx="8">
                  <c:v>2.7259191387011796E-2</c:v>
                </c:pt>
                <c:pt idx="9">
                  <c:v>1.3744130111098384E-3</c:v>
                </c:pt>
                <c:pt idx="10">
                  <c:v>2.015805749627763E-2</c:v>
                </c:pt>
                <c:pt idx="11">
                  <c:v>1.3744130111098384E-2</c:v>
                </c:pt>
                <c:pt idx="12">
                  <c:v>3.8598098728667964E-2</c:v>
                </c:pt>
                <c:pt idx="13">
                  <c:v>3.9056236399037908E-2</c:v>
                </c:pt>
                <c:pt idx="14">
                  <c:v>4.879166189439927E-2</c:v>
                </c:pt>
                <c:pt idx="15">
                  <c:v>6.89497193906769E-2</c:v>
                </c:pt>
                <c:pt idx="16">
                  <c:v>0.11556522735081892</c:v>
                </c:pt>
                <c:pt idx="17">
                  <c:v>5.8412552972168137E-3</c:v>
                </c:pt>
                <c:pt idx="18">
                  <c:v>3.8369029893482995E-2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B-411C-8C24-0D58DDE4FDC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B-411C-8C24-0D58DDE4F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9.32'!$Y$44:$Y$60</c:f>
              <c:numCache>
                <c:formatCode>#,##0</c:formatCode>
                <c:ptCount val="17"/>
                <c:pt idx="0">
                  <c:v>9</c:v>
                </c:pt>
                <c:pt idx="1">
                  <c:v>123</c:v>
                </c:pt>
                <c:pt idx="2">
                  <c:v>244</c:v>
                </c:pt>
                <c:pt idx="3">
                  <c:v>361</c:v>
                </c:pt>
                <c:pt idx="4">
                  <c:v>411</c:v>
                </c:pt>
                <c:pt idx="5">
                  <c:v>368</c:v>
                </c:pt>
                <c:pt idx="6">
                  <c:v>323</c:v>
                </c:pt>
                <c:pt idx="7">
                  <c:v>321</c:v>
                </c:pt>
                <c:pt idx="8">
                  <c:v>419</c:v>
                </c:pt>
                <c:pt idx="9">
                  <c:v>451</c:v>
                </c:pt>
                <c:pt idx="10">
                  <c:v>517</c:v>
                </c:pt>
                <c:pt idx="11">
                  <c:v>447</c:v>
                </c:pt>
                <c:pt idx="12">
                  <c:v>254</c:v>
                </c:pt>
                <c:pt idx="13">
                  <c:v>165</c:v>
                </c:pt>
                <c:pt idx="14">
                  <c:v>66</c:v>
                </c:pt>
                <c:pt idx="15">
                  <c:v>45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7-4E94-A3BD-F1A96C0552B8}"/>
            </c:ext>
          </c:extLst>
        </c:ser>
        <c:ser>
          <c:idx val="1"/>
          <c:order val="1"/>
          <c:tx>
            <c:strRef>
              <c:f>'Table 9.32'!$S$62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9.32'!$Y$63:$Y$79</c:f>
              <c:numCache>
                <c:formatCode>#,##0</c:formatCode>
                <c:ptCount val="17"/>
                <c:pt idx="0">
                  <c:v>14</c:v>
                </c:pt>
                <c:pt idx="1">
                  <c:v>136</c:v>
                </c:pt>
                <c:pt idx="2">
                  <c:v>227</c:v>
                </c:pt>
                <c:pt idx="3">
                  <c:v>271</c:v>
                </c:pt>
                <c:pt idx="4">
                  <c:v>276</c:v>
                </c:pt>
                <c:pt idx="5">
                  <c:v>234</c:v>
                </c:pt>
                <c:pt idx="6">
                  <c:v>239</c:v>
                </c:pt>
                <c:pt idx="7">
                  <c:v>240</c:v>
                </c:pt>
                <c:pt idx="8">
                  <c:v>417</c:v>
                </c:pt>
                <c:pt idx="9">
                  <c:v>377</c:v>
                </c:pt>
                <c:pt idx="10">
                  <c:v>507</c:v>
                </c:pt>
                <c:pt idx="11">
                  <c:v>314</c:v>
                </c:pt>
                <c:pt idx="12">
                  <c:v>199</c:v>
                </c:pt>
                <c:pt idx="13">
                  <c:v>108</c:v>
                </c:pt>
                <c:pt idx="14">
                  <c:v>56</c:v>
                </c:pt>
                <c:pt idx="15">
                  <c:v>32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7-4E94-A3BD-F1A96C055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9.32'!$Y$83:$Y$90</c:f>
              <c:numCache>
                <c:formatCode>#,##0</c:formatCode>
                <c:ptCount val="8"/>
                <c:pt idx="0">
                  <c:v>233</c:v>
                </c:pt>
                <c:pt idx="1">
                  <c:v>212</c:v>
                </c:pt>
                <c:pt idx="2">
                  <c:v>670</c:v>
                </c:pt>
                <c:pt idx="3">
                  <c:v>122</c:v>
                </c:pt>
                <c:pt idx="4">
                  <c:v>43</c:v>
                </c:pt>
                <c:pt idx="5">
                  <c:v>93</c:v>
                </c:pt>
                <c:pt idx="6">
                  <c:v>480</c:v>
                </c:pt>
                <c:pt idx="7">
                  <c:v>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3-43D9-8286-99D85B1C42A4}"/>
            </c:ext>
          </c:extLst>
        </c:ser>
        <c:ser>
          <c:idx val="1"/>
          <c:order val="1"/>
          <c:tx>
            <c:strRef>
              <c:f>'Table 9.32'!$S$92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9.32'!$Y$93:$Y$100</c:f>
              <c:numCache>
                <c:formatCode>#,##0</c:formatCode>
                <c:ptCount val="8"/>
                <c:pt idx="0">
                  <c:v>160</c:v>
                </c:pt>
                <c:pt idx="1">
                  <c:v>390</c:v>
                </c:pt>
                <c:pt idx="2">
                  <c:v>107</c:v>
                </c:pt>
                <c:pt idx="3">
                  <c:v>433</c:v>
                </c:pt>
                <c:pt idx="4">
                  <c:v>468</c:v>
                </c:pt>
                <c:pt idx="5">
                  <c:v>275</c:v>
                </c:pt>
                <c:pt idx="6">
                  <c:v>30</c:v>
                </c:pt>
                <c:pt idx="7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3-43D9-8286-99D85B1C4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9.32'!$U$8:$Y$8</c:f>
              <c:numCache>
                <c:formatCode>#,##0</c:formatCode>
                <c:ptCount val="5"/>
                <c:pt idx="1">
                  <c:v>34794.5</c:v>
                </c:pt>
                <c:pt idx="2">
                  <c:v>37662</c:v>
                </c:pt>
                <c:pt idx="3">
                  <c:v>39996</c:v>
                </c:pt>
                <c:pt idx="4">
                  <c:v>40963.269999999997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E-4700-B039-3A326738BF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E-4700-B039-3A326738B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9.32'!$V$4:$Z$4</c:f>
              <c:numCache>
                <c:formatCode>#,##0</c:formatCode>
                <c:ptCount val="5"/>
                <c:pt idx="0">
                  <c:v>8397</c:v>
                </c:pt>
                <c:pt idx="1">
                  <c:v>8815</c:v>
                </c:pt>
                <c:pt idx="2">
                  <c:v>8322</c:v>
                </c:pt>
                <c:pt idx="3">
                  <c:v>8234</c:v>
                </c:pt>
                <c:pt idx="4">
                  <c:v>8731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32-4BE3-B0E9-773EFF8C9964}"/>
            </c:ext>
          </c:extLst>
        </c:ser>
        <c:ser>
          <c:idx val="1"/>
          <c:order val="1"/>
          <c:tx>
            <c:strRef>
              <c:f>'Table 9.32'!$S$7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9.32'!$V$7:$Z$7</c:f>
              <c:numCache>
                <c:formatCode>#,##0</c:formatCode>
                <c:ptCount val="5"/>
                <c:pt idx="0">
                  <c:v>5620</c:v>
                </c:pt>
                <c:pt idx="1">
                  <c:v>5986</c:v>
                </c:pt>
                <c:pt idx="2">
                  <c:v>5780</c:v>
                </c:pt>
                <c:pt idx="3">
                  <c:v>5838</c:v>
                </c:pt>
                <c:pt idx="4">
                  <c:v>5910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32-4BE3-B0E9-773EFF8C9964}"/>
            </c:ext>
          </c:extLst>
        </c:ser>
        <c:ser>
          <c:idx val="2"/>
          <c:order val="2"/>
          <c:tx>
            <c:strRef>
              <c:f>'Table 9.32'!$S$11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9.32'!$V$11:$Z$11</c:f>
              <c:numCache>
                <c:formatCode>#,##0</c:formatCode>
                <c:ptCount val="5"/>
                <c:pt idx="0">
                  <c:v>6871</c:v>
                </c:pt>
                <c:pt idx="1">
                  <c:v>7209</c:v>
                </c:pt>
                <c:pt idx="2">
                  <c:v>6849</c:v>
                </c:pt>
                <c:pt idx="3">
                  <c:v>6766</c:v>
                </c:pt>
                <c:pt idx="4">
                  <c:v>7249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32-4BE3-B0E9-773EFF8C9964}"/>
            </c:ext>
          </c:extLst>
        </c:ser>
        <c:ser>
          <c:idx val="3"/>
          <c:order val="3"/>
          <c:tx>
            <c:strRef>
              <c:f>'Table 9.32'!$S$12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9.32'!$V$12:$Z$12</c:f>
              <c:numCache>
                <c:formatCode>#,##0</c:formatCode>
                <c:ptCount val="5"/>
                <c:pt idx="0">
                  <c:v>1532</c:v>
                </c:pt>
                <c:pt idx="1">
                  <c:v>1609</c:v>
                </c:pt>
                <c:pt idx="2">
                  <c:v>1476</c:v>
                </c:pt>
                <c:pt idx="3">
                  <c:v>1472</c:v>
                </c:pt>
                <c:pt idx="4">
                  <c:v>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32-4BE3-B0E9-773EFF8C9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9.32'!$AB$15:$AB$33</c:f>
              <c:numCache>
                <c:formatCode>0.0%</c:formatCode>
                <c:ptCount val="19"/>
                <c:pt idx="0">
                  <c:v>0.11900125987859352</c:v>
                </c:pt>
                <c:pt idx="1">
                  <c:v>1.6034818462948117E-2</c:v>
                </c:pt>
                <c:pt idx="2">
                  <c:v>0.10708968044897492</c:v>
                </c:pt>
                <c:pt idx="3">
                  <c:v>4.4668422861069753E-3</c:v>
                </c:pt>
                <c:pt idx="4">
                  <c:v>6.3222998511052578E-2</c:v>
                </c:pt>
                <c:pt idx="5">
                  <c:v>2.3021417936089795E-2</c:v>
                </c:pt>
                <c:pt idx="6">
                  <c:v>8.3381056007330201E-2</c:v>
                </c:pt>
                <c:pt idx="7">
                  <c:v>6.0245103653647922E-2</c:v>
                </c:pt>
                <c:pt idx="8">
                  <c:v>2.7259191387011796E-2</c:v>
                </c:pt>
                <c:pt idx="9">
                  <c:v>1.3744130111098384E-3</c:v>
                </c:pt>
                <c:pt idx="10">
                  <c:v>2.015805749627763E-2</c:v>
                </c:pt>
                <c:pt idx="11">
                  <c:v>1.3744130111098384E-2</c:v>
                </c:pt>
                <c:pt idx="12">
                  <c:v>3.8598098728667964E-2</c:v>
                </c:pt>
                <c:pt idx="13">
                  <c:v>3.9056236399037908E-2</c:v>
                </c:pt>
                <c:pt idx="14">
                  <c:v>4.879166189439927E-2</c:v>
                </c:pt>
                <c:pt idx="15">
                  <c:v>6.89497193906769E-2</c:v>
                </c:pt>
                <c:pt idx="16">
                  <c:v>0.11556522735081892</c:v>
                </c:pt>
                <c:pt idx="17">
                  <c:v>5.8412552972168137E-3</c:v>
                </c:pt>
                <c:pt idx="18">
                  <c:v>3.8369029893482995E-2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0F-41D0-9508-E4C2F51A3E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0F-41D0-9508-E4C2F51A3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9.32'!$Z$44:$Z$60</c:f>
              <c:numCache>
                <c:formatCode>#,##0</c:formatCode>
                <c:ptCount val="17"/>
                <c:pt idx="0">
                  <c:v>12</c:v>
                </c:pt>
                <c:pt idx="1">
                  <c:v>166</c:v>
                </c:pt>
                <c:pt idx="2">
                  <c:v>230</c:v>
                </c:pt>
                <c:pt idx="3">
                  <c:v>366</c:v>
                </c:pt>
                <c:pt idx="4">
                  <c:v>453</c:v>
                </c:pt>
                <c:pt idx="5">
                  <c:v>391</c:v>
                </c:pt>
                <c:pt idx="6">
                  <c:v>294</c:v>
                </c:pt>
                <c:pt idx="7">
                  <c:v>300</c:v>
                </c:pt>
                <c:pt idx="8">
                  <c:v>397</c:v>
                </c:pt>
                <c:pt idx="9">
                  <c:v>441</c:v>
                </c:pt>
                <c:pt idx="10">
                  <c:v>530</c:v>
                </c:pt>
                <c:pt idx="11">
                  <c:v>498</c:v>
                </c:pt>
                <c:pt idx="12">
                  <c:v>249</c:v>
                </c:pt>
                <c:pt idx="13">
                  <c:v>158</c:v>
                </c:pt>
                <c:pt idx="14">
                  <c:v>78</c:v>
                </c:pt>
                <c:pt idx="15">
                  <c:v>50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5-4985-A5FE-773A4024A6FF}"/>
            </c:ext>
          </c:extLst>
        </c:ser>
        <c:ser>
          <c:idx val="1"/>
          <c:order val="1"/>
          <c:tx>
            <c:strRef>
              <c:f>'Table 9.32'!$S$62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9.32'!$Z$63:$Z$79</c:f>
              <c:numCache>
                <c:formatCode>#,##0</c:formatCode>
                <c:ptCount val="17"/>
                <c:pt idx="0">
                  <c:v>13</c:v>
                </c:pt>
                <c:pt idx="1">
                  <c:v>162</c:v>
                </c:pt>
                <c:pt idx="2">
                  <c:v>289</c:v>
                </c:pt>
                <c:pt idx="3">
                  <c:v>290</c:v>
                </c:pt>
                <c:pt idx="4">
                  <c:v>335</c:v>
                </c:pt>
                <c:pt idx="5">
                  <c:v>274</c:v>
                </c:pt>
                <c:pt idx="6">
                  <c:v>274</c:v>
                </c:pt>
                <c:pt idx="7">
                  <c:v>285</c:v>
                </c:pt>
                <c:pt idx="8">
                  <c:v>406</c:v>
                </c:pt>
                <c:pt idx="9">
                  <c:v>440</c:v>
                </c:pt>
                <c:pt idx="10">
                  <c:v>538</c:v>
                </c:pt>
                <c:pt idx="11">
                  <c:v>338</c:v>
                </c:pt>
                <c:pt idx="12">
                  <c:v>208</c:v>
                </c:pt>
                <c:pt idx="13">
                  <c:v>114</c:v>
                </c:pt>
                <c:pt idx="14">
                  <c:v>47</c:v>
                </c:pt>
                <c:pt idx="15">
                  <c:v>48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5-4985-A5FE-773A4024A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9.32'!$Z$83:$Z$90</c:f>
              <c:numCache>
                <c:formatCode>#,##0</c:formatCode>
                <c:ptCount val="8"/>
                <c:pt idx="0">
                  <c:v>226</c:v>
                </c:pt>
                <c:pt idx="1">
                  <c:v>201</c:v>
                </c:pt>
                <c:pt idx="2">
                  <c:v>673</c:v>
                </c:pt>
                <c:pt idx="3">
                  <c:v>111</c:v>
                </c:pt>
                <c:pt idx="4">
                  <c:v>39</c:v>
                </c:pt>
                <c:pt idx="5">
                  <c:v>96</c:v>
                </c:pt>
                <c:pt idx="6">
                  <c:v>494</c:v>
                </c:pt>
                <c:pt idx="7">
                  <c:v>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E-419E-BF4D-3BFA6DA127B8}"/>
            </c:ext>
          </c:extLst>
        </c:ser>
        <c:ser>
          <c:idx val="1"/>
          <c:order val="1"/>
          <c:tx>
            <c:strRef>
              <c:f>'Table 9.32'!$S$92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9.32'!$Z$93:$Z$100</c:f>
              <c:numCache>
                <c:formatCode>#,##0</c:formatCode>
                <c:ptCount val="8"/>
                <c:pt idx="0">
                  <c:v>181</c:v>
                </c:pt>
                <c:pt idx="1">
                  <c:v>384</c:v>
                </c:pt>
                <c:pt idx="2">
                  <c:v>109</c:v>
                </c:pt>
                <c:pt idx="3">
                  <c:v>450</c:v>
                </c:pt>
                <c:pt idx="4">
                  <c:v>467</c:v>
                </c:pt>
                <c:pt idx="5">
                  <c:v>280</c:v>
                </c:pt>
                <c:pt idx="6">
                  <c:v>41</c:v>
                </c:pt>
                <c:pt idx="7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7E-419E-BF4D-3BFA6DA12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9.4'!$AB$15:$AB$33</c:f>
              <c:numCache>
                <c:formatCode>0.0%</c:formatCode>
                <c:ptCount val="19"/>
                <c:pt idx="0">
                  <c:v>0.22359767891682786</c:v>
                </c:pt>
                <c:pt idx="1">
                  <c:v>7.7369439071566732E-3</c:v>
                </c:pt>
                <c:pt idx="2">
                  <c:v>1.9342359767891684E-2</c:v>
                </c:pt>
                <c:pt idx="3">
                  <c:v>8.5106382978723406E-3</c:v>
                </c:pt>
                <c:pt idx="4">
                  <c:v>4.0232108317214701E-2</c:v>
                </c:pt>
                <c:pt idx="5">
                  <c:v>2.0502901353965184E-2</c:v>
                </c:pt>
                <c:pt idx="6">
                  <c:v>4.874274661508704E-2</c:v>
                </c:pt>
                <c:pt idx="7">
                  <c:v>4.5647969052224374E-2</c:v>
                </c:pt>
                <c:pt idx="8">
                  <c:v>4.0232108317214701E-2</c:v>
                </c:pt>
                <c:pt idx="9">
                  <c:v>3.0947775628626692E-3</c:v>
                </c:pt>
                <c:pt idx="10">
                  <c:v>8.8974854932301738E-3</c:v>
                </c:pt>
                <c:pt idx="11">
                  <c:v>2.9013539651837523E-2</c:v>
                </c:pt>
                <c:pt idx="12">
                  <c:v>4.4874274661508701E-2</c:v>
                </c:pt>
                <c:pt idx="13">
                  <c:v>3.6750483558994199E-2</c:v>
                </c:pt>
                <c:pt idx="14">
                  <c:v>0.10638297872340426</c:v>
                </c:pt>
                <c:pt idx="15">
                  <c:v>7.582205029013539E-2</c:v>
                </c:pt>
                <c:pt idx="16">
                  <c:v>9.4390715667311414E-2</c:v>
                </c:pt>
                <c:pt idx="17">
                  <c:v>1.5087040618955513E-2</c:v>
                </c:pt>
                <c:pt idx="18">
                  <c:v>1.8955512572533847E-2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CB-421D-ABA6-49E26BFBC7F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CB-421D-ABA6-49E26BFBC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9.32'!$V$8:$Z$8</c:f>
              <c:numCache>
                <c:formatCode>#,##0</c:formatCode>
                <c:ptCount val="5"/>
                <c:pt idx="0">
                  <c:v>34794.5</c:v>
                </c:pt>
                <c:pt idx="1">
                  <c:v>37662</c:v>
                </c:pt>
                <c:pt idx="2">
                  <c:v>39996</c:v>
                </c:pt>
                <c:pt idx="3">
                  <c:v>40963.269999999997</c:v>
                </c:pt>
                <c:pt idx="4">
                  <c:v>40948.71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F-432E-8773-F226447478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7F-432E-8773-F22644747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9.33'!$U$4:$Y$4</c:f>
              <c:numCache>
                <c:formatCode>#,##0</c:formatCode>
                <c:ptCount val="5"/>
                <c:pt idx="1">
                  <c:v>509</c:v>
                </c:pt>
                <c:pt idx="2">
                  <c:v>525</c:v>
                </c:pt>
                <c:pt idx="3">
                  <c:v>505</c:v>
                </c:pt>
                <c:pt idx="4">
                  <c:v>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A-4E8E-B8CC-98CE20BF8807}"/>
            </c:ext>
          </c:extLst>
        </c:ser>
        <c:ser>
          <c:idx val="1"/>
          <c:order val="1"/>
          <c:tx>
            <c:strRef>
              <c:f>'Table 9.33'!$S$7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9.33'!$U$7:$Y$7</c:f>
              <c:numCache>
                <c:formatCode>#,##0</c:formatCode>
                <c:ptCount val="5"/>
                <c:pt idx="1">
                  <c:v>368</c:v>
                </c:pt>
                <c:pt idx="2">
                  <c:v>373</c:v>
                </c:pt>
                <c:pt idx="3">
                  <c:v>355</c:v>
                </c:pt>
                <c:pt idx="4">
                  <c:v>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A-4E8E-B8CC-98CE20BF8807}"/>
            </c:ext>
          </c:extLst>
        </c:ser>
        <c:ser>
          <c:idx val="2"/>
          <c:order val="2"/>
          <c:tx>
            <c:strRef>
              <c:f>'Table 9.33'!$S$11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9.33'!$U$11:$Y$11</c:f>
              <c:numCache>
                <c:formatCode>#,##0</c:formatCode>
                <c:ptCount val="5"/>
                <c:pt idx="1">
                  <c:v>497</c:v>
                </c:pt>
                <c:pt idx="2">
                  <c:v>510</c:v>
                </c:pt>
                <c:pt idx="3">
                  <c:v>491</c:v>
                </c:pt>
                <c:pt idx="4">
                  <c:v>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3A-4E8E-B8CC-98CE20BF8807}"/>
            </c:ext>
          </c:extLst>
        </c:ser>
        <c:ser>
          <c:idx val="3"/>
          <c:order val="3"/>
          <c:tx>
            <c:strRef>
              <c:f>'Table 9.33'!$S$12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9.33'!$U$12:$Y$12</c:f>
              <c:numCache>
                <c:formatCode>#,##0</c:formatCode>
                <c:ptCount val="5"/>
                <c:pt idx="1">
                  <c:v>15</c:v>
                </c:pt>
                <c:pt idx="2">
                  <c:v>13</c:v>
                </c:pt>
                <c:pt idx="3">
                  <c:v>9</c:v>
                </c:pt>
                <c:pt idx="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3A-4E8E-B8CC-98CE20BF8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9.33'!$AB$15:$AB$33</c:f>
              <c:numCache>
                <c:formatCode>0.0%</c:formatCode>
                <c:ptCount val="19"/>
                <c:pt idx="0">
                  <c:v>5.5449330783938815E-2</c:v>
                </c:pt>
                <c:pt idx="1">
                  <c:v>8.4130019120458893E-2</c:v>
                </c:pt>
                <c:pt idx="2">
                  <c:v>3.8240917782026767E-3</c:v>
                </c:pt>
                <c:pt idx="3">
                  <c:v>0</c:v>
                </c:pt>
                <c:pt idx="4">
                  <c:v>4.3977055449330782E-2</c:v>
                </c:pt>
                <c:pt idx="5">
                  <c:v>7.6481835564053535E-3</c:v>
                </c:pt>
                <c:pt idx="6">
                  <c:v>2.4856596558317401E-2</c:v>
                </c:pt>
                <c:pt idx="7">
                  <c:v>1.338432122370937E-2</c:v>
                </c:pt>
                <c:pt idx="8">
                  <c:v>1.9120458891013384E-3</c:v>
                </c:pt>
                <c:pt idx="9">
                  <c:v>0</c:v>
                </c:pt>
                <c:pt idx="10">
                  <c:v>3.8240917782026767E-3</c:v>
                </c:pt>
                <c:pt idx="11">
                  <c:v>3.8240917782026767E-3</c:v>
                </c:pt>
                <c:pt idx="12">
                  <c:v>4.2065009560229447E-2</c:v>
                </c:pt>
                <c:pt idx="13">
                  <c:v>3.6328871892925434E-2</c:v>
                </c:pt>
                <c:pt idx="14">
                  <c:v>0.21414913957934992</c:v>
                </c:pt>
                <c:pt idx="15">
                  <c:v>0.10898661567877629</c:v>
                </c:pt>
                <c:pt idx="16">
                  <c:v>0.17399617590822181</c:v>
                </c:pt>
                <c:pt idx="17">
                  <c:v>7.0745697896749518E-2</c:v>
                </c:pt>
                <c:pt idx="18">
                  <c:v>0.10133843212237094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7-40AB-9FD8-2C77C8B0C6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7-40AB-9FD8-2C77C8B0C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19</c:v>
                </c:pt>
                <c:pt idx="3">
                  <c:v>20</c:v>
                </c:pt>
                <c:pt idx="4">
                  <c:v>33</c:v>
                </c:pt>
                <c:pt idx="5">
                  <c:v>44</c:v>
                </c:pt>
                <c:pt idx="6">
                  <c:v>49</c:v>
                </c:pt>
                <c:pt idx="7">
                  <c:v>20</c:v>
                </c:pt>
                <c:pt idx="8">
                  <c:v>33</c:v>
                </c:pt>
                <c:pt idx="9">
                  <c:v>32</c:v>
                </c:pt>
                <c:pt idx="10">
                  <c:v>20</c:v>
                </c:pt>
                <c:pt idx="11">
                  <c:v>11</c:v>
                </c:pt>
                <c:pt idx="12">
                  <c:v>7</c:v>
                </c:pt>
                <c:pt idx="13">
                  <c:v>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C0-4D05-B47C-C7FAB115A376}"/>
            </c:ext>
          </c:extLst>
        </c:ser>
        <c:ser>
          <c:idx val="1"/>
          <c:order val="1"/>
          <c:tx>
            <c:strRef>
              <c:f>'Table 9.33'!$S$62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22</c:v>
                </c:pt>
                <c:pt idx="4">
                  <c:v>29</c:v>
                </c:pt>
                <c:pt idx="5">
                  <c:v>39</c:v>
                </c:pt>
                <c:pt idx="6">
                  <c:v>26</c:v>
                </c:pt>
                <c:pt idx="7">
                  <c:v>15</c:v>
                </c:pt>
                <c:pt idx="8">
                  <c:v>27</c:v>
                </c:pt>
                <c:pt idx="9">
                  <c:v>22</c:v>
                </c:pt>
                <c:pt idx="10">
                  <c:v>22</c:v>
                </c:pt>
                <c:pt idx="11">
                  <c:v>9</c:v>
                </c:pt>
                <c:pt idx="12">
                  <c:v>11</c:v>
                </c:pt>
                <c:pt idx="13">
                  <c:v>7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C0-4D05-B47C-C7FAB115A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9.33'!$Y$83:$Y$90</c:f>
              <c:numCache>
                <c:formatCode>#,##0</c:formatCode>
                <c:ptCount val="8"/>
                <c:pt idx="0">
                  <c:v>9</c:v>
                </c:pt>
                <c:pt idx="1">
                  <c:v>33</c:v>
                </c:pt>
                <c:pt idx="2">
                  <c:v>14</c:v>
                </c:pt>
                <c:pt idx="3">
                  <c:v>25</c:v>
                </c:pt>
                <c:pt idx="4">
                  <c:v>3</c:v>
                </c:pt>
                <c:pt idx="5">
                  <c:v>5</c:v>
                </c:pt>
                <c:pt idx="6">
                  <c:v>30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6-4075-A78D-5B59DCC5B9A0}"/>
            </c:ext>
          </c:extLst>
        </c:ser>
        <c:ser>
          <c:idx val="1"/>
          <c:order val="1"/>
          <c:tx>
            <c:strRef>
              <c:f>'Table 9.33'!$S$92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9.33'!$Y$93:$Y$100</c:f>
              <c:numCache>
                <c:formatCode>#,##0</c:formatCode>
                <c:ptCount val="8"/>
                <c:pt idx="0">
                  <c:v>17</c:v>
                </c:pt>
                <c:pt idx="1">
                  <c:v>26</c:v>
                </c:pt>
                <c:pt idx="2">
                  <c:v>0</c:v>
                </c:pt>
                <c:pt idx="3">
                  <c:v>57</c:v>
                </c:pt>
                <c:pt idx="4">
                  <c:v>23</c:v>
                </c:pt>
                <c:pt idx="5">
                  <c:v>12</c:v>
                </c:pt>
                <c:pt idx="6">
                  <c:v>0</c:v>
                </c:pt>
                <c:pt idx="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A6-4075-A78D-5B59DCC5B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9.33'!$U$8:$Y$8</c:f>
              <c:numCache>
                <c:formatCode>#,##0</c:formatCode>
                <c:ptCount val="5"/>
                <c:pt idx="1">
                  <c:v>27778.400000000001</c:v>
                </c:pt>
                <c:pt idx="2">
                  <c:v>32333</c:v>
                </c:pt>
                <c:pt idx="3">
                  <c:v>32498.54</c:v>
                </c:pt>
                <c:pt idx="4">
                  <c:v>27803.91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8-4A96-B513-53DCE7FCA0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8-4A96-B513-53DCE7FCA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9.33'!$V$4:$Z$4</c:f>
              <c:numCache>
                <c:formatCode>#,##0</c:formatCode>
                <c:ptCount val="5"/>
                <c:pt idx="0">
                  <c:v>509</c:v>
                </c:pt>
                <c:pt idx="1">
                  <c:v>525</c:v>
                </c:pt>
                <c:pt idx="2">
                  <c:v>505</c:v>
                </c:pt>
                <c:pt idx="3">
                  <c:v>537</c:v>
                </c:pt>
                <c:pt idx="4">
                  <c:v>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2-4ACC-96B3-97702EF234FA}"/>
            </c:ext>
          </c:extLst>
        </c:ser>
        <c:ser>
          <c:idx val="1"/>
          <c:order val="1"/>
          <c:tx>
            <c:strRef>
              <c:f>'Table 9.33'!$S$7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9.33'!$V$7:$Z$7</c:f>
              <c:numCache>
                <c:formatCode>#,##0</c:formatCode>
                <c:ptCount val="5"/>
                <c:pt idx="0">
                  <c:v>368</c:v>
                </c:pt>
                <c:pt idx="1">
                  <c:v>373</c:v>
                </c:pt>
                <c:pt idx="2">
                  <c:v>355</c:v>
                </c:pt>
                <c:pt idx="3">
                  <c:v>386</c:v>
                </c:pt>
                <c:pt idx="4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2-4ACC-96B3-97702EF234FA}"/>
            </c:ext>
          </c:extLst>
        </c:ser>
        <c:ser>
          <c:idx val="2"/>
          <c:order val="2"/>
          <c:tx>
            <c:strRef>
              <c:f>'Table 9.33'!$S$11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9.33'!$V$11:$Z$11</c:f>
              <c:numCache>
                <c:formatCode>#,##0</c:formatCode>
                <c:ptCount val="5"/>
                <c:pt idx="0">
                  <c:v>497</c:v>
                </c:pt>
                <c:pt idx="1">
                  <c:v>510</c:v>
                </c:pt>
                <c:pt idx="2">
                  <c:v>491</c:v>
                </c:pt>
                <c:pt idx="3">
                  <c:v>522</c:v>
                </c:pt>
                <c:pt idx="4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2-4ACC-96B3-97702EF234FA}"/>
            </c:ext>
          </c:extLst>
        </c:ser>
        <c:ser>
          <c:idx val="3"/>
          <c:order val="3"/>
          <c:tx>
            <c:strRef>
              <c:f>'Table 9.33'!$S$12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9.33'!$V$12:$Z$12</c:f>
              <c:numCache>
                <c:formatCode>#,##0</c:formatCode>
                <c:ptCount val="5"/>
                <c:pt idx="0">
                  <c:v>15</c:v>
                </c:pt>
                <c:pt idx="1">
                  <c:v>13</c:v>
                </c:pt>
                <c:pt idx="2">
                  <c:v>9</c:v>
                </c:pt>
                <c:pt idx="3">
                  <c:v>10</c:v>
                </c:pt>
                <c:pt idx="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82-4ACC-96B3-97702EF23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9.33'!$AB$15:$AB$33</c:f>
              <c:numCache>
                <c:formatCode>0.0%</c:formatCode>
                <c:ptCount val="19"/>
                <c:pt idx="0">
                  <c:v>5.5449330783938815E-2</c:v>
                </c:pt>
                <c:pt idx="1">
                  <c:v>8.4130019120458893E-2</c:v>
                </c:pt>
                <c:pt idx="2">
                  <c:v>3.8240917782026767E-3</c:v>
                </c:pt>
                <c:pt idx="3">
                  <c:v>0</c:v>
                </c:pt>
                <c:pt idx="4">
                  <c:v>4.3977055449330782E-2</c:v>
                </c:pt>
                <c:pt idx="5">
                  <c:v>7.6481835564053535E-3</c:v>
                </c:pt>
                <c:pt idx="6">
                  <c:v>2.4856596558317401E-2</c:v>
                </c:pt>
                <c:pt idx="7">
                  <c:v>1.338432122370937E-2</c:v>
                </c:pt>
                <c:pt idx="8">
                  <c:v>1.9120458891013384E-3</c:v>
                </c:pt>
                <c:pt idx="9">
                  <c:v>0</c:v>
                </c:pt>
                <c:pt idx="10">
                  <c:v>3.8240917782026767E-3</c:v>
                </c:pt>
                <c:pt idx="11">
                  <c:v>3.8240917782026767E-3</c:v>
                </c:pt>
                <c:pt idx="12">
                  <c:v>4.2065009560229447E-2</c:v>
                </c:pt>
                <c:pt idx="13">
                  <c:v>3.6328871892925434E-2</c:v>
                </c:pt>
                <c:pt idx="14">
                  <c:v>0.21414913957934992</c:v>
                </c:pt>
                <c:pt idx="15">
                  <c:v>0.10898661567877629</c:v>
                </c:pt>
                <c:pt idx="16">
                  <c:v>0.17399617590822181</c:v>
                </c:pt>
                <c:pt idx="17">
                  <c:v>7.0745697896749518E-2</c:v>
                </c:pt>
                <c:pt idx="18">
                  <c:v>0.10133843212237094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5-4D85-A880-6BACFA57D53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55-4D85-A880-6BACFA57D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9.33'!$Z$44:$Z$60</c:f>
              <c:numCache>
                <c:formatCode>#,##0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9</c:v>
                </c:pt>
                <c:pt idx="3">
                  <c:v>33</c:v>
                </c:pt>
                <c:pt idx="4">
                  <c:v>38</c:v>
                </c:pt>
                <c:pt idx="5">
                  <c:v>39</c:v>
                </c:pt>
                <c:pt idx="6">
                  <c:v>38</c:v>
                </c:pt>
                <c:pt idx="7">
                  <c:v>24</c:v>
                </c:pt>
                <c:pt idx="8">
                  <c:v>33</c:v>
                </c:pt>
                <c:pt idx="9">
                  <c:v>34</c:v>
                </c:pt>
                <c:pt idx="10">
                  <c:v>14</c:v>
                </c:pt>
                <c:pt idx="11">
                  <c:v>9</c:v>
                </c:pt>
                <c:pt idx="12">
                  <c:v>8</c:v>
                </c:pt>
                <c:pt idx="13">
                  <c:v>8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7-4BB3-BCAF-1969DD8599D4}"/>
            </c:ext>
          </c:extLst>
        </c:ser>
        <c:ser>
          <c:idx val="1"/>
          <c:order val="1"/>
          <c:tx>
            <c:strRef>
              <c:f>'Table 9.33'!$S$62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9.33'!$Z$63:$Z$79</c:f>
              <c:numCache>
                <c:formatCode>#,##0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10</c:v>
                </c:pt>
                <c:pt idx="3">
                  <c:v>14</c:v>
                </c:pt>
                <c:pt idx="4">
                  <c:v>28</c:v>
                </c:pt>
                <c:pt idx="5">
                  <c:v>32</c:v>
                </c:pt>
                <c:pt idx="6">
                  <c:v>38</c:v>
                </c:pt>
                <c:pt idx="7">
                  <c:v>19</c:v>
                </c:pt>
                <c:pt idx="8">
                  <c:v>22</c:v>
                </c:pt>
                <c:pt idx="9">
                  <c:v>25</c:v>
                </c:pt>
                <c:pt idx="10">
                  <c:v>15</c:v>
                </c:pt>
                <c:pt idx="11">
                  <c:v>13</c:v>
                </c:pt>
                <c:pt idx="12">
                  <c:v>9</c:v>
                </c:pt>
                <c:pt idx="13">
                  <c:v>5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D7-4BB3-BCAF-1969DD859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9.33'!$Z$83:$Z$90</c:f>
              <c:numCache>
                <c:formatCode>#,##0</c:formatCode>
                <c:ptCount val="8"/>
                <c:pt idx="0">
                  <c:v>8</c:v>
                </c:pt>
                <c:pt idx="1">
                  <c:v>30</c:v>
                </c:pt>
                <c:pt idx="2">
                  <c:v>19</c:v>
                </c:pt>
                <c:pt idx="3">
                  <c:v>24</c:v>
                </c:pt>
                <c:pt idx="4">
                  <c:v>4</c:v>
                </c:pt>
                <c:pt idx="5">
                  <c:v>5</c:v>
                </c:pt>
                <c:pt idx="6">
                  <c:v>36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E-4206-9508-C832149A00B1}"/>
            </c:ext>
          </c:extLst>
        </c:ser>
        <c:ser>
          <c:idx val="1"/>
          <c:order val="1"/>
          <c:tx>
            <c:strRef>
              <c:f>'Table 9.33'!$S$92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9.33'!$Z$93:$Z$100</c:f>
              <c:numCache>
                <c:formatCode>#,##0</c:formatCode>
                <c:ptCount val="8"/>
                <c:pt idx="0">
                  <c:v>15</c:v>
                </c:pt>
                <c:pt idx="1">
                  <c:v>32</c:v>
                </c:pt>
                <c:pt idx="2">
                  <c:v>7</c:v>
                </c:pt>
                <c:pt idx="3">
                  <c:v>60</c:v>
                </c:pt>
                <c:pt idx="4">
                  <c:v>28</c:v>
                </c:pt>
                <c:pt idx="5">
                  <c:v>11</c:v>
                </c:pt>
                <c:pt idx="6">
                  <c:v>0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9E-4206-9508-C832149A0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9.4'!$Y$44:$Y$60</c:f>
              <c:numCache>
                <c:formatCode>#,##0</c:formatCode>
                <c:ptCount val="17"/>
                <c:pt idx="0">
                  <c:v>10</c:v>
                </c:pt>
                <c:pt idx="1">
                  <c:v>29</c:v>
                </c:pt>
                <c:pt idx="2">
                  <c:v>74</c:v>
                </c:pt>
                <c:pt idx="3">
                  <c:v>117</c:v>
                </c:pt>
                <c:pt idx="4">
                  <c:v>144</c:v>
                </c:pt>
                <c:pt idx="5">
                  <c:v>121</c:v>
                </c:pt>
                <c:pt idx="6">
                  <c:v>137</c:v>
                </c:pt>
                <c:pt idx="7">
                  <c:v>100</c:v>
                </c:pt>
                <c:pt idx="8">
                  <c:v>88</c:v>
                </c:pt>
                <c:pt idx="9">
                  <c:v>133</c:v>
                </c:pt>
                <c:pt idx="10">
                  <c:v>131</c:v>
                </c:pt>
                <c:pt idx="11">
                  <c:v>94</c:v>
                </c:pt>
                <c:pt idx="12">
                  <c:v>53</c:v>
                </c:pt>
                <c:pt idx="13">
                  <c:v>22</c:v>
                </c:pt>
                <c:pt idx="14">
                  <c:v>15</c:v>
                </c:pt>
                <c:pt idx="15">
                  <c:v>8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E5-42DB-BAE3-E855C6E64448}"/>
            </c:ext>
          </c:extLst>
        </c:ser>
        <c:ser>
          <c:idx val="1"/>
          <c:order val="1"/>
          <c:tx>
            <c:strRef>
              <c:f>'Table 9.4'!$S$62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9.4'!$Y$63:$Y$79</c:f>
              <c:numCache>
                <c:formatCode>#,##0</c:formatCode>
                <c:ptCount val="17"/>
                <c:pt idx="0">
                  <c:v>9</c:v>
                </c:pt>
                <c:pt idx="1">
                  <c:v>35</c:v>
                </c:pt>
                <c:pt idx="2">
                  <c:v>76</c:v>
                </c:pt>
                <c:pt idx="3">
                  <c:v>133</c:v>
                </c:pt>
                <c:pt idx="4">
                  <c:v>110</c:v>
                </c:pt>
                <c:pt idx="5">
                  <c:v>118</c:v>
                </c:pt>
                <c:pt idx="6">
                  <c:v>124</c:v>
                </c:pt>
                <c:pt idx="7">
                  <c:v>114</c:v>
                </c:pt>
                <c:pt idx="8">
                  <c:v>98</c:v>
                </c:pt>
                <c:pt idx="9">
                  <c:v>145</c:v>
                </c:pt>
                <c:pt idx="10">
                  <c:v>104</c:v>
                </c:pt>
                <c:pt idx="11">
                  <c:v>85</c:v>
                </c:pt>
                <c:pt idx="12">
                  <c:v>41</c:v>
                </c:pt>
                <c:pt idx="13">
                  <c:v>26</c:v>
                </c:pt>
                <c:pt idx="14">
                  <c:v>21</c:v>
                </c:pt>
                <c:pt idx="15">
                  <c:v>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E5-42DB-BAE3-E855C6E64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9.33'!$V$8:$Z$8</c:f>
              <c:numCache>
                <c:formatCode>#,##0</c:formatCode>
                <c:ptCount val="5"/>
                <c:pt idx="0">
                  <c:v>27778.400000000001</c:v>
                </c:pt>
                <c:pt idx="1">
                  <c:v>32333</c:v>
                </c:pt>
                <c:pt idx="2">
                  <c:v>32498.54</c:v>
                </c:pt>
                <c:pt idx="3">
                  <c:v>27803.91</c:v>
                </c:pt>
                <c:pt idx="4">
                  <c:v>35992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5-49DC-8370-9E3F8D4E7E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5-49DC-8370-9E3F8D4E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9.34'!$U$4:$Y$4</c:f>
              <c:numCache>
                <c:formatCode>#,##0</c:formatCode>
                <c:ptCount val="5"/>
                <c:pt idx="1">
                  <c:v>149791</c:v>
                </c:pt>
                <c:pt idx="2">
                  <c:v>157009</c:v>
                </c:pt>
                <c:pt idx="3">
                  <c:v>163923</c:v>
                </c:pt>
                <c:pt idx="4">
                  <c:v>164927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0-48EB-A241-72A8253E2699}"/>
            </c:ext>
          </c:extLst>
        </c:ser>
        <c:ser>
          <c:idx val="1"/>
          <c:order val="1"/>
          <c:tx>
            <c:strRef>
              <c:f>'Table 9.34'!$S$7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9.34'!$U$7:$Y$7</c:f>
              <c:numCache>
                <c:formatCode>#,##0</c:formatCode>
                <c:ptCount val="5"/>
                <c:pt idx="1">
                  <c:v>106494</c:v>
                </c:pt>
                <c:pt idx="2">
                  <c:v>111442</c:v>
                </c:pt>
                <c:pt idx="3">
                  <c:v>116076</c:v>
                </c:pt>
                <c:pt idx="4">
                  <c:v>119521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0-48EB-A241-72A8253E2699}"/>
            </c:ext>
          </c:extLst>
        </c:ser>
        <c:ser>
          <c:idx val="2"/>
          <c:order val="2"/>
          <c:tx>
            <c:strRef>
              <c:f>'Table 9.34'!$S$11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9.34'!$U$11:$Y$11</c:f>
              <c:numCache>
                <c:formatCode>#,##0</c:formatCode>
                <c:ptCount val="5"/>
                <c:pt idx="1">
                  <c:v>139206</c:v>
                </c:pt>
                <c:pt idx="2">
                  <c:v>145957</c:v>
                </c:pt>
                <c:pt idx="3">
                  <c:v>152342</c:v>
                </c:pt>
                <c:pt idx="4">
                  <c:v>152748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0-48EB-A241-72A8253E2699}"/>
            </c:ext>
          </c:extLst>
        </c:ser>
        <c:ser>
          <c:idx val="3"/>
          <c:order val="3"/>
          <c:tx>
            <c:strRef>
              <c:f>'Table 9.34'!$S$12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9.34'!$U$12:$Y$12</c:f>
              <c:numCache>
                <c:formatCode>#,##0</c:formatCode>
                <c:ptCount val="5"/>
                <c:pt idx="1">
                  <c:v>10582</c:v>
                </c:pt>
                <c:pt idx="2">
                  <c:v>11051</c:v>
                </c:pt>
                <c:pt idx="3">
                  <c:v>11588</c:v>
                </c:pt>
                <c:pt idx="4">
                  <c:v>12183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60-48EB-A241-72A8253E2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9.34'!$AB$15:$AB$33</c:f>
              <c:numCache>
                <c:formatCode>0.0%</c:formatCode>
                <c:ptCount val="19"/>
                <c:pt idx="0">
                  <c:v>7.5202640175714396E-3</c:v>
                </c:pt>
                <c:pt idx="1">
                  <c:v>5.7252121171577977E-3</c:v>
                </c:pt>
                <c:pt idx="2">
                  <c:v>8.4200198459154205E-2</c:v>
                </c:pt>
                <c:pt idx="3">
                  <c:v>8.6129043047797442E-3</c:v>
                </c:pt>
                <c:pt idx="4">
                  <c:v>6.7966685620630837E-2</c:v>
                </c:pt>
                <c:pt idx="5">
                  <c:v>4.0695276003166428E-2</c:v>
                </c:pt>
                <c:pt idx="6">
                  <c:v>9.1575520397810264E-2</c:v>
                </c:pt>
                <c:pt idx="7">
                  <c:v>6.4226065045545261E-2</c:v>
                </c:pt>
                <c:pt idx="8">
                  <c:v>5.172759808676456E-2</c:v>
                </c:pt>
                <c:pt idx="9">
                  <c:v>6.695209106822312E-3</c:v>
                </c:pt>
                <c:pt idx="10">
                  <c:v>3.2500473849104143E-2</c:v>
                </c:pt>
                <c:pt idx="11">
                  <c:v>1.7036268967900906E-2</c:v>
                </c:pt>
                <c:pt idx="12">
                  <c:v>5.1192427333846206E-2</c:v>
                </c:pt>
                <c:pt idx="13">
                  <c:v>0.12811207367517366</c:v>
                </c:pt>
                <c:pt idx="14">
                  <c:v>6.6138185548159797E-2</c:v>
                </c:pt>
                <c:pt idx="15">
                  <c:v>6.6383472143247371E-2</c:v>
                </c:pt>
                <c:pt idx="16">
                  <c:v>0.1355096943952013</c:v>
                </c:pt>
                <c:pt idx="17">
                  <c:v>1.3412716995016222E-2</c:v>
                </c:pt>
                <c:pt idx="18">
                  <c:v>4.1576077867344546E-2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0-47FF-86A9-65C447727A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0-47FF-86A9-65C447727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9.34'!$Y$44:$Y$60</c:f>
              <c:numCache>
                <c:formatCode>#,##0</c:formatCode>
                <c:ptCount val="17"/>
                <c:pt idx="0">
                  <c:v>75</c:v>
                </c:pt>
                <c:pt idx="1">
                  <c:v>1540</c:v>
                </c:pt>
                <c:pt idx="2">
                  <c:v>5273</c:v>
                </c:pt>
                <c:pt idx="3">
                  <c:v>8481</c:v>
                </c:pt>
                <c:pt idx="4">
                  <c:v>11594</c:v>
                </c:pt>
                <c:pt idx="5">
                  <c:v>12032</c:v>
                </c:pt>
                <c:pt idx="6">
                  <c:v>11140</c:v>
                </c:pt>
                <c:pt idx="7">
                  <c:v>9054</c:v>
                </c:pt>
                <c:pt idx="8">
                  <c:v>8256</c:v>
                </c:pt>
                <c:pt idx="9">
                  <c:v>7082</c:v>
                </c:pt>
                <c:pt idx="10">
                  <c:v>6235</c:v>
                </c:pt>
                <c:pt idx="11">
                  <c:v>4125</c:v>
                </c:pt>
                <c:pt idx="12">
                  <c:v>1773</c:v>
                </c:pt>
                <c:pt idx="13">
                  <c:v>622</c:v>
                </c:pt>
                <c:pt idx="14">
                  <c:v>196</c:v>
                </c:pt>
                <c:pt idx="15">
                  <c:v>86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4-428D-8F29-E9CB4F13AFD3}"/>
            </c:ext>
          </c:extLst>
        </c:ser>
        <c:ser>
          <c:idx val="1"/>
          <c:order val="1"/>
          <c:tx>
            <c:strRef>
              <c:f>'Table 9.34'!$S$62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9.34'!$Y$63:$Y$79</c:f>
              <c:numCache>
                <c:formatCode>#,##0</c:formatCode>
                <c:ptCount val="17"/>
                <c:pt idx="0">
                  <c:v>116</c:v>
                </c:pt>
                <c:pt idx="1">
                  <c:v>2117</c:v>
                </c:pt>
                <c:pt idx="2">
                  <c:v>5264</c:v>
                </c:pt>
                <c:pt idx="3">
                  <c:v>7602</c:v>
                </c:pt>
                <c:pt idx="4">
                  <c:v>10147</c:v>
                </c:pt>
                <c:pt idx="5">
                  <c:v>9945</c:v>
                </c:pt>
                <c:pt idx="6">
                  <c:v>9351</c:v>
                </c:pt>
                <c:pt idx="7">
                  <c:v>7698</c:v>
                </c:pt>
                <c:pt idx="8">
                  <c:v>7552</c:v>
                </c:pt>
                <c:pt idx="9">
                  <c:v>6538</c:v>
                </c:pt>
                <c:pt idx="10">
                  <c:v>5495</c:v>
                </c:pt>
                <c:pt idx="11">
                  <c:v>3397</c:v>
                </c:pt>
                <c:pt idx="12">
                  <c:v>1352</c:v>
                </c:pt>
                <c:pt idx="13">
                  <c:v>399</c:v>
                </c:pt>
                <c:pt idx="14">
                  <c:v>145</c:v>
                </c:pt>
                <c:pt idx="15">
                  <c:v>83</c:v>
                </c:pt>
                <c:pt idx="1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04-428D-8F29-E9CB4F13A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9.34'!$Y$83:$Y$90</c:f>
              <c:numCache>
                <c:formatCode>#,##0</c:formatCode>
                <c:ptCount val="8"/>
                <c:pt idx="0">
                  <c:v>6082</c:v>
                </c:pt>
                <c:pt idx="1">
                  <c:v>6226</c:v>
                </c:pt>
                <c:pt idx="2">
                  <c:v>12470</c:v>
                </c:pt>
                <c:pt idx="3">
                  <c:v>4732</c:v>
                </c:pt>
                <c:pt idx="4">
                  <c:v>3128</c:v>
                </c:pt>
                <c:pt idx="5">
                  <c:v>3127</c:v>
                </c:pt>
                <c:pt idx="6">
                  <c:v>8724</c:v>
                </c:pt>
                <c:pt idx="7">
                  <c:v>9625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E-4012-AFF9-1A34370431E3}"/>
            </c:ext>
          </c:extLst>
        </c:ser>
        <c:ser>
          <c:idx val="1"/>
          <c:order val="1"/>
          <c:tx>
            <c:strRef>
              <c:f>'Table 9.34'!$S$92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9.34'!$Y$93:$Y$100</c:f>
              <c:numCache>
                <c:formatCode>#,##0</c:formatCode>
                <c:ptCount val="8"/>
                <c:pt idx="0">
                  <c:v>4717</c:v>
                </c:pt>
                <c:pt idx="1">
                  <c:v>9781</c:v>
                </c:pt>
                <c:pt idx="2">
                  <c:v>2115</c:v>
                </c:pt>
                <c:pt idx="3">
                  <c:v>10733</c:v>
                </c:pt>
                <c:pt idx="4">
                  <c:v>11107</c:v>
                </c:pt>
                <c:pt idx="5">
                  <c:v>5941</c:v>
                </c:pt>
                <c:pt idx="6">
                  <c:v>1100</c:v>
                </c:pt>
                <c:pt idx="7">
                  <c:v>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1E-4012-AFF9-1A3437043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9.34'!$U$8:$Y$8</c:f>
              <c:numCache>
                <c:formatCode>#,##0</c:formatCode>
                <c:ptCount val="5"/>
                <c:pt idx="1">
                  <c:v>45475.5</c:v>
                </c:pt>
                <c:pt idx="2">
                  <c:v>46732</c:v>
                </c:pt>
                <c:pt idx="3">
                  <c:v>48094.06</c:v>
                </c:pt>
                <c:pt idx="4">
                  <c:v>48189.47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5-4491-8C09-5D22663008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5-4491-8C09-5D2266300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9.34'!$V$4:$Z$4</c:f>
              <c:numCache>
                <c:formatCode>#,##0</c:formatCode>
                <c:ptCount val="5"/>
                <c:pt idx="0">
                  <c:v>149791</c:v>
                </c:pt>
                <c:pt idx="1">
                  <c:v>157009</c:v>
                </c:pt>
                <c:pt idx="2">
                  <c:v>163923</c:v>
                </c:pt>
                <c:pt idx="3">
                  <c:v>164927</c:v>
                </c:pt>
                <c:pt idx="4">
                  <c:v>179382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D-456E-9C89-1433E8023BE6}"/>
            </c:ext>
          </c:extLst>
        </c:ser>
        <c:ser>
          <c:idx val="1"/>
          <c:order val="1"/>
          <c:tx>
            <c:strRef>
              <c:f>'Table 9.34'!$S$7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9.34'!$V$7:$Z$7</c:f>
              <c:numCache>
                <c:formatCode>#,##0</c:formatCode>
                <c:ptCount val="5"/>
                <c:pt idx="0">
                  <c:v>106494</c:v>
                </c:pt>
                <c:pt idx="1">
                  <c:v>111442</c:v>
                </c:pt>
                <c:pt idx="2">
                  <c:v>116076</c:v>
                </c:pt>
                <c:pt idx="3">
                  <c:v>119521</c:v>
                </c:pt>
                <c:pt idx="4">
                  <c:v>124158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CD-456E-9C89-1433E8023BE6}"/>
            </c:ext>
          </c:extLst>
        </c:ser>
        <c:ser>
          <c:idx val="2"/>
          <c:order val="2"/>
          <c:tx>
            <c:strRef>
              <c:f>'Table 9.34'!$S$11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9.34'!$V$11:$Z$11</c:f>
              <c:numCache>
                <c:formatCode>#,##0</c:formatCode>
                <c:ptCount val="5"/>
                <c:pt idx="0">
                  <c:v>139206</c:v>
                </c:pt>
                <c:pt idx="1">
                  <c:v>145957</c:v>
                </c:pt>
                <c:pt idx="2">
                  <c:v>152342</c:v>
                </c:pt>
                <c:pt idx="3">
                  <c:v>152748</c:v>
                </c:pt>
                <c:pt idx="4">
                  <c:v>166090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CD-456E-9C89-1433E8023BE6}"/>
            </c:ext>
          </c:extLst>
        </c:ser>
        <c:ser>
          <c:idx val="3"/>
          <c:order val="3"/>
          <c:tx>
            <c:strRef>
              <c:f>'Table 9.34'!$S$12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9.34'!$V$12:$Z$12</c:f>
              <c:numCache>
                <c:formatCode>#,##0</c:formatCode>
                <c:ptCount val="5"/>
                <c:pt idx="0">
                  <c:v>10582</c:v>
                </c:pt>
                <c:pt idx="1">
                  <c:v>11051</c:v>
                </c:pt>
                <c:pt idx="2">
                  <c:v>11588</c:v>
                </c:pt>
                <c:pt idx="3">
                  <c:v>12183</c:v>
                </c:pt>
                <c:pt idx="4">
                  <c:v>13292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CD-456E-9C89-1433E8023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9.34'!$AB$15:$AB$33</c:f>
              <c:numCache>
                <c:formatCode>0.0%</c:formatCode>
                <c:ptCount val="19"/>
                <c:pt idx="0">
                  <c:v>7.5202640175714396E-3</c:v>
                </c:pt>
                <c:pt idx="1">
                  <c:v>5.7252121171577977E-3</c:v>
                </c:pt>
                <c:pt idx="2">
                  <c:v>8.4200198459154205E-2</c:v>
                </c:pt>
                <c:pt idx="3">
                  <c:v>8.6129043047797442E-3</c:v>
                </c:pt>
                <c:pt idx="4">
                  <c:v>6.7966685620630837E-2</c:v>
                </c:pt>
                <c:pt idx="5">
                  <c:v>4.0695276003166428E-2</c:v>
                </c:pt>
                <c:pt idx="6">
                  <c:v>9.1575520397810264E-2</c:v>
                </c:pt>
                <c:pt idx="7">
                  <c:v>6.4226065045545261E-2</c:v>
                </c:pt>
                <c:pt idx="8">
                  <c:v>5.172759808676456E-2</c:v>
                </c:pt>
                <c:pt idx="9">
                  <c:v>6.695209106822312E-3</c:v>
                </c:pt>
                <c:pt idx="10">
                  <c:v>3.2500473849104143E-2</c:v>
                </c:pt>
                <c:pt idx="11">
                  <c:v>1.7036268967900906E-2</c:v>
                </c:pt>
                <c:pt idx="12">
                  <c:v>5.1192427333846206E-2</c:v>
                </c:pt>
                <c:pt idx="13">
                  <c:v>0.12811207367517366</c:v>
                </c:pt>
                <c:pt idx="14">
                  <c:v>6.6138185548159797E-2</c:v>
                </c:pt>
                <c:pt idx="15">
                  <c:v>6.6383472143247371E-2</c:v>
                </c:pt>
                <c:pt idx="16">
                  <c:v>0.1355096943952013</c:v>
                </c:pt>
                <c:pt idx="17">
                  <c:v>1.3412716995016222E-2</c:v>
                </c:pt>
                <c:pt idx="18">
                  <c:v>4.1576077867344546E-2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7-45AA-B053-20B33C42FB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7-45AA-B053-20B33C42F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9.34'!$Z$44:$Z$60</c:f>
              <c:numCache>
                <c:formatCode>#,##0</c:formatCode>
                <c:ptCount val="17"/>
                <c:pt idx="0">
                  <c:v>128</c:v>
                </c:pt>
                <c:pt idx="1">
                  <c:v>2108</c:v>
                </c:pt>
                <c:pt idx="2">
                  <c:v>6199</c:v>
                </c:pt>
                <c:pt idx="3">
                  <c:v>9564</c:v>
                </c:pt>
                <c:pt idx="4">
                  <c:v>12558</c:v>
                </c:pt>
                <c:pt idx="5">
                  <c:v>12774</c:v>
                </c:pt>
                <c:pt idx="6">
                  <c:v>12095</c:v>
                </c:pt>
                <c:pt idx="7">
                  <c:v>9767</c:v>
                </c:pt>
                <c:pt idx="8">
                  <c:v>8744</c:v>
                </c:pt>
                <c:pt idx="9">
                  <c:v>7568</c:v>
                </c:pt>
                <c:pt idx="10">
                  <c:v>6371</c:v>
                </c:pt>
                <c:pt idx="11">
                  <c:v>4249</c:v>
                </c:pt>
                <c:pt idx="12">
                  <c:v>1934</c:v>
                </c:pt>
                <c:pt idx="13">
                  <c:v>647</c:v>
                </c:pt>
                <c:pt idx="14">
                  <c:v>211</c:v>
                </c:pt>
                <c:pt idx="15">
                  <c:v>79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2-467C-A2B9-40435B147797}"/>
            </c:ext>
          </c:extLst>
        </c:ser>
        <c:ser>
          <c:idx val="1"/>
          <c:order val="1"/>
          <c:tx>
            <c:strRef>
              <c:f>'Table 9.34'!$S$62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9.34'!$Z$63:$Z$79</c:f>
              <c:numCache>
                <c:formatCode>#,##0</c:formatCode>
                <c:ptCount val="17"/>
                <c:pt idx="0">
                  <c:v>189</c:v>
                </c:pt>
                <c:pt idx="1">
                  <c:v>2666</c:v>
                </c:pt>
                <c:pt idx="2">
                  <c:v>6054</c:v>
                </c:pt>
                <c:pt idx="3">
                  <c:v>8554</c:v>
                </c:pt>
                <c:pt idx="4">
                  <c:v>10816</c:v>
                </c:pt>
                <c:pt idx="5">
                  <c:v>10934</c:v>
                </c:pt>
                <c:pt idx="6">
                  <c:v>10292</c:v>
                </c:pt>
                <c:pt idx="7">
                  <c:v>8442</c:v>
                </c:pt>
                <c:pt idx="8">
                  <c:v>7832</c:v>
                </c:pt>
                <c:pt idx="9">
                  <c:v>6994</c:v>
                </c:pt>
                <c:pt idx="10">
                  <c:v>5632</c:v>
                </c:pt>
                <c:pt idx="11">
                  <c:v>3615</c:v>
                </c:pt>
                <c:pt idx="12">
                  <c:v>1451</c:v>
                </c:pt>
                <c:pt idx="13">
                  <c:v>437</c:v>
                </c:pt>
                <c:pt idx="14">
                  <c:v>126</c:v>
                </c:pt>
                <c:pt idx="15">
                  <c:v>68</c:v>
                </c:pt>
                <c:pt idx="16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2-467C-A2B9-40435B147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9.34'!$Z$83:$Z$90</c:f>
              <c:numCache>
                <c:formatCode>#,##0</c:formatCode>
                <c:ptCount val="8"/>
                <c:pt idx="0">
                  <c:v>6217</c:v>
                </c:pt>
                <c:pt idx="1">
                  <c:v>6456</c:v>
                </c:pt>
                <c:pt idx="2">
                  <c:v>12692</c:v>
                </c:pt>
                <c:pt idx="3">
                  <c:v>4940</c:v>
                </c:pt>
                <c:pt idx="4">
                  <c:v>3282</c:v>
                </c:pt>
                <c:pt idx="5">
                  <c:v>3248</c:v>
                </c:pt>
                <c:pt idx="6">
                  <c:v>8824</c:v>
                </c:pt>
                <c:pt idx="7">
                  <c:v>10145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B-4004-8426-61F795689688}"/>
            </c:ext>
          </c:extLst>
        </c:ser>
        <c:ser>
          <c:idx val="1"/>
          <c:order val="1"/>
          <c:tx>
            <c:strRef>
              <c:f>'Table 9.34'!$S$92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9.34'!$Z$93:$Z$100</c:f>
              <c:numCache>
                <c:formatCode>#,##0</c:formatCode>
                <c:ptCount val="8"/>
                <c:pt idx="0">
                  <c:v>4944</c:v>
                </c:pt>
                <c:pt idx="1">
                  <c:v>10100</c:v>
                </c:pt>
                <c:pt idx="2">
                  <c:v>2224</c:v>
                </c:pt>
                <c:pt idx="3">
                  <c:v>11441</c:v>
                </c:pt>
                <c:pt idx="4">
                  <c:v>11334</c:v>
                </c:pt>
                <c:pt idx="5">
                  <c:v>6097</c:v>
                </c:pt>
                <c:pt idx="6">
                  <c:v>1190</c:v>
                </c:pt>
                <c:pt idx="7">
                  <c:v>5316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B-4004-8426-61F795689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9.4'!$Y$83:$Y$90</c:f>
              <c:numCache>
                <c:formatCode>#,##0</c:formatCode>
                <c:ptCount val="8"/>
                <c:pt idx="0">
                  <c:v>60</c:v>
                </c:pt>
                <c:pt idx="1">
                  <c:v>64</c:v>
                </c:pt>
                <c:pt idx="2">
                  <c:v>155</c:v>
                </c:pt>
                <c:pt idx="3">
                  <c:v>25</c:v>
                </c:pt>
                <c:pt idx="4">
                  <c:v>22</c:v>
                </c:pt>
                <c:pt idx="5">
                  <c:v>11</c:v>
                </c:pt>
                <c:pt idx="6">
                  <c:v>83</c:v>
                </c:pt>
                <c:pt idx="7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0-4357-BF36-89C24D359A4E}"/>
            </c:ext>
          </c:extLst>
        </c:ser>
        <c:ser>
          <c:idx val="1"/>
          <c:order val="1"/>
          <c:tx>
            <c:strRef>
              <c:f>'Table 9.4'!$S$92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9.4'!$Y$93:$Y$100</c:f>
              <c:numCache>
                <c:formatCode>#,##0</c:formatCode>
                <c:ptCount val="8"/>
                <c:pt idx="0">
                  <c:v>70</c:v>
                </c:pt>
                <c:pt idx="1">
                  <c:v>115</c:v>
                </c:pt>
                <c:pt idx="2">
                  <c:v>27</c:v>
                </c:pt>
                <c:pt idx="3">
                  <c:v>90</c:v>
                </c:pt>
                <c:pt idx="4">
                  <c:v>126</c:v>
                </c:pt>
                <c:pt idx="5">
                  <c:v>69</c:v>
                </c:pt>
                <c:pt idx="6">
                  <c:v>14</c:v>
                </c:pt>
                <c:pt idx="7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0-4357-BF36-89C24D359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9.34'!$V$8:$Z$8</c:f>
              <c:numCache>
                <c:formatCode>#,##0</c:formatCode>
                <c:ptCount val="5"/>
                <c:pt idx="0">
                  <c:v>45475.5</c:v>
                </c:pt>
                <c:pt idx="1">
                  <c:v>46732</c:v>
                </c:pt>
                <c:pt idx="2">
                  <c:v>48094.06</c:v>
                </c:pt>
                <c:pt idx="3">
                  <c:v>48189.47</c:v>
                </c:pt>
                <c:pt idx="4">
                  <c:v>48981.64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D5-4E18-9150-D40C669379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D5-4E18-9150-D40C66937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9.35'!$U$4:$Y$4</c:f>
              <c:numCache>
                <c:formatCode>#,##0</c:formatCode>
                <c:ptCount val="5"/>
                <c:pt idx="1">
                  <c:v>14873</c:v>
                </c:pt>
                <c:pt idx="2">
                  <c:v>17212</c:v>
                </c:pt>
                <c:pt idx="3">
                  <c:v>16720</c:v>
                </c:pt>
                <c:pt idx="4">
                  <c:v>17355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81-4FF4-A55B-041FCDC20302}"/>
            </c:ext>
          </c:extLst>
        </c:ser>
        <c:ser>
          <c:idx val="1"/>
          <c:order val="1"/>
          <c:tx>
            <c:strRef>
              <c:f>'Table 9.35'!$S$7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9.35'!$U$7:$Y$7</c:f>
              <c:numCache>
                <c:formatCode>#,##0</c:formatCode>
                <c:ptCount val="5"/>
                <c:pt idx="1">
                  <c:v>10206</c:v>
                </c:pt>
                <c:pt idx="2">
                  <c:v>11629</c:v>
                </c:pt>
                <c:pt idx="3">
                  <c:v>11354</c:v>
                </c:pt>
                <c:pt idx="4">
                  <c:v>12143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1-4FF4-A55B-041FCDC20302}"/>
            </c:ext>
          </c:extLst>
        </c:ser>
        <c:ser>
          <c:idx val="2"/>
          <c:order val="2"/>
          <c:tx>
            <c:strRef>
              <c:f>'Table 9.35'!$S$11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9.35'!$U$11:$Y$11</c:f>
              <c:numCache>
                <c:formatCode>#,##0</c:formatCode>
                <c:ptCount val="5"/>
                <c:pt idx="1">
                  <c:v>13509</c:v>
                </c:pt>
                <c:pt idx="2">
                  <c:v>15359</c:v>
                </c:pt>
                <c:pt idx="3">
                  <c:v>15275</c:v>
                </c:pt>
                <c:pt idx="4">
                  <c:v>15539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1-4FF4-A55B-041FCDC20302}"/>
            </c:ext>
          </c:extLst>
        </c:ser>
        <c:ser>
          <c:idx val="3"/>
          <c:order val="3"/>
          <c:tx>
            <c:strRef>
              <c:f>'Table 9.35'!$S$12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9.35'!$U$12:$Y$12</c:f>
              <c:numCache>
                <c:formatCode>#,##0</c:formatCode>
                <c:ptCount val="5"/>
                <c:pt idx="1">
                  <c:v>1370</c:v>
                </c:pt>
                <c:pt idx="2">
                  <c:v>1850</c:v>
                </c:pt>
                <c:pt idx="3">
                  <c:v>1449</c:v>
                </c:pt>
                <c:pt idx="4">
                  <c:v>1820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81-4FF4-A55B-041FCDC20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9.35'!$AB$15:$AB$33</c:f>
              <c:numCache>
                <c:formatCode>0.0%</c:formatCode>
                <c:ptCount val="19"/>
                <c:pt idx="0">
                  <c:v>6.8952062430323299E-2</c:v>
                </c:pt>
                <c:pt idx="1">
                  <c:v>0.17580824972129319</c:v>
                </c:pt>
                <c:pt idx="2">
                  <c:v>3.2887402452619841E-2</c:v>
                </c:pt>
                <c:pt idx="3">
                  <c:v>9.0301003344481611E-3</c:v>
                </c:pt>
                <c:pt idx="4">
                  <c:v>7.2853957636566338E-2</c:v>
                </c:pt>
                <c:pt idx="5">
                  <c:v>2.1850613154960979E-2</c:v>
                </c:pt>
                <c:pt idx="6">
                  <c:v>6.3322185061315497E-2</c:v>
                </c:pt>
                <c:pt idx="7">
                  <c:v>7.9208472686733561E-2</c:v>
                </c:pt>
                <c:pt idx="8">
                  <c:v>3.5841694537346709E-2</c:v>
                </c:pt>
                <c:pt idx="9">
                  <c:v>1.2820512820512821E-3</c:v>
                </c:pt>
                <c:pt idx="10">
                  <c:v>1.3099219620958752E-2</c:v>
                </c:pt>
                <c:pt idx="11">
                  <c:v>2.7424749163879599E-2</c:v>
                </c:pt>
                <c:pt idx="12">
                  <c:v>4.0022296544035676E-2</c:v>
                </c:pt>
                <c:pt idx="13">
                  <c:v>0.11661092530657748</c:v>
                </c:pt>
                <c:pt idx="14">
                  <c:v>3.8573021181716835E-2</c:v>
                </c:pt>
                <c:pt idx="15">
                  <c:v>5.0334448160535117E-2</c:v>
                </c:pt>
                <c:pt idx="16">
                  <c:v>4.096989966555184E-2</c:v>
                </c:pt>
                <c:pt idx="17">
                  <c:v>9.3645484949832769E-3</c:v>
                </c:pt>
                <c:pt idx="18">
                  <c:v>5.4180602006688963E-2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F-4635-981E-6F63DA47E0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F-4635-981E-6F63DA47E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9.35'!$Y$44:$Y$60</c:f>
              <c:numCache>
                <c:formatCode>#,##0</c:formatCode>
                <c:ptCount val="17"/>
                <c:pt idx="0">
                  <c:v>37</c:v>
                </c:pt>
                <c:pt idx="1">
                  <c:v>294</c:v>
                </c:pt>
                <c:pt idx="2">
                  <c:v>578</c:v>
                </c:pt>
                <c:pt idx="3">
                  <c:v>686</c:v>
                </c:pt>
                <c:pt idx="4">
                  <c:v>1213</c:v>
                </c:pt>
                <c:pt idx="5">
                  <c:v>1056</c:v>
                </c:pt>
                <c:pt idx="6">
                  <c:v>1192</c:v>
                </c:pt>
                <c:pt idx="7">
                  <c:v>880</c:v>
                </c:pt>
                <c:pt idx="8">
                  <c:v>948</c:v>
                </c:pt>
                <c:pt idx="9">
                  <c:v>778</c:v>
                </c:pt>
                <c:pt idx="10">
                  <c:v>702</c:v>
                </c:pt>
                <c:pt idx="11">
                  <c:v>561</c:v>
                </c:pt>
                <c:pt idx="12">
                  <c:v>243</c:v>
                </c:pt>
                <c:pt idx="13">
                  <c:v>90</c:v>
                </c:pt>
                <c:pt idx="14">
                  <c:v>31</c:v>
                </c:pt>
                <c:pt idx="15">
                  <c:v>12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A-4175-8AA2-28348795F20A}"/>
            </c:ext>
          </c:extLst>
        </c:ser>
        <c:ser>
          <c:idx val="1"/>
          <c:order val="1"/>
          <c:tx>
            <c:strRef>
              <c:f>'Table 9.35'!$S$62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9.35'!$Y$63:$Y$79</c:f>
              <c:numCache>
                <c:formatCode>#,##0</c:formatCode>
                <c:ptCount val="17"/>
                <c:pt idx="0">
                  <c:v>30</c:v>
                </c:pt>
                <c:pt idx="1">
                  <c:v>271</c:v>
                </c:pt>
                <c:pt idx="2">
                  <c:v>561</c:v>
                </c:pt>
                <c:pt idx="3">
                  <c:v>707</c:v>
                </c:pt>
                <c:pt idx="4">
                  <c:v>1106</c:v>
                </c:pt>
                <c:pt idx="5">
                  <c:v>1118</c:v>
                </c:pt>
                <c:pt idx="6">
                  <c:v>988</c:v>
                </c:pt>
                <c:pt idx="7">
                  <c:v>832</c:v>
                </c:pt>
                <c:pt idx="8">
                  <c:v>768</c:v>
                </c:pt>
                <c:pt idx="9">
                  <c:v>636</c:v>
                </c:pt>
                <c:pt idx="10">
                  <c:v>530</c:v>
                </c:pt>
                <c:pt idx="11">
                  <c:v>277</c:v>
                </c:pt>
                <c:pt idx="12">
                  <c:v>127</c:v>
                </c:pt>
                <c:pt idx="13">
                  <c:v>60</c:v>
                </c:pt>
                <c:pt idx="14">
                  <c:v>24</c:v>
                </c:pt>
                <c:pt idx="15">
                  <c:v>14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7A-4175-8AA2-28348795F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9.35'!$Y$83:$Y$90</c:f>
              <c:numCache>
                <c:formatCode>#,##0</c:formatCode>
                <c:ptCount val="8"/>
                <c:pt idx="0">
                  <c:v>372</c:v>
                </c:pt>
                <c:pt idx="1">
                  <c:v>398</c:v>
                </c:pt>
                <c:pt idx="2">
                  <c:v>1724</c:v>
                </c:pt>
                <c:pt idx="3">
                  <c:v>100</c:v>
                </c:pt>
                <c:pt idx="4">
                  <c:v>91</c:v>
                </c:pt>
                <c:pt idx="5">
                  <c:v>114</c:v>
                </c:pt>
                <c:pt idx="6">
                  <c:v>1939</c:v>
                </c:pt>
                <c:pt idx="7">
                  <c:v>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3D-4AAB-A059-12269AC175F9}"/>
            </c:ext>
          </c:extLst>
        </c:ser>
        <c:ser>
          <c:idx val="1"/>
          <c:order val="1"/>
          <c:tx>
            <c:strRef>
              <c:f>'Table 9.35'!$S$92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9.35'!$Y$93:$Y$100</c:f>
              <c:numCache>
                <c:formatCode>#,##0</c:formatCode>
                <c:ptCount val="8"/>
                <c:pt idx="0">
                  <c:v>332</c:v>
                </c:pt>
                <c:pt idx="1">
                  <c:v>655</c:v>
                </c:pt>
                <c:pt idx="2">
                  <c:v>303</c:v>
                </c:pt>
                <c:pt idx="3">
                  <c:v>556</c:v>
                </c:pt>
                <c:pt idx="4">
                  <c:v>892</c:v>
                </c:pt>
                <c:pt idx="5">
                  <c:v>411</c:v>
                </c:pt>
                <c:pt idx="6">
                  <c:v>563</c:v>
                </c:pt>
                <c:pt idx="7">
                  <c:v>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3D-4AAB-A059-12269AC17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9.35'!$U$8:$Y$8</c:f>
              <c:numCache>
                <c:formatCode>#,##0</c:formatCode>
                <c:ptCount val="5"/>
                <c:pt idx="1">
                  <c:v>59753.17</c:v>
                </c:pt>
                <c:pt idx="2">
                  <c:v>61217</c:v>
                </c:pt>
                <c:pt idx="3">
                  <c:v>67513.78</c:v>
                </c:pt>
                <c:pt idx="4">
                  <c:v>60028.46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74-49E8-977B-AF413C3E1A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74-49E8-977B-AF413C3E1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9.35'!$V$4:$Z$4</c:f>
              <c:numCache>
                <c:formatCode>#,##0</c:formatCode>
                <c:ptCount val="5"/>
                <c:pt idx="0">
                  <c:v>14873</c:v>
                </c:pt>
                <c:pt idx="1">
                  <c:v>17212</c:v>
                </c:pt>
                <c:pt idx="2">
                  <c:v>16720</c:v>
                </c:pt>
                <c:pt idx="3">
                  <c:v>17355</c:v>
                </c:pt>
                <c:pt idx="4">
                  <c:v>17940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8-4C82-BAF4-5290A2A69C9A}"/>
            </c:ext>
          </c:extLst>
        </c:ser>
        <c:ser>
          <c:idx val="1"/>
          <c:order val="1"/>
          <c:tx>
            <c:strRef>
              <c:f>'Table 9.35'!$S$7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9.35'!$V$7:$Z$7</c:f>
              <c:numCache>
                <c:formatCode>#,##0</c:formatCode>
                <c:ptCount val="5"/>
                <c:pt idx="0">
                  <c:v>10206</c:v>
                </c:pt>
                <c:pt idx="1">
                  <c:v>11629</c:v>
                </c:pt>
                <c:pt idx="2">
                  <c:v>11354</c:v>
                </c:pt>
                <c:pt idx="3">
                  <c:v>12143</c:v>
                </c:pt>
                <c:pt idx="4">
                  <c:v>12063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E8-4C82-BAF4-5290A2A69C9A}"/>
            </c:ext>
          </c:extLst>
        </c:ser>
        <c:ser>
          <c:idx val="2"/>
          <c:order val="2"/>
          <c:tx>
            <c:strRef>
              <c:f>'Table 9.35'!$S$11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9.35'!$V$11:$Z$11</c:f>
              <c:numCache>
                <c:formatCode>#,##0</c:formatCode>
                <c:ptCount val="5"/>
                <c:pt idx="0">
                  <c:v>13509</c:v>
                </c:pt>
                <c:pt idx="1">
                  <c:v>15359</c:v>
                </c:pt>
                <c:pt idx="2">
                  <c:v>15275</c:v>
                </c:pt>
                <c:pt idx="3">
                  <c:v>15539</c:v>
                </c:pt>
                <c:pt idx="4">
                  <c:v>16131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8-4C82-BAF4-5290A2A69C9A}"/>
            </c:ext>
          </c:extLst>
        </c:ser>
        <c:ser>
          <c:idx val="3"/>
          <c:order val="3"/>
          <c:tx>
            <c:strRef>
              <c:f>'Table 9.35'!$S$12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9.35'!$V$12:$Z$12</c:f>
              <c:numCache>
                <c:formatCode>#,##0</c:formatCode>
                <c:ptCount val="5"/>
                <c:pt idx="0">
                  <c:v>1370</c:v>
                </c:pt>
                <c:pt idx="1">
                  <c:v>1850</c:v>
                </c:pt>
                <c:pt idx="2">
                  <c:v>1449</c:v>
                </c:pt>
                <c:pt idx="3">
                  <c:v>1820</c:v>
                </c:pt>
                <c:pt idx="4">
                  <c:v>1809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E8-4C82-BAF4-5290A2A69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9.35'!$AB$15:$AB$33</c:f>
              <c:numCache>
                <c:formatCode>0.0%</c:formatCode>
                <c:ptCount val="19"/>
                <c:pt idx="0">
                  <c:v>6.8952062430323299E-2</c:v>
                </c:pt>
                <c:pt idx="1">
                  <c:v>0.17580824972129319</c:v>
                </c:pt>
                <c:pt idx="2">
                  <c:v>3.2887402452619841E-2</c:v>
                </c:pt>
                <c:pt idx="3">
                  <c:v>9.0301003344481611E-3</c:v>
                </c:pt>
                <c:pt idx="4">
                  <c:v>7.2853957636566338E-2</c:v>
                </c:pt>
                <c:pt idx="5">
                  <c:v>2.1850613154960979E-2</c:v>
                </c:pt>
                <c:pt idx="6">
                  <c:v>6.3322185061315497E-2</c:v>
                </c:pt>
                <c:pt idx="7">
                  <c:v>7.9208472686733561E-2</c:v>
                </c:pt>
                <c:pt idx="8">
                  <c:v>3.5841694537346709E-2</c:v>
                </c:pt>
                <c:pt idx="9">
                  <c:v>1.2820512820512821E-3</c:v>
                </c:pt>
                <c:pt idx="10">
                  <c:v>1.3099219620958752E-2</c:v>
                </c:pt>
                <c:pt idx="11">
                  <c:v>2.7424749163879599E-2</c:v>
                </c:pt>
                <c:pt idx="12">
                  <c:v>4.0022296544035676E-2</c:v>
                </c:pt>
                <c:pt idx="13">
                  <c:v>0.11661092530657748</c:v>
                </c:pt>
                <c:pt idx="14">
                  <c:v>3.8573021181716835E-2</c:v>
                </c:pt>
                <c:pt idx="15">
                  <c:v>5.0334448160535117E-2</c:v>
                </c:pt>
                <c:pt idx="16">
                  <c:v>4.096989966555184E-2</c:v>
                </c:pt>
                <c:pt idx="17">
                  <c:v>9.3645484949832769E-3</c:v>
                </c:pt>
                <c:pt idx="18">
                  <c:v>5.4180602006688963E-2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F-46E4-8FAA-C3F5C86E59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3F-46E4-8FAA-C3F5C86E5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9.35'!$Z$44:$Z$60</c:f>
              <c:numCache>
                <c:formatCode>#,##0</c:formatCode>
                <c:ptCount val="17"/>
                <c:pt idx="0">
                  <c:v>36</c:v>
                </c:pt>
                <c:pt idx="1">
                  <c:v>326</c:v>
                </c:pt>
                <c:pt idx="2">
                  <c:v>561</c:v>
                </c:pt>
                <c:pt idx="3">
                  <c:v>756</c:v>
                </c:pt>
                <c:pt idx="4">
                  <c:v>1136</c:v>
                </c:pt>
                <c:pt idx="5">
                  <c:v>1109</c:v>
                </c:pt>
                <c:pt idx="6">
                  <c:v>1151</c:v>
                </c:pt>
                <c:pt idx="7">
                  <c:v>973</c:v>
                </c:pt>
                <c:pt idx="8">
                  <c:v>909</c:v>
                </c:pt>
                <c:pt idx="9">
                  <c:v>796</c:v>
                </c:pt>
                <c:pt idx="10">
                  <c:v>731</c:v>
                </c:pt>
                <c:pt idx="11">
                  <c:v>520</c:v>
                </c:pt>
                <c:pt idx="12">
                  <c:v>273</c:v>
                </c:pt>
                <c:pt idx="13">
                  <c:v>99</c:v>
                </c:pt>
                <c:pt idx="14">
                  <c:v>31</c:v>
                </c:pt>
                <c:pt idx="15">
                  <c:v>15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E-4E9A-9D83-CE59FA376F8B}"/>
            </c:ext>
          </c:extLst>
        </c:ser>
        <c:ser>
          <c:idx val="1"/>
          <c:order val="1"/>
          <c:tx>
            <c:strRef>
              <c:f>'Table 9.35'!$S$62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9.35'!$Z$63:$Z$79</c:f>
              <c:numCache>
                <c:formatCode>#,##0</c:formatCode>
                <c:ptCount val="17"/>
                <c:pt idx="0">
                  <c:v>36</c:v>
                </c:pt>
                <c:pt idx="1">
                  <c:v>315</c:v>
                </c:pt>
                <c:pt idx="2">
                  <c:v>602</c:v>
                </c:pt>
                <c:pt idx="3">
                  <c:v>739</c:v>
                </c:pt>
                <c:pt idx="4">
                  <c:v>1123</c:v>
                </c:pt>
                <c:pt idx="5">
                  <c:v>1125</c:v>
                </c:pt>
                <c:pt idx="6">
                  <c:v>1102</c:v>
                </c:pt>
                <c:pt idx="7">
                  <c:v>833</c:v>
                </c:pt>
                <c:pt idx="8">
                  <c:v>846</c:v>
                </c:pt>
                <c:pt idx="9">
                  <c:v>657</c:v>
                </c:pt>
                <c:pt idx="10">
                  <c:v>592</c:v>
                </c:pt>
                <c:pt idx="11">
                  <c:v>302</c:v>
                </c:pt>
                <c:pt idx="12">
                  <c:v>117</c:v>
                </c:pt>
                <c:pt idx="13">
                  <c:v>50</c:v>
                </c:pt>
                <c:pt idx="14">
                  <c:v>29</c:v>
                </c:pt>
                <c:pt idx="15">
                  <c:v>13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E-4E9A-9D83-CE59FA376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9.35'!$Z$83:$Z$90</c:f>
              <c:numCache>
                <c:formatCode>#,##0</c:formatCode>
                <c:ptCount val="8"/>
                <c:pt idx="0">
                  <c:v>361</c:v>
                </c:pt>
                <c:pt idx="1">
                  <c:v>390</c:v>
                </c:pt>
                <c:pt idx="2">
                  <c:v>1629</c:v>
                </c:pt>
                <c:pt idx="3">
                  <c:v>110</c:v>
                </c:pt>
                <c:pt idx="4">
                  <c:v>77</c:v>
                </c:pt>
                <c:pt idx="5">
                  <c:v>125</c:v>
                </c:pt>
                <c:pt idx="6">
                  <c:v>1861</c:v>
                </c:pt>
                <c:pt idx="7">
                  <c:v>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1-45EB-A810-449456352123}"/>
            </c:ext>
          </c:extLst>
        </c:ser>
        <c:ser>
          <c:idx val="1"/>
          <c:order val="1"/>
          <c:tx>
            <c:strRef>
              <c:f>'Table 9.35'!$S$92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9.35'!$Z$93:$Z$100</c:f>
              <c:numCache>
                <c:formatCode>#,##0</c:formatCode>
                <c:ptCount val="8"/>
                <c:pt idx="0">
                  <c:v>336</c:v>
                </c:pt>
                <c:pt idx="1">
                  <c:v>659</c:v>
                </c:pt>
                <c:pt idx="2">
                  <c:v>292</c:v>
                </c:pt>
                <c:pt idx="3">
                  <c:v>569</c:v>
                </c:pt>
                <c:pt idx="4">
                  <c:v>879</c:v>
                </c:pt>
                <c:pt idx="5">
                  <c:v>386</c:v>
                </c:pt>
                <c:pt idx="6">
                  <c:v>559</c:v>
                </c:pt>
                <c:pt idx="7">
                  <c:v>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11-45EB-A810-449456352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9.4'!$U$8:$Y$8</c:f>
              <c:numCache>
                <c:formatCode>#,##0</c:formatCode>
                <c:ptCount val="5"/>
                <c:pt idx="1">
                  <c:v>39137</c:v>
                </c:pt>
                <c:pt idx="2">
                  <c:v>36306.94</c:v>
                </c:pt>
                <c:pt idx="3">
                  <c:v>40138</c:v>
                </c:pt>
                <c:pt idx="4">
                  <c:v>41937.81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A7-45D9-AD8B-6E5D8F8994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7-45D9-AD8B-6E5D8F899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9.35'!$V$8:$Z$8</c:f>
              <c:numCache>
                <c:formatCode>#,##0</c:formatCode>
                <c:ptCount val="5"/>
                <c:pt idx="0">
                  <c:v>59753.17</c:v>
                </c:pt>
                <c:pt idx="1">
                  <c:v>61217</c:v>
                </c:pt>
                <c:pt idx="2">
                  <c:v>67513.78</c:v>
                </c:pt>
                <c:pt idx="3">
                  <c:v>60028.46</c:v>
                </c:pt>
                <c:pt idx="4">
                  <c:v>63767.27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4F-4422-AE3A-712EDBB6FE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4F-4422-AE3A-712EDBB6F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9.36'!$U$4:$Y$4</c:f>
              <c:numCache>
                <c:formatCode>#,##0</c:formatCode>
                <c:ptCount val="5"/>
                <c:pt idx="1">
                  <c:v>573</c:v>
                </c:pt>
                <c:pt idx="2">
                  <c:v>572</c:v>
                </c:pt>
                <c:pt idx="3">
                  <c:v>613</c:v>
                </c:pt>
                <c:pt idx="4">
                  <c:v>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B2-46DD-A743-EE1E83B65AB3}"/>
            </c:ext>
          </c:extLst>
        </c:ser>
        <c:ser>
          <c:idx val="1"/>
          <c:order val="1"/>
          <c:tx>
            <c:strRef>
              <c:f>'Table 9.36'!$S$7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9.36'!$U$7:$Y$7</c:f>
              <c:numCache>
                <c:formatCode>#,##0</c:formatCode>
                <c:ptCount val="5"/>
                <c:pt idx="1">
                  <c:v>386</c:v>
                </c:pt>
                <c:pt idx="2">
                  <c:v>409</c:v>
                </c:pt>
                <c:pt idx="3">
                  <c:v>427</c:v>
                </c:pt>
                <c:pt idx="4">
                  <c:v>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B2-46DD-A743-EE1E83B65AB3}"/>
            </c:ext>
          </c:extLst>
        </c:ser>
        <c:ser>
          <c:idx val="2"/>
          <c:order val="2"/>
          <c:tx>
            <c:strRef>
              <c:f>'Table 9.36'!$S$11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9.36'!$U$11:$Y$11</c:f>
              <c:numCache>
                <c:formatCode>#,##0</c:formatCode>
                <c:ptCount val="5"/>
                <c:pt idx="1">
                  <c:v>558</c:v>
                </c:pt>
                <c:pt idx="2">
                  <c:v>561</c:v>
                </c:pt>
                <c:pt idx="3">
                  <c:v>605</c:v>
                </c:pt>
                <c:pt idx="4">
                  <c:v>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B2-46DD-A743-EE1E83B65AB3}"/>
            </c:ext>
          </c:extLst>
        </c:ser>
        <c:ser>
          <c:idx val="3"/>
          <c:order val="3"/>
          <c:tx>
            <c:strRef>
              <c:f>'Table 9.36'!$S$12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9.36'!$U$12:$Y$12</c:f>
              <c:numCache>
                <c:formatCode>#,##0</c:formatCode>
                <c:ptCount val="5"/>
                <c:pt idx="1">
                  <c:v>18</c:v>
                </c:pt>
                <c:pt idx="2">
                  <c:v>10</c:v>
                </c:pt>
                <c:pt idx="3">
                  <c:v>6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B2-46DD-A743-EE1E83B65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9.36'!$AB$15:$AB$33</c:f>
              <c:numCache>
                <c:formatCode>0.0%</c:formatCode>
                <c:ptCount val="19"/>
                <c:pt idx="0">
                  <c:v>4.1749502982107355E-2</c:v>
                </c:pt>
                <c:pt idx="1">
                  <c:v>0</c:v>
                </c:pt>
                <c:pt idx="2">
                  <c:v>0</c:v>
                </c:pt>
                <c:pt idx="3">
                  <c:v>3.9761431411530811E-3</c:v>
                </c:pt>
                <c:pt idx="4">
                  <c:v>2.3856858846918488E-2</c:v>
                </c:pt>
                <c:pt idx="5">
                  <c:v>3.9761431411530811E-3</c:v>
                </c:pt>
                <c:pt idx="6">
                  <c:v>9.1451292246520877E-2</c:v>
                </c:pt>
                <c:pt idx="7">
                  <c:v>5.7654075546719682E-2</c:v>
                </c:pt>
                <c:pt idx="8">
                  <c:v>0</c:v>
                </c:pt>
                <c:pt idx="9">
                  <c:v>0</c:v>
                </c:pt>
                <c:pt idx="10">
                  <c:v>3.9761431411530811E-3</c:v>
                </c:pt>
                <c:pt idx="11">
                  <c:v>2.584493041749503E-2</c:v>
                </c:pt>
                <c:pt idx="12">
                  <c:v>7.9522862823061622E-3</c:v>
                </c:pt>
                <c:pt idx="13">
                  <c:v>3.1809145129224649E-2</c:v>
                </c:pt>
                <c:pt idx="14">
                  <c:v>0.34194831013916499</c:v>
                </c:pt>
                <c:pt idx="15">
                  <c:v>0.18489065606361829</c:v>
                </c:pt>
                <c:pt idx="16">
                  <c:v>8.3499005964214709E-2</c:v>
                </c:pt>
                <c:pt idx="17">
                  <c:v>7.9522862823061622E-3</c:v>
                </c:pt>
                <c:pt idx="18">
                  <c:v>8.5487077534791248E-2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A5-46A4-8F50-8604651DC3B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A5-46A4-8F50-8604651DC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7</c:v>
                </c:pt>
                <c:pt idx="4">
                  <c:v>27</c:v>
                </c:pt>
                <c:pt idx="5">
                  <c:v>21</c:v>
                </c:pt>
                <c:pt idx="6">
                  <c:v>28</c:v>
                </c:pt>
                <c:pt idx="7">
                  <c:v>17</c:v>
                </c:pt>
                <c:pt idx="8">
                  <c:v>49</c:v>
                </c:pt>
                <c:pt idx="9">
                  <c:v>38</c:v>
                </c:pt>
                <c:pt idx="10">
                  <c:v>13</c:v>
                </c:pt>
                <c:pt idx="11">
                  <c:v>15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8-4E4C-B196-4FC6A06CEF87}"/>
            </c:ext>
          </c:extLst>
        </c:ser>
        <c:ser>
          <c:idx val="1"/>
          <c:order val="1"/>
          <c:tx>
            <c:strRef>
              <c:f>'Table 9.36'!$S$62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28</c:v>
                </c:pt>
                <c:pt idx="3">
                  <c:v>26</c:v>
                </c:pt>
                <c:pt idx="4">
                  <c:v>42</c:v>
                </c:pt>
                <c:pt idx="5">
                  <c:v>28</c:v>
                </c:pt>
                <c:pt idx="6">
                  <c:v>23</c:v>
                </c:pt>
                <c:pt idx="7">
                  <c:v>26</c:v>
                </c:pt>
                <c:pt idx="8">
                  <c:v>31</c:v>
                </c:pt>
                <c:pt idx="9">
                  <c:v>28</c:v>
                </c:pt>
                <c:pt idx="10">
                  <c:v>21</c:v>
                </c:pt>
                <c:pt idx="11">
                  <c:v>14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8-4E4C-B196-4FC6A06CE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9.36'!$Y$83:$Y$90</c:f>
              <c:numCache>
                <c:formatCode>#,##0</c:formatCode>
                <c:ptCount val="8"/>
                <c:pt idx="0">
                  <c:v>19</c:v>
                </c:pt>
                <c:pt idx="1">
                  <c:v>17</c:v>
                </c:pt>
                <c:pt idx="2">
                  <c:v>28</c:v>
                </c:pt>
                <c:pt idx="3">
                  <c:v>26</c:v>
                </c:pt>
                <c:pt idx="4">
                  <c:v>10</c:v>
                </c:pt>
                <c:pt idx="5">
                  <c:v>0</c:v>
                </c:pt>
                <c:pt idx="6">
                  <c:v>9</c:v>
                </c:pt>
                <c:pt idx="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A-4508-B7F6-56AD99FC70F9}"/>
            </c:ext>
          </c:extLst>
        </c:ser>
        <c:ser>
          <c:idx val="1"/>
          <c:order val="1"/>
          <c:tx>
            <c:strRef>
              <c:f>'Table 9.36'!$S$92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9.36'!$Y$93:$Y$100</c:f>
              <c:numCache>
                <c:formatCode>#,##0</c:formatCode>
                <c:ptCount val="8"/>
                <c:pt idx="0">
                  <c:v>12</c:v>
                </c:pt>
                <c:pt idx="1">
                  <c:v>26</c:v>
                </c:pt>
                <c:pt idx="2">
                  <c:v>0</c:v>
                </c:pt>
                <c:pt idx="3">
                  <c:v>69</c:v>
                </c:pt>
                <c:pt idx="4">
                  <c:v>21</c:v>
                </c:pt>
                <c:pt idx="5">
                  <c:v>6</c:v>
                </c:pt>
                <c:pt idx="6">
                  <c:v>6</c:v>
                </c:pt>
                <c:pt idx="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A-4508-B7F6-56AD99FC7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9.36'!$U$8:$Y$8</c:f>
              <c:numCache>
                <c:formatCode>#,##0</c:formatCode>
                <c:ptCount val="5"/>
                <c:pt idx="1">
                  <c:v>20786</c:v>
                </c:pt>
                <c:pt idx="2">
                  <c:v>20904.55</c:v>
                </c:pt>
                <c:pt idx="3">
                  <c:v>21377.57</c:v>
                </c:pt>
                <c:pt idx="4">
                  <c:v>25038.080000000002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36-4A26-8F2A-857772EEBA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36-4A26-8F2A-857772EEB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9.36'!$V$4:$Z$4</c:f>
              <c:numCache>
                <c:formatCode>#,##0</c:formatCode>
                <c:ptCount val="5"/>
                <c:pt idx="0">
                  <c:v>573</c:v>
                </c:pt>
                <c:pt idx="1">
                  <c:v>572</c:v>
                </c:pt>
                <c:pt idx="2">
                  <c:v>613</c:v>
                </c:pt>
                <c:pt idx="3">
                  <c:v>495</c:v>
                </c:pt>
                <c:pt idx="4">
                  <c:v>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9-46E7-BEAE-435AFAD1BE06}"/>
            </c:ext>
          </c:extLst>
        </c:ser>
        <c:ser>
          <c:idx val="1"/>
          <c:order val="1"/>
          <c:tx>
            <c:strRef>
              <c:f>'Table 9.36'!$S$7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9.36'!$V$7:$Z$7</c:f>
              <c:numCache>
                <c:formatCode>#,##0</c:formatCode>
                <c:ptCount val="5"/>
                <c:pt idx="0">
                  <c:v>386</c:v>
                </c:pt>
                <c:pt idx="1">
                  <c:v>409</c:v>
                </c:pt>
                <c:pt idx="2">
                  <c:v>427</c:v>
                </c:pt>
                <c:pt idx="3">
                  <c:v>378</c:v>
                </c:pt>
                <c:pt idx="4">
                  <c:v>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E7-BEAE-435AFAD1BE06}"/>
            </c:ext>
          </c:extLst>
        </c:ser>
        <c:ser>
          <c:idx val="2"/>
          <c:order val="2"/>
          <c:tx>
            <c:strRef>
              <c:f>'Table 9.36'!$S$11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9.36'!$V$11:$Z$11</c:f>
              <c:numCache>
                <c:formatCode>#,##0</c:formatCode>
                <c:ptCount val="5"/>
                <c:pt idx="0">
                  <c:v>558</c:v>
                </c:pt>
                <c:pt idx="1">
                  <c:v>561</c:v>
                </c:pt>
                <c:pt idx="2">
                  <c:v>605</c:v>
                </c:pt>
                <c:pt idx="3">
                  <c:v>490</c:v>
                </c:pt>
                <c:pt idx="4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99-46E7-BEAE-435AFAD1BE06}"/>
            </c:ext>
          </c:extLst>
        </c:ser>
        <c:ser>
          <c:idx val="3"/>
          <c:order val="3"/>
          <c:tx>
            <c:strRef>
              <c:f>'Table 9.36'!$S$12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9.36'!$V$12:$Z$12</c:f>
              <c:numCache>
                <c:formatCode>#,##0</c:formatCode>
                <c:ptCount val="5"/>
                <c:pt idx="0">
                  <c:v>18</c:v>
                </c:pt>
                <c:pt idx="1">
                  <c:v>10</c:v>
                </c:pt>
                <c:pt idx="2">
                  <c:v>6</c:v>
                </c:pt>
                <c:pt idx="3">
                  <c:v>5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99-46E7-BEAE-435AFAD1B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9.36'!$AB$15:$AB$33</c:f>
              <c:numCache>
                <c:formatCode>0.0%</c:formatCode>
                <c:ptCount val="19"/>
                <c:pt idx="0">
                  <c:v>4.1749502982107355E-2</c:v>
                </c:pt>
                <c:pt idx="1">
                  <c:v>0</c:v>
                </c:pt>
                <c:pt idx="2">
                  <c:v>0</c:v>
                </c:pt>
                <c:pt idx="3">
                  <c:v>3.9761431411530811E-3</c:v>
                </c:pt>
                <c:pt idx="4">
                  <c:v>2.3856858846918488E-2</c:v>
                </c:pt>
                <c:pt idx="5">
                  <c:v>3.9761431411530811E-3</c:v>
                </c:pt>
                <c:pt idx="6">
                  <c:v>9.1451292246520877E-2</c:v>
                </c:pt>
                <c:pt idx="7">
                  <c:v>5.7654075546719682E-2</c:v>
                </c:pt>
                <c:pt idx="8">
                  <c:v>0</c:v>
                </c:pt>
                <c:pt idx="9">
                  <c:v>0</c:v>
                </c:pt>
                <c:pt idx="10">
                  <c:v>3.9761431411530811E-3</c:v>
                </c:pt>
                <c:pt idx="11">
                  <c:v>2.584493041749503E-2</c:v>
                </c:pt>
                <c:pt idx="12">
                  <c:v>7.9522862823061622E-3</c:v>
                </c:pt>
                <c:pt idx="13">
                  <c:v>3.1809145129224649E-2</c:v>
                </c:pt>
                <c:pt idx="14">
                  <c:v>0.34194831013916499</c:v>
                </c:pt>
                <c:pt idx="15">
                  <c:v>0.18489065606361829</c:v>
                </c:pt>
                <c:pt idx="16">
                  <c:v>8.3499005964214709E-2</c:v>
                </c:pt>
                <c:pt idx="17">
                  <c:v>7.9522862823061622E-3</c:v>
                </c:pt>
                <c:pt idx="18">
                  <c:v>8.5487077534791248E-2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1-474B-810D-07DC347E48D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1-474B-810D-07DC347E4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9.36'!$Z$44:$Z$60</c:f>
              <c:numCache>
                <c:formatCode>#,##0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18</c:v>
                </c:pt>
                <c:pt idx="3">
                  <c:v>19</c:v>
                </c:pt>
                <c:pt idx="4">
                  <c:v>23</c:v>
                </c:pt>
                <c:pt idx="5">
                  <c:v>34</c:v>
                </c:pt>
                <c:pt idx="6">
                  <c:v>23</c:v>
                </c:pt>
                <c:pt idx="7">
                  <c:v>31</c:v>
                </c:pt>
                <c:pt idx="8">
                  <c:v>40</c:v>
                </c:pt>
                <c:pt idx="9">
                  <c:v>42</c:v>
                </c:pt>
                <c:pt idx="10">
                  <c:v>18</c:v>
                </c:pt>
                <c:pt idx="11">
                  <c:v>15</c:v>
                </c:pt>
                <c:pt idx="12">
                  <c:v>8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D6-40A1-80A1-BCB062500464}"/>
            </c:ext>
          </c:extLst>
        </c:ser>
        <c:ser>
          <c:idx val="1"/>
          <c:order val="1"/>
          <c:tx>
            <c:strRef>
              <c:f>'Table 9.36'!$S$62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9.36'!$Z$63:$Z$79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12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15</c:v>
                </c:pt>
                <c:pt idx="7">
                  <c:v>24</c:v>
                </c:pt>
                <c:pt idx="8">
                  <c:v>30</c:v>
                </c:pt>
                <c:pt idx="9">
                  <c:v>30</c:v>
                </c:pt>
                <c:pt idx="10">
                  <c:v>16</c:v>
                </c:pt>
                <c:pt idx="11">
                  <c:v>11</c:v>
                </c:pt>
                <c:pt idx="12">
                  <c:v>6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D6-40A1-80A1-BCB062500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9.36'!$Z$83:$Z$90</c:f>
              <c:numCache>
                <c:formatCode>#,##0</c:formatCode>
                <c:ptCount val="8"/>
                <c:pt idx="0">
                  <c:v>14</c:v>
                </c:pt>
                <c:pt idx="1">
                  <c:v>26</c:v>
                </c:pt>
                <c:pt idx="2">
                  <c:v>20</c:v>
                </c:pt>
                <c:pt idx="3">
                  <c:v>25</c:v>
                </c:pt>
                <c:pt idx="4">
                  <c:v>6</c:v>
                </c:pt>
                <c:pt idx="5">
                  <c:v>3</c:v>
                </c:pt>
                <c:pt idx="6">
                  <c:v>13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A-41CA-BD01-A5EDF91E5A14}"/>
            </c:ext>
          </c:extLst>
        </c:ser>
        <c:ser>
          <c:idx val="1"/>
          <c:order val="1"/>
          <c:tx>
            <c:strRef>
              <c:f>'Table 9.36'!$S$92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9.36'!$Z$93:$Z$100</c:f>
              <c:numCache>
                <c:formatCode>#,##0</c:formatCode>
                <c:ptCount val="8"/>
                <c:pt idx="0">
                  <c:v>10</c:v>
                </c:pt>
                <c:pt idx="1">
                  <c:v>28</c:v>
                </c:pt>
                <c:pt idx="2">
                  <c:v>0</c:v>
                </c:pt>
                <c:pt idx="3">
                  <c:v>62</c:v>
                </c:pt>
                <c:pt idx="4">
                  <c:v>14</c:v>
                </c:pt>
                <c:pt idx="5">
                  <c:v>3</c:v>
                </c:pt>
                <c:pt idx="6">
                  <c:v>0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AA-41CA-BD01-A5EDF91E5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9.4'!$V$4:$Z$4</c:f>
              <c:numCache>
                <c:formatCode>#,##0</c:formatCode>
                <c:ptCount val="5"/>
                <c:pt idx="0">
                  <c:v>2011</c:v>
                </c:pt>
                <c:pt idx="1">
                  <c:v>2661</c:v>
                </c:pt>
                <c:pt idx="2">
                  <c:v>2276</c:v>
                </c:pt>
                <c:pt idx="3">
                  <c:v>2530</c:v>
                </c:pt>
                <c:pt idx="4">
                  <c:v>2585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1-4956-BA4F-9A444A7F84B2}"/>
            </c:ext>
          </c:extLst>
        </c:ser>
        <c:ser>
          <c:idx val="1"/>
          <c:order val="1"/>
          <c:tx>
            <c:strRef>
              <c:f>'Table 9.4'!$S$7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9.4'!$V$7:$Z$7</c:f>
              <c:numCache>
                <c:formatCode>#,##0</c:formatCode>
                <c:ptCount val="5"/>
                <c:pt idx="0">
                  <c:v>1357</c:v>
                </c:pt>
                <c:pt idx="1">
                  <c:v>1806</c:v>
                </c:pt>
                <c:pt idx="2">
                  <c:v>1547</c:v>
                </c:pt>
                <c:pt idx="3">
                  <c:v>1748</c:v>
                </c:pt>
                <c:pt idx="4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1-4956-BA4F-9A444A7F84B2}"/>
            </c:ext>
          </c:extLst>
        </c:ser>
        <c:ser>
          <c:idx val="2"/>
          <c:order val="2"/>
          <c:tx>
            <c:strRef>
              <c:f>'Table 9.4'!$S$11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9.4'!$V$11:$Z$11</c:f>
              <c:numCache>
                <c:formatCode>#,##0</c:formatCode>
                <c:ptCount val="5"/>
                <c:pt idx="0">
                  <c:v>1611</c:v>
                </c:pt>
                <c:pt idx="1">
                  <c:v>2006</c:v>
                </c:pt>
                <c:pt idx="2">
                  <c:v>1776</c:v>
                </c:pt>
                <c:pt idx="3">
                  <c:v>1915</c:v>
                </c:pt>
                <c:pt idx="4">
                  <c:v>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11-4956-BA4F-9A444A7F84B2}"/>
            </c:ext>
          </c:extLst>
        </c:ser>
        <c:ser>
          <c:idx val="3"/>
          <c:order val="3"/>
          <c:tx>
            <c:strRef>
              <c:f>'Table 9.4'!$S$12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9.4'!$V$12:$Z$12</c:f>
              <c:numCache>
                <c:formatCode>#,##0</c:formatCode>
                <c:ptCount val="5"/>
                <c:pt idx="0">
                  <c:v>401</c:v>
                </c:pt>
                <c:pt idx="1">
                  <c:v>659</c:v>
                </c:pt>
                <c:pt idx="2">
                  <c:v>500</c:v>
                </c:pt>
                <c:pt idx="3">
                  <c:v>618</c:v>
                </c:pt>
                <c:pt idx="4">
                  <c:v>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11-4956-BA4F-9A444A7F8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9.36'!$V$8:$Z$8</c:f>
              <c:numCache>
                <c:formatCode>#,##0</c:formatCode>
                <c:ptCount val="5"/>
                <c:pt idx="0">
                  <c:v>20786</c:v>
                </c:pt>
                <c:pt idx="1">
                  <c:v>20904.55</c:v>
                </c:pt>
                <c:pt idx="2">
                  <c:v>21377.57</c:v>
                </c:pt>
                <c:pt idx="3">
                  <c:v>25038.080000000002</c:v>
                </c:pt>
                <c:pt idx="4">
                  <c:v>23930.639999999999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9D-434A-91C5-EB70FD9E810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9D-434A-91C5-EB70FD9E8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9.37'!$U$4:$Y$4</c:f>
              <c:numCache>
                <c:formatCode>#,##0</c:formatCode>
                <c:ptCount val="5"/>
                <c:pt idx="1">
                  <c:v>26881</c:v>
                </c:pt>
                <c:pt idx="2">
                  <c:v>28791</c:v>
                </c:pt>
                <c:pt idx="3">
                  <c:v>28951</c:v>
                </c:pt>
                <c:pt idx="4">
                  <c:v>29589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8-4BC2-A077-88EAD6513440}"/>
            </c:ext>
          </c:extLst>
        </c:ser>
        <c:ser>
          <c:idx val="1"/>
          <c:order val="1"/>
          <c:tx>
            <c:strRef>
              <c:f>'Table 9.37'!$S$7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9.37'!$U$7:$Y$7</c:f>
              <c:numCache>
                <c:formatCode>#,##0</c:formatCode>
                <c:ptCount val="5"/>
                <c:pt idx="1">
                  <c:v>19171</c:v>
                </c:pt>
                <c:pt idx="2">
                  <c:v>20099</c:v>
                </c:pt>
                <c:pt idx="3">
                  <c:v>20399</c:v>
                </c:pt>
                <c:pt idx="4">
                  <c:v>21174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8-4BC2-A077-88EAD6513440}"/>
            </c:ext>
          </c:extLst>
        </c:ser>
        <c:ser>
          <c:idx val="2"/>
          <c:order val="2"/>
          <c:tx>
            <c:strRef>
              <c:f>'Table 9.37'!$S$11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9.37'!$U$11:$Y$11</c:f>
              <c:numCache>
                <c:formatCode>#,##0</c:formatCode>
                <c:ptCount val="5"/>
                <c:pt idx="1">
                  <c:v>23747</c:v>
                </c:pt>
                <c:pt idx="2">
                  <c:v>25492</c:v>
                </c:pt>
                <c:pt idx="3">
                  <c:v>25743</c:v>
                </c:pt>
                <c:pt idx="4">
                  <c:v>26255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78-4BC2-A077-88EAD6513440}"/>
            </c:ext>
          </c:extLst>
        </c:ser>
        <c:ser>
          <c:idx val="3"/>
          <c:order val="3"/>
          <c:tx>
            <c:strRef>
              <c:f>'Table 9.37'!$S$12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9.37'!$U$12:$Y$12</c:f>
              <c:numCache>
                <c:formatCode>#,##0</c:formatCode>
                <c:ptCount val="5"/>
                <c:pt idx="1">
                  <c:v>3140</c:v>
                </c:pt>
                <c:pt idx="2">
                  <c:v>3299</c:v>
                </c:pt>
                <c:pt idx="3">
                  <c:v>3210</c:v>
                </c:pt>
                <c:pt idx="4">
                  <c:v>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78-4BC2-A077-88EAD6513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9.37'!$AB$15:$AB$33</c:f>
              <c:numCache>
                <c:formatCode>0.0%</c:formatCode>
                <c:ptCount val="19"/>
                <c:pt idx="0">
                  <c:v>3.3708571787937867E-2</c:v>
                </c:pt>
                <c:pt idx="1">
                  <c:v>5.6317212753914846E-2</c:v>
                </c:pt>
                <c:pt idx="2">
                  <c:v>3.7387585686434813E-2</c:v>
                </c:pt>
                <c:pt idx="3">
                  <c:v>1.1760266649896232E-2</c:v>
                </c:pt>
                <c:pt idx="4">
                  <c:v>0.10555939877995095</c:v>
                </c:pt>
                <c:pt idx="5">
                  <c:v>2.4935538645368217E-2</c:v>
                </c:pt>
                <c:pt idx="6">
                  <c:v>8.1975976353688446E-2</c:v>
                </c:pt>
                <c:pt idx="7">
                  <c:v>7.6441733224325514E-2</c:v>
                </c:pt>
                <c:pt idx="8">
                  <c:v>3.6475693352619333E-2</c:v>
                </c:pt>
                <c:pt idx="9">
                  <c:v>2.4526759323312999E-3</c:v>
                </c:pt>
                <c:pt idx="10">
                  <c:v>2.5375762530658451E-2</c:v>
                </c:pt>
                <c:pt idx="11">
                  <c:v>2.6413433117413999E-2</c:v>
                </c:pt>
                <c:pt idx="12">
                  <c:v>4.8581850198100747E-2</c:v>
                </c:pt>
                <c:pt idx="13">
                  <c:v>7.7290736431670962E-2</c:v>
                </c:pt>
                <c:pt idx="14">
                  <c:v>5.3927425948053581E-2</c:v>
                </c:pt>
                <c:pt idx="15">
                  <c:v>8.958556065656248E-2</c:v>
                </c:pt>
                <c:pt idx="16">
                  <c:v>0.11203697880636437</c:v>
                </c:pt>
                <c:pt idx="17">
                  <c:v>1.0785485189610717E-2</c:v>
                </c:pt>
                <c:pt idx="18">
                  <c:v>4.8707628451040812E-2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FE-4429-86DA-00A91D36A5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FE-4429-86DA-00A91D36A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9.37'!$Y$44:$Y$60</c:f>
              <c:numCache>
                <c:formatCode>#,##0</c:formatCode>
                <c:ptCount val="17"/>
                <c:pt idx="0">
                  <c:v>33</c:v>
                </c:pt>
                <c:pt idx="1">
                  <c:v>474</c:v>
                </c:pt>
                <c:pt idx="2">
                  <c:v>883</c:v>
                </c:pt>
                <c:pt idx="3">
                  <c:v>1163</c:v>
                </c:pt>
                <c:pt idx="4">
                  <c:v>1491</c:v>
                </c:pt>
                <c:pt idx="5">
                  <c:v>1464</c:v>
                </c:pt>
                <c:pt idx="6">
                  <c:v>1569</c:v>
                </c:pt>
                <c:pt idx="7">
                  <c:v>1418</c:v>
                </c:pt>
                <c:pt idx="8">
                  <c:v>1531</c:v>
                </c:pt>
                <c:pt idx="9">
                  <c:v>1509</c:v>
                </c:pt>
                <c:pt idx="10">
                  <c:v>1572</c:v>
                </c:pt>
                <c:pt idx="11">
                  <c:v>1327</c:v>
                </c:pt>
                <c:pt idx="12">
                  <c:v>650</c:v>
                </c:pt>
                <c:pt idx="13">
                  <c:v>240</c:v>
                </c:pt>
                <c:pt idx="14">
                  <c:v>100</c:v>
                </c:pt>
                <c:pt idx="15">
                  <c:v>43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6-44BC-BB84-63070C2E3BB4}"/>
            </c:ext>
          </c:extLst>
        </c:ser>
        <c:ser>
          <c:idx val="1"/>
          <c:order val="1"/>
          <c:tx>
            <c:strRef>
              <c:f>'Table 9.37'!$S$62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9.37'!$Y$63:$Y$79</c:f>
              <c:numCache>
                <c:formatCode>#,##0</c:formatCode>
                <c:ptCount val="17"/>
                <c:pt idx="0">
                  <c:v>40</c:v>
                </c:pt>
                <c:pt idx="1">
                  <c:v>509</c:v>
                </c:pt>
                <c:pt idx="2">
                  <c:v>978</c:v>
                </c:pt>
                <c:pt idx="3">
                  <c:v>1122</c:v>
                </c:pt>
                <c:pt idx="4">
                  <c:v>1214</c:v>
                </c:pt>
                <c:pt idx="5">
                  <c:v>1189</c:v>
                </c:pt>
                <c:pt idx="6">
                  <c:v>1360</c:v>
                </c:pt>
                <c:pt idx="7">
                  <c:v>1325</c:v>
                </c:pt>
                <c:pt idx="8">
                  <c:v>1602</c:v>
                </c:pt>
                <c:pt idx="9">
                  <c:v>1535</c:v>
                </c:pt>
                <c:pt idx="10">
                  <c:v>1465</c:v>
                </c:pt>
                <c:pt idx="11">
                  <c:v>1026</c:v>
                </c:pt>
                <c:pt idx="12">
                  <c:v>440</c:v>
                </c:pt>
                <c:pt idx="13">
                  <c:v>172</c:v>
                </c:pt>
                <c:pt idx="14">
                  <c:v>71</c:v>
                </c:pt>
                <c:pt idx="15">
                  <c:v>43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66-44BC-BB84-63070C2E3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9.37'!$Y$83:$Y$90</c:f>
              <c:numCache>
                <c:formatCode>#,##0</c:formatCode>
                <c:ptCount val="8"/>
                <c:pt idx="0">
                  <c:v>865</c:v>
                </c:pt>
                <c:pt idx="1">
                  <c:v>921</c:v>
                </c:pt>
                <c:pt idx="2">
                  <c:v>2699</c:v>
                </c:pt>
                <c:pt idx="3">
                  <c:v>560</c:v>
                </c:pt>
                <c:pt idx="4">
                  <c:v>303</c:v>
                </c:pt>
                <c:pt idx="5">
                  <c:v>408</c:v>
                </c:pt>
                <c:pt idx="6">
                  <c:v>1904</c:v>
                </c:pt>
                <c:pt idx="7">
                  <c:v>1296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D-4A59-ADAB-451253A40D63}"/>
            </c:ext>
          </c:extLst>
        </c:ser>
        <c:ser>
          <c:idx val="1"/>
          <c:order val="1"/>
          <c:tx>
            <c:strRef>
              <c:f>'Table 9.37'!$S$92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9.37'!$Y$93:$Y$100</c:f>
              <c:numCache>
                <c:formatCode>#,##0</c:formatCode>
                <c:ptCount val="8"/>
                <c:pt idx="0">
                  <c:v>702</c:v>
                </c:pt>
                <c:pt idx="1">
                  <c:v>1923</c:v>
                </c:pt>
                <c:pt idx="2">
                  <c:v>371</c:v>
                </c:pt>
                <c:pt idx="3">
                  <c:v>1618</c:v>
                </c:pt>
                <c:pt idx="4">
                  <c:v>1890</c:v>
                </c:pt>
                <c:pt idx="5">
                  <c:v>1023</c:v>
                </c:pt>
                <c:pt idx="6">
                  <c:v>197</c:v>
                </c:pt>
                <c:pt idx="7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D-4A59-ADAB-451253A40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9.37'!$U$8:$Y$8</c:f>
              <c:numCache>
                <c:formatCode>#,##0</c:formatCode>
                <c:ptCount val="5"/>
                <c:pt idx="1">
                  <c:v>45001.63</c:v>
                </c:pt>
                <c:pt idx="2">
                  <c:v>46559</c:v>
                </c:pt>
                <c:pt idx="3">
                  <c:v>49583</c:v>
                </c:pt>
                <c:pt idx="4">
                  <c:v>49424.59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A-4930-B6A4-9469D569B5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A-4930-B6A4-9469D569B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9.37'!$V$4:$Z$4</c:f>
              <c:numCache>
                <c:formatCode>#,##0</c:formatCode>
                <c:ptCount val="5"/>
                <c:pt idx="0">
                  <c:v>26881</c:v>
                </c:pt>
                <c:pt idx="1">
                  <c:v>28791</c:v>
                </c:pt>
                <c:pt idx="2">
                  <c:v>28951</c:v>
                </c:pt>
                <c:pt idx="3">
                  <c:v>29589</c:v>
                </c:pt>
                <c:pt idx="4">
                  <c:v>31802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2-4C37-A28B-EBBF90C26665}"/>
            </c:ext>
          </c:extLst>
        </c:ser>
        <c:ser>
          <c:idx val="1"/>
          <c:order val="1"/>
          <c:tx>
            <c:strRef>
              <c:f>'Table 9.37'!$S$7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9.37'!$V$7:$Z$7</c:f>
              <c:numCache>
                <c:formatCode>#,##0</c:formatCode>
                <c:ptCount val="5"/>
                <c:pt idx="0">
                  <c:v>19171</c:v>
                </c:pt>
                <c:pt idx="1">
                  <c:v>20099</c:v>
                </c:pt>
                <c:pt idx="2">
                  <c:v>20399</c:v>
                </c:pt>
                <c:pt idx="3">
                  <c:v>21174</c:v>
                </c:pt>
                <c:pt idx="4">
                  <c:v>21992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F2-4C37-A28B-EBBF90C26665}"/>
            </c:ext>
          </c:extLst>
        </c:ser>
        <c:ser>
          <c:idx val="2"/>
          <c:order val="2"/>
          <c:tx>
            <c:strRef>
              <c:f>'Table 9.37'!$S$11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9.37'!$V$11:$Z$11</c:f>
              <c:numCache>
                <c:formatCode>#,##0</c:formatCode>
                <c:ptCount val="5"/>
                <c:pt idx="0">
                  <c:v>23747</c:v>
                </c:pt>
                <c:pt idx="1">
                  <c:v>25492</c:v>
                </c:pt>
                <c:pt idx="2">
                  <c:v>25743</c:v>
                </c:pt>
                <c:pt idx="3">
                  <c:v>26255</c:v>
                </c:pt>
                <c:pt idx="4">
                  <c:v>28295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F2-4C37-A28B-EBBF90C26665}"/>
            </c:ext>
          </c:extLst>
        </c:ser>
        <c:ser>
          <c:idx val="3"/>
          <c:order val="3"/>
          <c:tx>
            <c:strRef>
              <c:f>'Table 9.37'!$S$12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9.37'!$V$12:$Z$12</c:f>
              <c:numCache>
                <c:formatCode>#,##0</c:formatCode>
                <c:ptCount val="5"/>
                <c:pt idx="0">
                  <c:v>3140</c:v>
                </c:pt>
                <c:pt idx="1">
                  <c:v>3299</c:v>
                </c:pt>
                <c:pt idx="2">
                  <c:v>3210</c:v>
                </c:pt>
                <c:pt idx="3">
                  <c:v>3336</c:v>
                </c:pt>
                <c:pt idx="4">
                  <c:v>3507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F2-4C37-A28B-EBBF90C26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9.37'!$AB$15:$AB$33</c:f>
              <c:numCache>
                <c:formatCode>0.0%</c:formatCode>
                <c:ptCount val="19"/>
                <c:pt idx="0">
                  <c:v>3.3708571787937867E-2</c:v>
                </c:pt>
                <c:pt idx="1">
                  <c:v>5.6317212753914846E-2</c:v>
                </c:pt>
                <c:pt idx="2">
                  <c:v>3.7387585686434813E-2</c:v>
                </c:pt>
                <c:pt idx="3">
                  <c:v>1.1760266649896232E-2</c:v>
                </c:pt>
                <c:pt idx="4">
                  <c:v>0.10555939877995095</c:v>
                </c:pt>
                <c:pt idx="5">
                  <c:v>2.4935538645368217E-2</c:v>
                </c:pt>
                <c:pt idx="6">
                  <c:v>8.1975976353688446E-2</c:v>
                </c:pt>
                <c:pt idx="7">
                  <c:v>7.6441733224325514E-2</c:v>
                </c:pt>
                <c:pt idx="8">
                  <c:v>3.6475693352619333E-2</c:v>
                </c:pt>
                <c:pt idx="9">
                  <c:v>2.4526759323312999E-3</c:v>
                </c:pt>
                <c:pt idx="10">
                  <c:v>2.5375762530658451E-2</c:v>
                </c:pt>
                <c:pt idx="11">
                  <c:v>2.6413433117413999E-2</c:v>
                </c:pt>
                <c:pt idx="12">
                  <c:v>4.8581850198100747E-2</c:v>
                </c:pt>
                <c:pt idx="13">
                  <c:v>7.7290736431670962E-2</c:v>
                </c:pt>
                <c:pt idx="14">
                  <c:v>5.3927425948053581E-2</c:v>
                </c:pt>
                <c:pt idx="15">
                  <c:v>8.958556065656248E-2</c:v>
                </c:pt>
                <c:pt idx="16">
                  <c:v>0.11203697880636437</c:v>
                </c:pt>
                <c:pt idx="17">
                  <c:v>1.0785485189610717E-2</c:v>
                </c:pt>
                <c:pt idx="18">
                  <c:v>4.8707628451040812E-2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7-4777-83BB-82AB9DC9B5C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7-4777-83BB-82AB9DC9B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9.37'!$Z$44:$Z$60</c:f>
              <c:numCache>
                <c:formatCode>#,##0</c:formatCode>
                <c:ptCount val="17"/>
                <c:pt idx="0">
                  <c:v>50</c:v>
                </c:pt>
                <c:pt idx="1">
                  <c:v>588</c:v>
                </c:pt>
                <c:pt idx="2">
                  <c:v>1184</c:v>
                </c:pt>
                <c:pt idx="3">
                  <c:v>1155</c:v>
                </c:pt>
                <c:pt idx="4">
                  <c:v>1642</c:v>
                </c:pt>
                <c:pt idx="5">
                  <c:v>1481</c:v>
                </c:pt>
                <c:pt idx="6">
                  <c:v>1560</c:v>
                </c:pt>
                <c:pt idx="7">
                  <c:v>1562</c:v>
                </c:pt>
                <c:pt idx="8">
                  <c:v>1543</c:v>
                </c:pt>
                <c:pt idx="9">
                  <c:v>1605</c:v>
                </c:pt>
                <c:pt idx="10">
                  <c:v>1617</c:v>
                </c:pt>
                <c:pt idx="11">
                  <c:v>1330</c:v>
                </c:pt>
                <c:pt idx="12">
                  <c:v>732</c:v>
                </c:pt>
                <c:pt idx="13">
                  <c:v>252</c:v>
                </c:pt>
                <c:pt idx="14">
                  <c:v>118</c:v>
                </c:pt>
                <c:pt idx="15">
                  <c:v>37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5-40EC-B085-DB89380C7FEE}"/>
            </c:ext>
          </c:extLst>
        </c:ser>
        <c:ser>
          <c:idx val="1"/>
          <c:order val="1"/>
          <c:tx>
            <c:strRef>
              <c:f>'Table 9.37'!$S$62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9.37'!$Z$63:$Z$79</c:f>
              <c:numCache>
                <c:formatCode>#,##0</c:formatCode>
                <c:ptCount val="17"/>
                <c:pt idx="0">
                  <c:v>64</c:v>
                </c:pt>
                <c:pt idx="1">
                  <c:v>566</c:v>
                </c:pt>
                <c:pt idx="2">
                  <c:v>1031</c:v>
                </c:pt>
                <c:pt idx="3">
                  <c:v>1219</c:v>
                </c:pt>
                <c:pt idx="4">
                  <c:v>1299</c:v>
                </c:pt>
                <c:pt idx="5">
                  <c:v>1360</c:v>
                </c:pt>
                <c:pt idx="6">
                  <c:v>1442</c:v>
                </c:pt>
                <c:pt idx="7">
                  <c:v>1459</c:v>
                </c:pt>
                <c:pt idx="8">
                  <c:v>1623</c:v>
                </c:pt>
                <c:pt idx="9">
                  <c:v>1677</c:v>
                </c:pt>
                <c:pt idx="10">
                  <c:v>1565</c:v>
                </c:pt>
                <c:pt idx="11">
                  <c:v>1143</c:v>
                </c:pt>
                <c:pt idx="12">
                  <c:v>527</c:v>
                </c:pt>
                <c:pt idx="13">
                  <c:v>173</c:v>
                </c:pt>
                <c:pt idx="14">
                  <c:v>69</c:v>
                </c:pt>
                <c:pt idx="15">
                  <c:v>40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5-40EC-B085-DB89380C7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9.37'!$Z$83:$Z$90</c:f>
              <c:numCache>
                <c:formatCode>#,##0</c:formatCode>
                <c:ptCount val="8"/>
                <c:pt idx="0">
                  <c:v>903</c:v>
                </c:pt>
                <c:pt idx="1">
                  <c:v>947</c:v>
                </c:pt>
                <c:pt idx="2">
                  <c:v>2803</c:v>
                </c:pt>
                <c:pt idx="3">
                  <c:v>605</c:v>
                </c:pt>
                <c:pt idx="4">
                  <c:v>294</c:v>
                </c:pt>
                <c:pt idx="5">
                  <c:v>458</c:v>
                </c:pt>
                <c:pt idx="6">
                  <c:v>1908</c:v>
                </c:pt>
                <c:pt idx="7">
                  <c:v>1387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52-4DBD-93D4-E4FF6E76E0C2}"/>
            </c:ext>
          </c:extLst>
        </c:ser>
        <c:ser>
          <c:idx val="1"/>
          <c:order val="1"/>
          <c:tx>
            <c:strRef>
              <c:f>'Table 9.37'!$S$92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9.37'!$Z$93:$Z$100</c:f>
              <c:numCache>
                <c:formatCode>#,##0</c:formatCode>
                <c:ptCount val="8"/>
                <c:pt idx="0">
                  <c:v>742</c:v>
                </c:pt>
                <c:pt idx="1">
                  <c:v>1984</c:v>
                </c:pt>
                <c:pt idx="2">
                  <c:v>392</c:v>
                </c:pt>
                <c:pt idx="3">
                  <c:v>1739</c:v>
                </c:pt>
                <c:pt idx="4">
                  <c:v>1916</c:v>
                </c:pt>
                <c:pt idx="5">
                  <c:v>1083</c:v>
                </c:pt>
                <c:pt idx="6">
                  <c:v>232</c:v>
                </c:pt>
                <c:pt idx="7">
                  <c:v>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52-4DBD-93D4-E4FF6E76E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9.4'!$AB$15:$AB$33</c:f>
              <c:numCache>
                <c:formatCode>0.0%</c:formatCode>
                <c:ptCount val="19"/>
                <c:pt idx="0">
                  <c:v>0.22359767891682786</c:v>
                </c:pt>
                <c:pt idx="1">
                  <c:v>7.7369439071566732E-3</c:v>
                </c:pt>
                <c:pt idx="2">
                  <c:v>1.9342359767891684E-2</c:v>
                </c:pt>
                <c:pt idx="3">
                  <c:v>8.5106382978723406E-3</c:v>
                </c:pt>
                <c:pt idx="4">
                  <c:v>4.0232108317214701E-2</c:v>
                </c:pt>
                <c:pt idx="5">
                  <c:v>2.0502901353965184E-2</c:v>
                </c:pt>
                <c:pt idx="6">
                  <c:v>4.874274661508704E-2</c:v>
                </c:pt>
                <c:pt idx="7">
                  <c:v>4.5647969052224374E-2</c:v>
                </c:pt>
                <c:pt idx="8">
                  <c:v>4.0232108317214701E-2</c:v>
                </c:pt>
                <c:pt idx="9">
                  <c:v>3.0947775628626692E-3</c:v>
                </c:pt>
                <c:pt idx="10">
                  <c:v>8.8974854932301738E-3</c:v>
                </c:pt>
                <c:pt idx="11">
                  <c:v>2.9013539651837523E-2</c:v>
                </c:pt>
                <c:pt idx="12">
                  <c:v>4.4874274661508701E-2</c:v>
                </c:pt>
                <c:pt idx="13">
                  <c:v>3.6750483558994199E-2</c:v>
                </c:pt>
                <c:pt idx="14">
                  <c:v>0.10638297872340426</c:v>
                </c:pt>
                <c:pt idx="15">
                  <c:v>7.582205029013539E-2</c:v>
                </c:pt>
                <c:pt idx="16">
                  <c:v>9.4390715667311414E-2</c:v>
                </c:pt>
                <c:pt idx="17">
                  <c:v>1.5087040618955513E-2</c:v>
                </c:pt>
                <c:pt idx="18">
                  <c:v>1.8955512572533847E-2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D-4959-8B4E-9E184559298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ED-4959-8B4E-9E1845592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9.37'!$V$8:$Z$8</c:f>
              <c:numCache>
                <c:formatCode>#,##0</c:formatCode>
                <c:ptCount val="5"/>
                <c:pt idx="0">
                  <c:v>45001.63</c:v>
                </c:pt>
                <c:pt idx="1">
                  <c:v>46559</c:v>
                </c:pt>
                <c:pt idx="2">
                  <c:v>49583</c:v>
                </c:pt>
                <c:pt idx="3">
                  <c:v>49424.59</c:v>
                </c:pt>
                <c:pt idx="4">
                  <c:v>50742.31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B1-4510-ADD5-D038A1719D8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1-4510-ADD5-D038A1719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9.38'!$U$4:$Y$4</c:f>
              <c:numCache>
                <c:formatCode>#,##0</c:formatCode>
                <c:ptCount val="5"/>
                <c:pt idx="1">
                  <c:v>459</c:v>
                </c:pt>
                <c:pt idx="2">
                  <c:v>496</c:v>
                </c:pt>
                <c:pt idx="3">
                  <c:v>426</c:v>
                </c:pt>
                <c:pt idx="4">
                  <c:v>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30-42CF-A699-70E55A860BA2}"/>
            </c:ext>
          </c:extLst>
        </c:ser>
        <c:ser>
          <c:idx val="1"/>
          <c:order val="1"/>
          <c:tx>
            <c:strRef>
              <c:f>'Table 9.38'!$S$7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9.38'!$U$7:$Y$7</c:f>
              <c:numCache>
                <c:formatCode>#,##0</c:formatCode>
                <c:ptCount val="5"/>
                <c:pt idx="1">
                  <c:v>313</c:v>
                </c:pt>
                <c:pt idx="2">
                  <c:v>319</c:v>
                </c:pt>
                <c:pt idx="3">
                  <c:v>297</c:v>
                </c:pt>
                <c:pt idx="4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30-42CF-A699-70E55A860BA2}"/>
            </c:ext>
          </c:extLst>
        </c:ser>
        <c:ser>
          <c:idx val="2"/>
          <c:order val="2"/>
          <c:tx>
            <c:strRef>
              <c:f>'Table 9.38'!$S$11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9.38'!$U$11:$Y$11</c:f>
              <c:numCache>
                <c:formatCode>#,##0</c:formatCode>
                <c:ptCount val="5"/>
                <c:pt idx="1">
                  <c:v>448</c:v>
                </c:pt>
                <c:pt idx="2">
                  <c:v>477</c:v>
                </c:pt>
                <c:pt idx="3">
                  <c:v>412</c:v>
                </c:pt>
                <c:pt idx="4">
                  <c:v>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30-42CF-A699-70E55A860BA2}"/>
            </c:ext>
          </c:extLst>
        </c:ser>
        <c:ser>
          <c:idx val="3"/>
          <c:order val="3"/>
          <c:tx>
            <c:strRef>
              <c:f>'Table 9.38'!$S$12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9.38'!$U$12:$Y$12</c:f>
              <c:numCache>
                <c:formatCode>#,##0</c:formatCode>
                <c:ptCount val="5"/>
                <c:pt idx="1">
                  <c:v>16</c:v>
                </c:pt>
                <c:pt idx="2">
                  <c:v>13</c:v>
                </c:pt>
                <c:pt idx="3">
                  <c:v>14</c:v>
                </c:pt>
                <c:pt idx="4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30-42CF-A699-70E55A860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9.38'!$AB$15:$AB$33</c:f>
              <c:numCache>
                <c:formatCode>0.0%</c:formatCode>
                <c:ptCount val="19"/>
                <c:pt idx="0">
                  <c:v>4.398826979472141E-2</c:v>
                </c:pt>
                <c:pt idx="1">
                  <c:v>0</c:v>
                </c:pt>
                <c:pt idx="2">
                  <c:v>2.9325513196480938E-3</c:v>
                </c:pt>
                <c:pt idx="3">
                  <c:v>2.9325513196480938E-3</c:v>
                </c:pt>
                <c:pt idx="4">
                  <c:v>2.6392961876832845E-2</c:v>
                </c:pt>
                <c:pt idx="5">
                  <c:v>4.1055718475073312E-2</c:v>
                </c:pt>
                <c:pt idx="6">
                  <c:v>0.10557184750733138</c:v>
                </c:pt>
                <c:pt idx="7">
                  <c:v>2.9325513196480938E-3</c:v>
                </c:pt>
                <c:pt idx="8">
                  <c:v>8.7976539589442824E-3</c:v>
                </c:pt>
                <c:pt idx="9">
                  <c:v>0</c:v>
                </c:pt>
                <c:pt idx="10">
                  <c:v>2.9325513196480938E-3</c:v>
                </c:pt>
                <c:pt idx="11">
                  <c:v>0.10850439882697947</c:v>
                </c:pt>
                <c:pt idx="12">
                  <c:v>2.6392961876832845E-2</c:v>
                </c:pt>
                <c:pt idx="13">
                  <c:v>2.932551319648094E-2</c:v>
                </c:pt>
                <c:pt idx="14">
                  <c:v>0.37243401759530792</c:v>
                </c:pt>
                <c:pt idx="15">
                  <c:v>0.10557184750733138</c:v>
                </c:pt>
                <c:pt idx="16">
                  <c:v>4.6920821114369501E-2</c:v>
                </c:pt>
                <c:pt idx="17">
                  <c:v>2.3460410557184751E-2</c:v>
                </c:pt>
                <c:pt idx="18">
                  <c:v>4.6920821114369501E-2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B-4E92-A5D2-67CF3F2E8F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B-4E92-A5D2-67CF3F2E8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9.38'!$Y$44:$Y$60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11</c:v>
                </c:pt>
                <c:pt idx="3">
                  <c:v>18</c:v>
                </c:pt>
                <c:pt idx="4">
                  <c:v>27</c:v>
                </c:pt>
                <c:pt idx="5">
                  <c:v>25</c:v>
                </c:pt>
                <c:pt idx="6">
                  <c:v>8</c:v>
                </c:pt>
                <c:pt idx="7">
                  <c:v>30</c:v>
                </c:pt>
                <c:pt idx="8">
                  <c:v>14</c:v>
                </c:pt>
                <c:pt idx="9">
                  <c:v>32</c:v>
                </c:pt>
                <c:pt idx="10">
                  <c:v>15</c:v>
                </c:pt>
                <c:pt idx="11">
                  <c:v>9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3-4DBE-8D22-B6C013F60A73}"/>
            </c:ext>
          </c:extLst>
        </c:ser>
        <c:ser>
          <c:idx val="1"/>
          <c:order val="1"/>
          <c:tx>
            <c:strRef>
              <c:f>'Table 9.38'!$S$62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16</c:v>
                </c:pt>
                <c:pt idx="3">
                  <c:v>16</c:v>
                </c:pt>
                <c:pt idx="4">
                  <c:v>20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23</c:v>
                </c:pt>
                <c:pt idx="9">
                  <c:v>12</c:v>
                </c:pt>
                <c:pt idx="10">
                  <c:v>13</c:v>
                </c:pt>
                <c:pt idx="11">
                  <c:v>13</c:v>
                </c:pt>
                <c:pt idx="12">
                  <c:v>5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3-4DBE-8D22-B6C013F60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9.38'!$Y$83:$Y$90</c:f>
              <c:numCache>
                <c:formatCode>#,##0</c:formatCode>
                <c:ptCount val="8"/>
                <c:pt idx="0">
                  <c:v>10</c:v>
                </c:pt>
                <c:pt idx="1">
                  <c:v>23</c:v>
                </c:pt>
                <c:pt idx="2">
                  <c:v>27</c:v>
                </c:pt>
                <c:pt idx="3">
                  <c:v>10</c:v>
                </c:pt>
                <c:pt idx="4">
                  <c:v>3</c:v>
                </c:pt>
                <c:pt idx="5">
                  <c:v>0</c:v>
                </c:pt>
                <c:pt idx="6">
                  <c:v>11</c:v>
                </c:pt>
                <c:pt idx="7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DB-483D-83B3-8476AFC5AF7D}"/>
            </c:ext>
          </c:extLst>
        </c:ser>
        <c:ser>
          <c:idx val="1"/>
          <c:order val="1"/>
          <c:tx>
            <c:strRef>
              <c:f>'Table 9.38'!$S$92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9.38'!$Y$93:$Y$100</c:f>
              <c:numCache>
                <c:formatCode>#,##0</c:formatCode>
                <c:ptCount val="8"/>
                <c:pt idx="0">
                  <c:v>7</c:v>
                </c:pt>
                <c:pt idx="1">
                  <c:v>25</c:v>
                </c:pt>
                <c:pt idx="2">
                  <c:v>0</c:v>
                </c:pt>
                <c:pt idx="3">
                  <c:v>22</c:v>
                </c:pt>
                <c:pt idx="4">
                  <c:v>31</c:v>
                </c:pt>
                <c:pt idx="5">
                  <c:v>11</c:v>
                </c:pt>
                <c:pt idx="6">
                  <c:v>6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DB-483D-83B3-8476AFC5A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9.38'!$U$8:$Y$8</c:f>
              <c:numCache>
                <c:formatCode>#,##0</c:formatCode>
                <c:ptCount val="5"/>
                <c:pt idx="1">
                  <c:v>17486.82</c:v>
                </c:pt>
                <c:pt idx="2">
                  <c:v>15027.22</c:v>
                </c:pt>
                <c:pt idx="3">
                  <c:v>12239</c:v>
                </c:pt>
                <c:pt idx="4">
                  <c:v>20590.669999999998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F-4237-91A1-85A732BED0F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9F-4237-91A1-85A732BED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9.38'!$V$4:$Z$4</c:f>
              <c:numCache>
                <c:formatCode>#,##0</c:formatCode>
                <c:ptCount val="5"/>
                <c:pt idx="0">
                  <c:v>459</c:v>
                </c:pt>
                <c:pt idx="1">
                  <c:v>496</c:v>
                </c:pt>
                <c:pt idx="2">
                  <c:v>426</c:v>
                </c:pt>
                <c:pt idx="3">
                  <c:v>359</c:v>
                </c:pt>
                <c:pt idx="4">
                  <c:v>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95-48AB-94CB-8AE315F5E615}"/>
            </c:ext>
          </c:extLst>
        </c:ser>
        <c:ser>
          <c:idx val="1"/>
          <c:order val="1"/>
          <c:tx>
            <c:strRef>
              <c:f>'Table 9.38'!$S$7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9.38'!$V$7:$Z$7</c:f>
              <c:numCache>
                <c:formatCode>#,##0</c:formatCode>
                <c:ptCount val="5"/>
                <c:pt idx="0">
                  <c:v>313</c:v>
                </c:pt>
                <c:pt idx="1">
                  <c:v>319</c:v>
                </c:pt>
                <c:pt idx="2">
                  <c:v>297</c:v>
                </c:pt>
                <c:pt idx="3">
                  <c:v>266</c:v>
                </c:pt>
                <c:pt idx="4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95-48AB-94CB-8AE315F5E615}"/>
            </c:ext>
          </c:extLst>
        </c:ser>
        <c:ser>
          <c:idx val="2"/>
          <c:order val="2"/>
          <c:tx>
            <c:strRef>
              <c:f>'Table 9.38'!$S$11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9.38'!$V$11:$Z$11</c:f>
              <c:numCache>
                <c:formatCode>#,##0</c:formatCode>
                <c:ptCount val="5"/>
                <c:pt idx="0">
                  <c:v>448</c:v>
                </c:pt>
                <c:pt idx="1">
                  <c:v>477</c:v>
                </c:pt>
                <c:pt idx="2">
                  <c:v>412</c:v>
                </c:pt>
                <c:pt idx="3">
                  <c:v>342</c:v>
                </c:pt>
                <c:pt idx="4">
                  <c:v>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95-48AB-94CB-8AE315F5E615}"/>
            </c:ext>
          </c:extLst>
        </c:ser>
        <c:ser>
          <c:idx val="3"/>
          <c:order val="3"/>
          <c:tx>
            <c:strRef>
              <c:f>'Table 9.38'!$S$12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9.38'!$V$12:$Z$12</c:f>
              <c:numCache>
                <c:formatCode>#,##0</c:formatCode>
                <c:ptCount val="5"/>
                <c:pt idx="0">
                  <c:v>16</c:v>
                </c:pt>
                <c:pt idx="1">
                  <c:v>13</c:v>
                </c:pt>
                <c:pt idx="2">
                  <c:v>14</c:v>
                </c:pt>
                <c:pt idx="3">
                  <c:v>17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95-48AB-94CB-8AE315F5E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9.38'!$AB$15:$AB$33</c:f>
              <c:numCache>
                <c:formatCode>0.0%</c:formatCode>
                <c:ptCount val="19"/>
                <c:pt idx="0">
                  <c:v>4.398826979472141E-2</c:v>
                </c:pt>
                <c:pt idx="1">
                  <c:v>0</c:v>
                </c:pt>
                <c:pt idx="2">
                  <c:v>2.9325513196480938E-3</c:v>
                </c:pt>
                <c:pt idx="3">
                  <c:v>2.9325513196480938E-3</c:v>
                </c:pt>
                <c:pt idx="4">
                  <c:v>2.6392961876832845E-2</c:v>
                </c:pt>
                <c:pt idx="5">
                  <c:v>4.1055718475073312E-2</c:v>
                </c:pt>
                <c:pt idx="6">
                  <c:v>0.10557184750733138</c:v>
                </c:pt>
                <c:pt idx="7">
                  <c:v>2.9325513196480938E-3</c:v>
                </c:pt>
                <c:pt idx="8">
                  <c:v>8.7976539589442824E-3</c:v>
                </c:pt>
                <c:pt idx="9">
                  <c:v>0</c:v>
                </c:pt>
                <c:pt idx="10">
                  <c:v>2.9325513196480938E-3</c:v>
                </c:pt>
                <c:pt idx="11">
                  <c:v>0.10850439882697947</c:v>
                </c:pt>
                <c:pt idx="12">
                  <c:v>2.6392961876832845E-2</c:v>
                </c:pt>
                <c:pt idx="13">
                  <c:v>2.932551319648094E-2</c:v>
                </c:pt>
                <c:pt idx="14">
                  <c:v>0.37243401759530792</c:v>
                </c:pt>
                <c:pt idx="15">
                  <c:v>0.10557184750733138</c:v>
                </c:pt>
                <c:pt idx="16">
                  <c:v>4.6920821114369501E-2</c:v>
                </c:pt>
                <c:pt idx="17">
                  <c:v>2.3460410557184751E-2</c:v>
                </c:pt>
                <c:pt idx="18">
                  <c:v>4.6920821114369501E-2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6-4094-9F76-8F5DD96134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6-4094-9F76-8F5DD9613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9.38'!$Z$44:$Z$60</c:f>
              <c:numCache>
                <c:formatCode>#,##0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14</c:v>
                </c:pt>
                <c:pt idx="3">
                  <c:v>10</c:v>
                </c:pt>
                <c:pt idx="4">
                  <c:v>27</c:v>
                </c:pt>
                <c:pt idx="5">
                  <c:v>22</c:v>
                </c:pt>
                <c:pt idx="6">
                  <c:v>10</c:v>
                </c:pt>
                <c:pt idx="7">
                  <c:v>22</c:v>
                </c:pt>
                <c:pt idx="8">
                  <c:v>17</c:v>
                </c:pt>
                <c:pt idx="9">
                  <c:v>27</c:v>
                </c:pt>
                <c:pt idx="10">
                  <c:v>10</c:v>
                </c:pt>
                <c:pt idx="11">
                  <c:v>10</c:v>
                </c:pt>
                <c:pt idx="12">
                  <c:v>5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3-4FB1-92B4-755EBAFC5847}"/>
            </c:ext>
          </c:extLst>
        </c:ser>
        <c:ser>
          <c:idx val="1"/>
          <c:order val="1"/>
          <c:tx>
            <c:strRef>
              <c:f>'Table 9.38'!$S$62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9.38'!$Z$63:$Z$79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9</c:v>
                </c:pt>
                <c:pt idx="3">
                  <c:v>22</c:v>
                </c:pt>
                <c:pt idx="4">
                  <c:v>17</c:v>
                </c:pt>
                <c:pt idx="5">
                  <c:v>16</c:v>
                </c:pt>
                <c:pt idx="6">
                  <c:v>10</c:v>
                </c:pt>
                <c:pt idx="7">
                  <c:v>16</c:v>
                </c:pt>
                <c:pt idx="8">
                  <c:v>12</c:v>
                </c:pt>
                <c:pt idx="9">
                  <c:v>22</c:v>
                </c:pt>
                <c:pt idx="10">
                  <c:v>12</c:v>
                </c:pt>
                <c:pt idx="11">
                  <c:v>8</c:v>
                </c:pt>
                <c:pt idx="12">
                  <c:v>8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43-4FB1-92B4-755EBAFC5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9.38'!$Z$83:$Z$90</c:f>
              <c:numCache>
                <c:formatCode>#,##0</c:formatCode>
                <c:ptCount val="8"/>
                <c:pt idx="0">
                  <c:v>9</c:v>
                </c:pt>
                <c:pt idx="1">
                  <c:v>20</c:v>
                </c:pt>
                <c:pt idx="2">
                  <c:v>19</c:v>
                </c:pt>
                <c:pt idx="3">
                  <c:v>3</c:v>
                </c:pt>
                <c:pt idx="4">
                  <c:v>5</c:v>
                </c:pt>
                <c:pt idx="5">
                  <c:v>0</c:v>
                </c:pt>
                <c:pt idx="6">
                  <c:v>10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D-475A-817B-C460862CCDF9}"/>
            </c:ext>
          </c:extLst>
        </c:ser>
        <c:ser>
          <c:idx val="1"/>
          <c:order val="1"/>
          <c:tx>
            <c:strRef>
              <c:f>'Table 9.38'!$S$92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9.38'!$Z$93:$Z$100</c:f>
              <c:numCache>
                <c:formatCode>#,##0</c:formatCode>
                <c:ptCount val="8"/>
                <c:pt idx="0">
                  <c:v>6</c:v>
                </c:pt>
                <c:pt idx="1">
                  <c:v>23</c:v>
                </c:pt>
                <c:pt idx="2">
                  <c:v>0</c:v>
                </c:pt>
                <c:pt idx="3">
                  <c:v>23</c:v>
                </c:pt>
                <c:pt idx="4">
                  <c:v>21</c:v>
                </c:pt>
                <c:pt idx="5">
                  <c:v>11</c:v>
                </c:pt>
                <c:pt idx="6">
                  <c:v>0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BD-475A-817B-C460862C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9.4'!$Z$44:$Z$60</c:f>
              <c:numCache>
                <c:formatCode>#,##0</c:formatCode>
                <c:ptCount val="17"/>
                <c:pt idx="0">
                  <c:v>8</c:v>
                </c:pt>
                <c:pt idx="1">
                  <c:v>44</c:v>
                </c:pt>
                <c:pt idx="2">
                  <c:v>77</c:v>
                </c:pt>
                <c:pt idx="3">
                  <c:v>101</c:v>
                </c:pt>
                <c:pt idx="4">
                  <c:v>172</c:v>
                </c:pt>
                <c:pt idx="5">
                  <c:v>117</c:v>
                </c:pt>
                <c:pt idx="6">
                  <c:v>107</c:v>
                </c:pt>
                <c:pt idx="7">
                  <c:v>104</c:v>
                </c:pt>
                <c:pt idx="8">
                  <c:v>75</c:v>
                </c:pt>
                <c:pt idx="9">
                  <c:v>144</c:v>
                </c:pt>
                <c:pt idx="10">
                  <c:v>127</c:v>
                </c:pt>
                <c:pt idx="11">
                  <c:v>93</c:v>
                </c:pt>
                <c:pt idx="12">
                  <c:v>61</c:v>
                </c:pt>
                <c:pt idx="13">
                  <c:v>26</c:v>
                </c:pt>
                <c:pt idx="14">
                  <c:v>12</c:v>
                </c:pt>
                <c:pt idx="15">
                  <c:v>14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E-4886-BC4A-5F2E876F77CC}"/>
            </c:ext>
          </c:extLst>
        </c:ser>
        <c:ser>
          <c:idx val="1"/>
          <c:order val="1"/>
          <c:tx>
            <c:strRef>
              <c:f>'Table 9.4'!$S$62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9.4'!$Z$63:$Z$79</c:f>
              <c:numCache>
                <c:formatCode>#,##0</c:formatCode>
                <c:ptCount val="17"/>
                <c:pt idx="0">
                  <c:v>11</c:v>
                </c:pt>
                <c:pt idx="1">
                  <c:v>44</c:v>
                </c:pt>
                <c:pt idx="2">
                  <c:v>91</c:v>
                </c:pt>
                <c:pt idx="3">
                  <c:v>96</c:v>
                </c:pt>
                <c:pt idx="4">
                  <c:v>117</c:v>
                </c:pt>
                <c:pt idx="5">
                  <c:v>123</c:v>
                </c:pt>
                <c:pt idx="6">
                  <c:v>145</c:v>
                </c:pt>
                <c:pt idx="7">
                  <c:v>97</c:v>
                </c:pt>
                <c:pt idx="8">
                  <c:v>114</c:v>
                </c:pt>
                <c:pt idx="9">
                  <c:v>144</c:v>
                </c:pt>
                <c:pt idx="10">
                  <c:v>100</c:v>
                </c:pt>
                <c:pt idx="11">
                  <c:v>86</c:v>
                </c:pt>
                <c:pt idx="12">
                  <c:v>61</c:v>
                </c:pt>
                <c:pt idx="13">
                  <c:v>28</c:v>
                </c:pt>
                <c:pt idx="14">
                  <c:v>20</c:v>
                </c:pt>
                <c:pt idx="15">
                  <c:v>11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E-4886-BC4A-5F2E876F7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9.38'!$V$8:$Z$8</c:f>
              <c:numCache>
                <c:formatCode>#,##0</c:formatCode>
                <c:ptCount val="5"/>
                <c:pt idx="0">
                  <c:v>17486.82</c:v>
                </c:pt>
                <c:pt idx="1">
                  <c:v>15027.22</c:v>
                </c:pt>
                <c:pt idx="2">
                  <c:v>12239</c:v>
                </c:pt>
                <c:pt idx="3">
                  <c:v>20590.669999999998</c:v>
                </c:pt>
                <c:pt idx="4">
                  <c:v>22287.5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1-432D-809B-7517E5432F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1-432D-809B-7517E5432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9.39'!$U$4:$Y$4</c:f>
              <c:numCache>
                <c:formatCode>#,##0</c:formatCode>
                <c:ptCount val="5"/>
                <c:pt idx="1">
                  <c:v>31922</c:v>
                </c:pt>
                <c:pt idx="2">
                  <c:v>33771</c:v>
                </c:pt>
                <c:pt idx="3">
                  <c:v>35338</c:v>
                </c:pt>
                <c:pt idx="4">
                  <c:v>35124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1-4172-8DAE-A62288CD93FE}"/>
            </c:ext>
          </c:extLst>
        </c:ser>
        <c:ser>
          <c:idx val="1"/>
          <c:order val="1"/>
          <c:tx>
            <c:strRef>
              <c:f>'Table 9.39'!$S$7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9.39'!$U$7:$Y$7</c:f>
              <c:numCache>
                <c:formatCode>#,##0</c:formatCode>
                <c:ptCount val="5"/>
                <c:pt idx="1">
                  <c:v>21543</c:v>
                </c:pt>
                <c:pt idx="2">
                  <c:v>22804</c:v>
                </c:pt>
                <c:pt idx="3">
                  <c:v>23226</c:v>
                </c:pt>
                <c:pt idx="4">
                  <c:v>23408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1-4172-8DAE-A62288CD93FE}"/>
            </c:ext>
          </c:extLst>
        </c:ser>
        <c:ser>
          <c:idx val="2"/>
          <c:order val="2"/>
          <c:tx>
            <c:strRef>
              <c:f>'Table 9.39'!$S$11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9.39'!$U$11:$Y$11</c:f>
              <c:numCache>
                <c:formatCode>#,##0</c:formatCode>
                <c:ptCount val="5"/>
                <c:pt idx="1">
                  <c:v>28472</c:v>
                </c:pt>
                <c:pt idx="2">
                  <c:v>30192</c:v>
                </c:pt>
                <c:pt idx="3">
                  <c:v>31761</c:v>
                </c:pt>
                <c:pt idx="4">
                  <c:v>31509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D1-4172-8DAE-A62288CD93FE}"/>
            </c:ext>
          </c:extLst>
        </c:ser>
        <c:ser>
          <c:idx val="3"/>
          <c:order val="3"/>
          <c:tx>
            <c:strRef>
              <c:f>'Table 9.39'!$S$12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9.39'!$U$12:$Y$12</c:f>
              <c:numCache>
                <c:formatCode>#,##0</c:formatCode>
                <c:ptCount val="5"/>
                <c:pt idx="1">
                  <c:v>3449</c:v>
                </c:pt>
                <c:pt idx="2">
                  <c:v>3575</c:v>
                </c:pt>
                <c:pt idx="3">
                  <c:v>3574</c:v>
                </c:pt>
                <c:pt idx="4">
                  <c:v>3610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D1-4172-8DAE-A62288CD9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9.39'!$AB$15:$AB$33</c:f>
              <c:numCache>
                <c:formatCode>0.0%</c:formatCode>
                <c:ptCount val="19"/>
                <c:pt idx="0">
                  <c:v>9.8639549264806919E-2</c:v>
                </c:pt>
                <c:pt idx="1">
                  <c:v>7.832898172323759E-3</c:v>
                </c:pt>
                <c:pt idx="2">
                  <c:v>7.1760340799780123E-2</c:v>
                </c:pt>
                <c:pt idx="3">
                  <c:v>6.5686409234574691E-3</c:v>
                </c:pt>
                <c:pt idx="4">
                  <c:v>6.3185378590078334E-2</c:v>
                </c:pt>
                <c:pt idx="5">
                  <c:v>4.2902294901745228E-2</c:v>
                </c:pt>
                <c:pt idx="6">
                  <c:v>7.2007695478906147E-2</c:v>
                </c:pt>
                <c:pt idx="7">
                  <c:v>5.6176996014841281E-2</c:v>
                </c:pt>
                <c:pt idx="8">
                  <c:v>5.7083963171636665E-2</c:v>
                </c:pt>
                <c:pt idx="9">
                  <c:v>2.8583207365672669E-3</c:v>
                </c:pt>
                <c:pt idx="10">
                  <c:v>2.6714305345609455E-2</c:v>
                </c:pt>
                <c:pt idx="11">
                  <c:v>1.6050570289954651E-2</c:v>
                </c:pt>
                <c:pt idx="12">
                  <c:v>3.8367459117768309E-2</c:v>
                </c:pt>
                <c:pt idx="13">
                  <c:v>0.1424213274701113</c:v>
                </c:pt>
                <c:pt idx="14">
                  <c:v>4.3204617287343684E-2</c:v>
                </c:pt>
                <c:pt idx="15">
                  <c:v>6.0931702624707984E-2</c:v>
                </c:pt>
                <c:pt idx="16">
                  <c:v>9.3087810911089738E-2</c:v>
                </c:pt>
                <c:pt idx="17">
                  <c:v>9.5918647794420771E-3</c:v>
                </c:pt>
                <c:pt idx="18">
                  <c:v>3.4767074343823007E-2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3-4603-B3C2-9C6358B319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E3-4603-B3C2-9C6358B31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9.39'!$Y$44:$Y$60</c:f>
              <c:numCache>
                <c:formatCode>#,##0</c:formatCode>
                <c:ptCount val="17"/>
                <c:pt idx="0">
                  <c:v>16</c:v>
                </c:pt>
                <c:pt idx="1">
                  <c:v>407</c:v>
                </c:pt>
                <c:pt idx="2">
                  <c:v>1064</c:v>
                </c:pt>
                <c:pt idx="3">
                  <c:v>2062</c:v>
                </c:pt>
                <c:pt idx="4">
                  <c:v>3160</c:v>
                </c:pt>
                <c:pt idx="5">
                  <c:v>1992</c:v>
                </c:pt>
                <c:pt idx="6">
                  <c:v>1658</c:v>
                </c:pt>
                <c:pt idx="7">
                  <c:v>1387</c:v>
                </c:pt>
                <c:pt idx="8">
                  <c:v>1625</c:v>
                </c:pt>
                <c:pt idx="9">
                  <c:v>1527</c:v>
                </c:pt>
                <c:pt idx="10">
                  <c:v>1431</c:v>
                </c:pt>
                <c:pt idx="11">
                  <c:v>1143</c:v>
                </c:pt>
                <c:pt idx="12">
                  <c:v>573</c:v>
                </c:pt>
                <c:pt idx="13">
                  <c:v>268</c:v>
                </c:pt>
                <c:pt idx="14">
                  <c:v>133</c:v>
                </c:pt>
                <c:pt idx="15">
                  <c:v>60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C3-4287-B2FD-0A54112FE388}"/>
            </c:ext>
          </c:extLst>
        </c:ser>
        <c:ser>
          <c:idx val="1"/>
          <c:order val="1"/>
          <c:tx>
            <c:strRef>
              <c:f>'Table 9.39'!$S$62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9.39'!$Y$63:$Y$79</c:f>
              <c:numCache>
                <c:formatCode>#,##0</c:formatCode>
                <c:ptCount val="17"/>
                <c:pt idx="0">
                  <c:v>28</c:v>
                </c:pt>
                <c:pt idx="1">
                  <c:v>495</c:v>
                </c:pt>
                <c:pt idx="2">
                  <c:v>1060</c:v>
                </c:pt>
                <c:pt idx="3">
                  <c:v>1784</c:v>
                </c:pt>
                <c:pt idx="4">
                  <c:v>2881</c:v>
                </c:pt>
                <c:pt idx="5">
                  <c:v>1718</c:v>
                </c:pt>
                <c:pt idx="6">
                  <c:v>1450</c:v>
                </c:pt>
                <c:pt idx="7">
                  <c:v>1286</c:v>
                </c:pt>
                <c:pt idx="8">
                  <c:v>1406</c:v>
                </c:pt>
                <c:pt idx="9">
                  <c:v>1496</c:v>
                </c:pt>
                <c:pt idx="10">
                  <c:v>1342</c:v>
                </c:pt>
                <c:pt idx="11">
                  <c:v>944</c:v>
                </c:pt>
                <c:pt idx="12">
                  <c:v>391</c:v>
                </c:pt>
                <c:pt idx="13">
                  <c:v>165</c:v>
                </c:pt>
                <c:pt idx="14">
                  <c:v>89</c:v>
                </c:pt>
                <c:pt idx="15">
                  <c:v>38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C3-4287-B2FD-0A54112FE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9.39'!$Y$83:$Y$90</c:f>
              <c:numCache>
                <c:formatCode>#,##0</c:formatCode>
                <c:ptCount val="8"/>
                <c:pt idx="0">
                  <c:v>1039</c:v>
                </c:pt>
                <c:pt idx="1">
                  <c:v>713</c:v>
                </c:pt>
                <c:pt idx="2">
                  <c:v>2063</c:v>
                </c:pt>
                <c:pt idx="3">
                  <c:v>549</c:v>
                </c:pt>
                <c:pt idx="4">
                  <c:v>342</c:v>
                </c:pt>
                <c:pt idx="5">
                  <c:v>448</c:v>
                </c:pt>
                <c:pt idx="6">
                  <c:v>1801</c:v>
                </c:pt>
                <c:pt idx="7">
                  <c:v>2662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1-44E5-88E5-70CCC58EE56E}"/>
            </c:ext>
          </c:extLst>
        </c:ser>
        <c:ser>
          <c:idx val="1"/>
          <c:order val="1"/>
          <c:tx>
            <c:strRef>
              <c:f>'Table 9.39'!$S$92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9.39'!$Y$93:$Y$100</c:f>
              <c:numCache>
                <c:formatCode>#,##0</c:formatCode>
                <c:ptCount val="8"/>
                <c:pt idx="0">
                  <c:v>692</c:v>
                </c:pt>
                <c:pt idx="1">
                  <c:v>1427</c:v>
                </c:pt>
                <c:pt idx="2">
                  <c:v>443</c:v>
                </c:pt>
                <c:pt idx="3">
                  <c:v>1621</c:v>
                </c:pt>
                <c:pt idx="4">
                  <c:v>1734</c:v>
                </c:pt>
                <c:pt idx="5">
                  <c:v>966</c:v>
                </c:pt>
                <c:pt idx="6">
                  <c:v>185</c:v>
                </c:pt>
                <c:pt idx="7">
                  <c:v>1948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1-44E5-88E5-70CCC58EE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9.39'!$U$8:$Y$8</c:f>
              <c:numCache>
                <c:formatCode>#,##0</c:formatCode>
                <c:ptCount val="5"/>
                <c:pt idx="1">
                  <c:v>38581</c:v>
                </c:pt>
                <c:pt idx="2">
                  <c:v>40056.379999999997</c:v>
                </c:pt>
                <c:pt idx="3">
                  <c:v>39393.449999999997</c:v>
                </c:pt>
                <c:pt idx="4">
                  <c:v>38548.39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47-4B63-8982-1B15AFE6B6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47-4B63-8982-1B15AFE6B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9.39'!$V$4:$Z$4</c:f>
              <c:numCache>
                <c:formatCode>#,##0</c:formatCode>
                <c:ptCount val="5"/>
                <c:pt idx="0">
                  <c:v>31922</c:v>
                </c:pt>
                <c:pt idx="1">
                  <c:v>33771</c:v>
                </c:pt>
                <c:pt idx="2">
                  <c:v>35338</c:v>
                </c:pt>
                <c:pt idx="3">
                  <c:v>35124</c:v>
                </c:pt>
                <c:pt idx="4">
                  <c:v>36385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2-48EB-BEE3-6F3517CA7366}"/>
            </c:ext>
          </c:extLst>
        </c:ser>
        <c:ser>
          <c:idx val="1"/>
          <c:order val="1"/>
          <c:tx>
            <c:strRef>
              <c:f>'Table 9.39'!$S$7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9.39'!$V$7:$Z$7</c:f>
              <c:numCache>
                <c:formatCode>#,##0</c:formatCode>
                <c:ptCount val="5"/>
                <c:pt idx="0">
                  <c:v>21543</c:v>
                </c:pt>
                <c:pt idx="1">
                  <c:v>22804</c:v>
                </c:pt>
                <c:pt idx="2">
                  <c:v>23226</c:v>
                </c:pt>
                <c:pt idx="3">
                  <c:v>23408</c:v>
                </c:pt>
                <c:pt idx="4">
                  <c:v>23135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2-48EB-BEE3-6F3517CA7366}"/>
            </c:ext>
          </c:extLst>
        </c:ser>
        <c:ser>
          <c:idx val="2"/>
          <c:order val="2"/>
          <c:tx>
            <c:strRef>
              <c:f>'Table 9.39'!$S$11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9.39'!$V$11:$Z$11</c:f>
              <c:numCache>
                <c:formatCode>#,##0</c:formatCode>
                <c:ptCount val="5"/>
                <c:pt idx="0">
                  <c:v>28472</c:v>
                </c:pt>
                <c:pt idx="1">
                  <c:v>30192</c:v>
                </c:pt>
                <c:pt idx="2">
                  <c:v>31761</c:v>
                </c:pt>
                <c:pt idx="3">
                  <c:v>31509</c:v>
                </c:pt>
                <c:pt idx="4">
                  <c:v>32567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D2-48EB-BEE3-6F3517CA7366}"/>
            </c:ext>
          </c:extLst>
        </c:ser>
        <c:ser>
          <c:idx val="3"/>
          <c:order val="3"/>
          <c:tx>
            <c:strRef>
              <c:f>'Table 9.39'!$S$12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9.39'!$V$12:$Z$12</c:f>
              <c:numCache>
                <c:formatCode>#,##0</c:formatCode>
                <c:ptCount val="5"/>
                <c:pt idx="0">
                  <c:v>3449</c:v>
                </c:pt>
                <c:pt idx="1">
                  <c:v>3575</c:v>
                </c:pt>
                <c:pt idx="2">
                  <c:v>3574</c:v>
                </c:pt>
                <c:pt idx="3">
                  <c:v>3610</c:v>
                </c:pt>
                <c:pt idx="4">
                  <c:v>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D2-48EB-BEE3-6F3517CA7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9.39'!$AB$15:$AB$33</c:f>
              <c:numCache>
                <c:formatCode>0.0%</c:formatCode>
                <c:ptCount val="19"/>
                <c:pt idx="0">
                  <c:v>9.8639549264806919E-2</c:v>
                </c:pt>
                <c:pt idx="1">
                  <c:v>7.832898172323759E-3</c:v>
                </c:pt>
                <c:pt idx="2">
                  <c:v>7.1760340799780123E-2</c:v>
                </c:pt>
                <c:pt idx="3">
                  <c:v>6.5686409234574691E-3</c:v>
                </c:pt>
                <c:pt idx="4">
                  <c:v>6.3185378590078334E-2</c:v>
                </c:pt>
                <c:pt idx="5">
                  <c:v>4.2902294901745228E-2</c:v>
                </c:pt>
                <c:pt idx="6">
                  <c:v>7.2007695478906147E-2</c:v>
                </c:pt>
                <c:pt idx="7">
                  <c:v>5.6176996014841281E-2</c:v>
                </c:pt>
                <c:pt idx="8">
                  <c:v>5.7083963171636665E-2</c:v>
                </c:pt>
                <c:pt idx="9">
                  <c:v>2.8583207365672669E-3</c:v>
                </c:pt>
                <c:pt idx="10">
                  <c:v>2.6714305345609455E-2</c:v>
                </c:pt>
                <c:pt idx="11">
                  <c:v>1.6050570289954651E-2</c:v>
                </c:pt>
                <c:pt idx="12">
                  <c:v>3.8367459117768309E-2</c:v>
                </c:pt>
                <c:pt idx="13">
                  <c:v>0.1424213274701113</c:v>
                </c:pt>
                <c:pt idx="14">
                  <c:v>4.3204617287343684E-2</c:v>
                </c:pt>
                <c:pt idx="15">
                  <c:v>6.0931702624707984E-2</c:v>
                </c:pt>
                <c:pt idx="16">
                  <c:v>9.3087810911089738E-2</c:v>
                </c:pt>
                <c:pt idx="17">
                  <c:v>9.5918647794420771E-3</c:v>
                </c:pt>
                <c:pt idx="18">
                  <c:v>3.4767074343823007E-2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8-4D27-BB7E-313EC6B822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8-4D27-BB7E-313EC6B82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9.39'!$Z$44:$Z$60</c:f>
              <c:numCache>
                <c:formatCode>#,##0</c:formatCode>
                <c:ptCount val="17"/>
                <c:pt idx="0">
                  <c:v>45</c:v>
                </c:pt>
                <c:pt idx="1">
                  <c:v>561</c:v>
                </c:pt>
                <c:pt idx="2">
                  <c:v>1098</c:v>
                </c:pt>
                <c:pt idx="3">
                  <c:v>2031</c:v>
                </c:pt>
                <c:pt idx="4">
                  <c:v>2922</c:v>
                </c:pt>
                <c:pt idx="5">
                  <c:v>2252</c:v>
                </c:pt>
                <c:pt idx="6">
                  <c:v>1792</c:v>
                </c:pt>
                <c:pt idx="7">
                  <c:v>1576</c:v>
                </c:pt>
                <c:pt idx="8">
                  <c:v>1604</c:v>
                </c:pt>
                <c:pt idx="9">
                  <c:v>1625</c:v>
                </c:pt>
                <c:pt idx="10">
                  <c:v>1488</c:v>
                </c:pt>
                <c:pt idx="11">
                  <c:v>1218</c:v>
                </c:pt>
                <c:pt idx="12">
                  <c:v>610</c:v>
                </c:pt>
                <c:pt idx="13">
                  <c:v>280</c:v>
                </c:pt>
                <c:pt idx="14">
                  <c:v>134</c:v>
                </c:pt>
                <c:pt idx="15">
                  <c:v>54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E-4393-B812-9A2BEE36D9EC}"/>
            </c:ext>
          </c:extLst>
        </c:ser>
        <c:ser>
          <c:idx val="1"/>
          <c:order val="1"/>
          <c:tx>
            <c:strRef>
              <c:f>'Table 9.39'!$S$62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9.39'!$Z$63:$Z$79</c:f>
              <c:numCache>
                <c:formatCode>#,##0</c:formatCode>
                <c:ptCount val="17"/>
                <c:pt idx="0">
                  <c:v>42</c:v>
                </c:pt>
                <c:pt idx="1">
                  <c:v>604</c:v>
                </c:pt>
                <c:pt idx="2">
                  <c:v>1147</c:v>
                </c:pt>
                <c:pt idx="3">
                  <c:v>1558</c:v>
                </c:pt>
                <c:pt idx="4">
                  <c:v>2493</c:v>
                </c:pt>
                <c:pt idx="5">
                  <c:v>1970</c:v>
                </c:pt>
                <c:pt idx="6">
                  <c:v>1644</c:v>
                </c:pt>
                <c:pt idx="7">
                  <c:v>1433</c:v>
                </c:pt>
                <c:pt idx="8">
                  <c:v>1430</c:v>
                </c:pt>
                <c:pt idx="9">
                  <c:v>1616</c:v>
                </c:pt>
                <c:pt idx="10">
                  <c:v>1389</c:v>
                </c:pt>
                <c:pt idx="11">
                  <c:v>993</c:v>
                </c:pt>
                <c:pt idx="12">
                  <c:v>403</c:v>
                </c:pt>
                <c:pt idx="13">
                  <c:v>179</c:v>
                </c:pt>
                <c:pt idx="14">
                  <c:v>89</c:v>
                </c:pt>
                <c:pt idx="15">
                  <c:v>30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E-4393-B812-9A2BEE36D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9.39'!$Z$83:$Z$90</c:f>
              <c:numCache>
                <c:formatCode>#,##0</c:formatCode>
                <c:ptCount val="8"/>
                <c:pt idx="0">
                  <c:v>1024</c:v>
                </c:pt>
                <c:pt idx="1">
                  <c:v>744</c:v>
                </c:pt>
                <c:pt idx="2">
                  <c:v>2120</c:v>
                </c:pt>
                <c:pt idx="3">
                  <c:v>557</c:v>
                </c:pt>
                <c:pt idx="4">
                  <c:v>353</c:v>
                </c:pt>
                <c:pt idx="5">
                  <c:v>493</c:v>
                </c:pt>
                <c:pt idx="6">
                  <c:v>1797</c:v>
                </c:pt>
                <c:pt idx="7">
                  <c:v>2660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4-466F-A952-C840471D55C4}"/>
            </c:ext>
          </c:extLst>
        </c:ser>
        <c:ser>
          <c:idx val="1"/>
          <c:order val="1"/>
          <c:tx>
            <c:strRef>
              <c:f>'Table 9.39'!$S$92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9.39'!$Z$93:$Z$100</c:f>
              <c:numCache>
                <c:formatCode>#,##0</c:formatCode>
                <c:ptCount val="8"/>
                <c:pt idx="0">
                  <c:v>721</c:v>
                </c:pt>
                <c:pt idx="1">
                  <c:v>1484</c:v>
                </c:pt>
                <c:pt idx="2">
                  <c:v>430</c:v>
                </c:pt>
                <c:pt idx="3">
                  <c:v>1701</c:v>
                </c:pt>
                <c:pt idx="4">
                  <c:v>1725</c:v>
                </c:pt>
                <c:pt idx="5">
                  <c:v>991</c:v>
                </c:pt>
                <c:pt idx="6">
                  <c:v>180</c:v>
                </c:pt>
                <c:pt idx="7">
                  <c:v>1811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4-466F-A952-C840471D5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9.4'!$Z$83:$Z$90</c:f>
              <c:numCache>
                <c:formatCode>#,##0</c:formatCode>
                <c:ptCount val="8"/>
                <c:pt idx="0">
                  <c:v>57</c:v>
                </c:pt>
                <c:pt idx="1">
                  <c:v>61</c:v>
                </c:pt>
                <c:pt idx="2">
                  <c:v>142</c:v>
                </c:pt>
                <c:pt idx="3">
                  <c:v>24</c:v>
                </c:pt>
                <c:pt idx="4">
                  <c:v>22</c:v>
                </c:pt>
                <c:pt idx="5">
                  <c:v>14</c:v>
                </c:pt>
                <c:pt idx="6">
                  <c:v>72</c:v>
                </c:pt>
                <c:pt idx="7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46C-9536-A4EB9EE5C7F3}"/>
            </c:ext>
          </c:extLst>
        </c:ser>
        <c:ser>
          <c:idx val="1"/>
          <c:order val="1"/>
          <c:tx>
            <c:strRef>
              <c:f>'Table 9.4'!$S$92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9.4'!$Z$93:$Z$100</c:f>
              <c:numCache>
                <c:formatCode>#,##0</c:formatCode>
                <c:ptCount val="8"/>
                <c:pt idx="0">
                  <c:v>65</c:v>
                </c:pt>
                <c:pt idx="1">
                  <c:v>122</c:v>
                </c:pt>
                <c:pt idx="2">
                  <c:v>26</c:v>
                </c:pt>
                <c:pt idx="3">
                  <c:v>89</c:v>
                </c:pt>
                <c:pt idx="4">
                  <c:v>120</c:v>
                </c:pt>
                <c:pt idx="5">
                  <c:v>63</c:v>
                </c:pt>
                <c:pt idx="6">
                  <c:v>9</c:v>
                </c:pt>
                <c:pt idx="7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BE-446C-9536-A4EB9EE5C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9.39'!$V$8:$Z$8</c:f>
              <c:numCache>
                <c:formatCode>#,##0</c:formatCode>
                <c:ptCount val="5"/>
                <c:pt idx="0">
                  <c:v>38581</c:v>
                </c:pt>
                <c:pt idx="1">
                  <c:v>40056.379999999997</c:v>
                </c:pt>
                <c:pt idx="2">
                  <c:v>39393.449999999997</c:v>
                </c:pt>
                <c:pt idx="3">
                  <c:v>38548.39</c:v>
                </c:pt>
                <c:pt idx="4">
                  <c:v>41770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D-4E81-BE4C-13571110FCD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D-4E81-BE4C-13571110F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9.40'!$U$4:$Y$4</c:f>
              <c:numCache>
                <c:formatCode>#,##0</c:formatCode>
                <c:ptCount val="5"/>
                <c:pt idx="1">
                  <c:v>232397</c:v>
                </c:pt>
                <c:pt idx="2">
                  <c:v>239874</c:v>
                </c:pt>
                <c:pt idx="3">
                  <c:v>244900</c:v>
                </c:pt>
                <c:pt idx="4">
                  <c:v>245216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50-4F15-8951-FA49343B9A2A}"/>
            </c:ext>
          </c:extLst>
        </c:ser>
        <c:ser>
          <c:idx val="1"/>
          <c:order val="1"/>
          <c:tx>
            <c:strRef>
              <c:f>'Table 9.40'!$S$7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9.40'!$U$7:$Y$7</c:f>
              <c:numCache>
                <c:formatCode>#,##0</c:formatCode>
                <c:ptCount val="5"/>
                <c:pt idx="1">
                  <c:v>165647</c:v>
                </c:pt>
                <c:pt idx="2">
                  <c:v>170947</c:v>
                </c:pt>
                <c:pt idx="3">
                  <c:v>174230</c:v>
                </c:pt>
                <c:pt idx="4">
                  <c:v>177913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50-4F15-8951-FA49343B9A2A}"/>
            </c:ext>
          </c:extLst>
        </c:ser>
        <c:ser>
          <c:idx val="2"/>
          <c:order val="2"/>
          <c:tx>
            <c:strRef>
              <c:f>'Table 9.40'!$S$11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9.40'!$U$11:$Y$11</c:f>
              <c:numCache>
                <c:formatCode>#,##0</c:formatCode>
                <c:ptCount val="5"/>
                <c:pt idx="1">
                  <c:v>212438</c:v>
                </c:pt>
                <c:pt idx="2">
                  <c:v>219438</c:v>
                </c:pt>
                <c:pt idx="3">
                  <c:v>223675</c:v>
                </c:pt>
                <c:pt idx="4">
                  <c:v>223065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50-4F15-8951-FA49343B9A2A}"/>
            </c:ext>
          </c:extLst>
        </c:ser>
        <c:ser>
          <c:idx val="3"/>
          <c:order val="3"/>
          <c:tx>
            <c:strRef>
              <c:f>'Table 9.40'!$S$12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9.40'!$U$12:$Y$12</c:f>
              <c:numCache>
                <c:formatCode>#,##0</c:formatCode>
                <c:ptCount val="5"/>
                <c:pt idx="1">
                  <c:v>19962</c:v>
                </c:pt>
                <c:pt idx="2">
                  <c:v>20442</c:v>
                </c:pt>
                <c:pt idx="3">
                  <c:v>21227</c:v>
                </c:pt>
                <c:pt idx="4">
                  <c:v>22150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50-4F15-8951-FA49343B9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9.40'!$AB$15:$AB$33</c:f>
              <c:numCache>
                <c:formatCode>0.0%</c:formatCode>
                <c:ptCount val="19"/>
                <c:pt idx="0">
                  <c:v>7.4472783274009266E-3</c:v>
                </c:pt>
                <c:pt idx="1">
                  <c:v>4.5030932815962009E-3</c:v>
                </c:pt>
                <c:pt idx="2">
                  <c:v>8.3879077035734106E-2</c:v>
                </c:pt>
                <c:pt idx="3">
                  <c:v>8.2814640903789323E-3</c:v>
                </c:pt>
                <c:pt idx="4">
                  <c:v>9.6399412672829324E-2</c:v>
                </c:pt>
                <c:pt idx="5">
                  <c:v>4.7465547373069766E-2</c:v>
                </c:pt>
                <c:pt idx="6">
                  <c:v>9.3859109421769601E-2</c:v>
                </c:pt>
                <c:pt idx="7">
                  <c:v>5.6483057724899879E-2</c:v>
                </c:pt>
                <c:pt idx="8">
                  <c:v>5.9468763329042877E-2</c:v>
                </c:pt>
                <c:pt idx="9">
                  <c:v>7.7643444092568197E-3</c:v>
                </c:pt>
                <c:pt idx="10">
                  <c:v>3.2378486311426834E-2</c:v>
                </c:pt>
                <c:pt idx="11">
                  <c:v>1.9450494283374035E-2</c:v>
                </c:pt>
                <c:pt idx="12">
                  <c:v>5.3153863865413001E-2</c:v>
                </c:pt>
                <c:pt idx="13">
                  <c:v>0.12935541220477939</c:v>
                </c:pt>
                <c:pt idx="14">
                  <c:v>4.00862117774951E-2</c:v>
                </c:pt>
                <c:pt idx="15">
                  <c:v>5.8600606200151742E-2</c:v>
                </c:pt>
                <c:pt idx="16">
                  <c:v>0.11763529096474905</c:v>
                </c:pt>
                <c:pt idx="17">
                  <c:v>1.3467759286450331E-2</c:v>
                </c:pt>
                <c:pt idx="18">
                  <c:v>4.6718177322980871E-2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2-475B-BE2E-3FB6526111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2-475B-BE2E-3FB652611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9.40'!$Y$44:$Y$60</c:f>
              <c:numCache>
                <c:formatCode>#,##0</c:formatCode>
                <c:ptCount val="17"/>
                <c:pt idx="0">
                  <c:v>114</c:v>
                </c:pt>
                <c:pt idx="1">
                  <c:v>2517</c:v>
                </c:pt>
                <c:pt idx="2">
                  <c:v>7990</c:v>
                </c:pt>
                <c:pt idx="3">
                  <c:v>13287</c:v>
                </c:pt>
                <c:pt idx="4">
                  <c:v>17506</c:v>
                </c:pt>
                <c:pt idx="5">
                  <c:v>16775</c:v>
                </c:pt>
                <c:pt idx="6">
                  <c:v>15676</c:v>
                </c:pt>
                <c:pt idx="7">
                  <c:v>13390</c:v>
                </c:pt>
                <c:pt idx="8">
                  <c:v>12903</c:v>
                </c:pt>
                <c:pt idx="9">
                  <c:v>10977</c:v>
                </c:pt>
                <c:pt idx="10">
                  <c:v>9456</c:v>
                </c:pt>
                <c:pt idx="11">
                  <c:v>6888</c:v>
                </c:pt>
                <c:pt idx="12">
                  <c:v>3337</c:v>
                </c:pt>
                <c:pt idx="13">
                  <c:v>1224</c:v>
                </c:pt>
                <c:pt idx="14">
                  <c:v>340</c:v>
                </c:pt>
                <c:pt idx="15">
                  <c:v>130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2-4364-B99E-59FA7E03F95B}"/>
            </c:ext>
          </c:extLst>
        </c:ser>
        <c:ser>
          <c:idx val="1"/>
          <c:order val="1"/>
          <c:tx>
            <c:strRef>
              <c:f>'Table 9.40'!$S$62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9.40'!$Y$63:$Y$79</c:f>
              <c:numCache>
                <c:formatCode>#,##0</c:formatCode>
                <c:ptCount val="17"/>
                <c:pt idx="0">
                  <c:v>167</c:v>
                </c:pt>
                <c:pt idx="1">
                  <c:v>3251</c:v>
                </c:pt>
                <c:pt idx="2">
                  <c:v>7931</c:v>
                </c:pt>
                <c:pt idx="3">
                  <c:v>11114</c:v>
                </c:pt>
                <c:pt idx="4">
                  <c:v>13850</c:v>
                </c:pt>
                <c:pt idx="5">
                  <c:v>13227</c:v>
                </c:pt>
                <c:pt idx="6">
                  <c:v>12670</c:v>
                </c:pt>
                <c:pt idx="7">
                  <c:v>11221</c:v>
                </c:pt>
                <c:pt idx="8">
                  <c:v>11352</c:v>
                </c:pt>
                <c:pt idx="9">
                  <c:v>9896</c:v>
                </c:pt>
                <c:pt idx="10">
                  <c:v>8421</c:v>
                </c:pt>
                <c:pt idx="11">
                  <c:v>5864</c:v>
                </c:pt>
                <c:pt idx="12">
                  <c:v>2429</c:v>
                </c:pt>
                <c:pt idx="13">
                  <c:v>833</c:v>
                </c:pt>
                <c:pt idx="14">
                  <c:v>244</c:v>
                </c:pt>
                <c:pt idx="15">
                  <c:v>96</c:v>
                </c:pt>
                <c:pt idx="16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A2-4364-B99E-59FA7E03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9.40'!$Y$83:$Y$90</c:f>
              <c:numCache>
                <c:formatCode>#,##0</c:formatCode>
                <c:ptCount val="8"/>
                <c:pt idx="0">
                  <c:v>8801</c:v>
                </c:pt>
                <c:pt idx="1">
                  <c:v>8052</c:v>
                </c:pt>
                <c:pt idx="2">
                  <c:v>19123</c:v>
                </c:pt>
                <c:pt idx="3">
                  <c:v>4381</c:v>
                </c:pt>
                <c:pt idx="4">
                  <c:v>4399</c:v>
                </c:pt>
                <c:pt idx="5">
                  <c:v>4646</c:v>
                </c:pt>
                <c:pt idx="6">
                  <c:v>14104</c:v>
                </c:pt>
                <c:pt idx="7">
                  <c:v>14925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C-4789-87C1-852756DC04C0}"/>
            </c:ext>
          </c:extLst>
        </c:ser>
        <c:ser>
          <c:idx val="1"/>
          <c:order val="1"/>
          <c:tx>
            <c:strRef>
              <c:f>'Table 9.40'!$S$92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9.40'!$Y$93:$Y$100</c:f>
              <c:numCache>
                <c:formatCode>#,##0</c:formatCode>
                <c:ptCount val="8"/>
                <c:pt idx="0">
                  <c:v>7018</c:v>
                </c:pt>
                <c:pt idx="1">
                  <c:v>12622</c:v>
                </c:pt>
                <c:pt idx="2">
                  <c:v>3033</c:v>
                </c:pt>
                <c:pt idx="3">
                  <c:v>14325</c:v>
                </c:pt>
                <c:pt idx="4">
                  <c:v>16884</c:v>
                </c:pt>
                <c:pt idx="5">
                  <c:v>8990</c:v>
                </c:pt>
                <c:pt idx="6">
                  <c:v>2043</c:v>
                </c:pt>
                <c:pt idx="7">
                  <c:v>7875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C-4789-87C1-852756DC0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9.40'!$U$8:$Y$8</c:f>
              <c:numCache>
                <c:formatCode>#,##0</c:formatCode>
                <c:ptCount val="5"/>
                <c:pt idx="1">
                  <c:v>44463</c:v>
                </c:pt>
                <c:pt idx="2">
                  <c:v>45575</c:v>
                </c:pt>
                <c:pt idx="3">
                  <c:v>46700</c:v>
                </c:pt>
                <c:pt idx="4">
                  <c:v>46415.83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5-4608-803D-480C8E5B88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5-4608-803D-480C8E5B8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9.40'!$V$4:$Z$4</c:f>
              <c:numCache>
                <c:formatCode>#,##0</c:formatCode>
                <c:ptCount val="5"/>
                <c:pt idx="0">
                  <c:v>232397</c:v>
                </c:pt>
                <c:pt idx="1">
                  <c:v>239874</c:v>
                </c:pt>
                <c:pt idx="2">
                  <c:v>244900</c:v>
                </c:pt>
                <c:pt idx="3">
                  <c:v>245216</c:v>
                </c:pt>
                <c:pt idx="4">
                  <c:v>264929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C-4966-B551-A834C548366E}"/>
            </c:ext>
          </c:extLst>
        </c:ser>
        <c:ser>
          <c:idx val="1"/>
          <c:order val="1"/>
          <c:tx>
            <c:strRef>
              <c:f>'Table 9.40'!$S$7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9.40'!$V$7:$Z$7</c:f>
              <c:numCache>
                <c:formatCode>#,##0</c:formatCode>
                <c:ptCount val="5"/>
                <c:pt idx="0">
                  <c:v>165647</c:v>
                </c:pt>
                <c:pt idx="1">
                  <c:v>170947</c:v>
                </c:pt>
                <c:pt idx="2">
                  <c:v>174230</c:v>
                </c:pt>
                <c:pt idx="3">
                  <c:v>177913</c:v>
                </c:pt>
                <c:pt idx="4">
                  <c:v>183938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C-4966-B551-A834C548366E}"/>
            </c:ext>
          </c:extLst>
        </c:ser>
        <c:ser>
          <c:idx val="2"/>
          <c:order val="2"/>
          <c:tx>
            <c:strRef>
              <c:f>'Table 9.40'!$S$11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9.40'!$V$11:$Z$11</c:f>
              <c:numCache>
                <c:formatCode>#,##0</c:formatCode>
                <c:ptCount val="5"/>
                <c:pt idx="0">
                  <c:v>212438</c:v>
                </c:pt>
                <c:pt idx="1">
                  <c:v>219438</c:v>
                </c:pt>
                <c:pt idx="2">
                  <c:v>223675</c:v>
                </c:pt>
                <c:pt idx="3">
                  <c:v>223065</c:v>
                </c:pt>
                <c:pt idx="4">
                  <c:v>240971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C-4966-B551-A834C548366E}"/>
            </c:ext>
          </c:extLst>
        </c:ser>
        <c:ser>
          <c:idx val="3"/>
          <c:order val="3"/>
          <c:tx>
            <c:strRef>
              <c:f>'Table 9.40'!$S$12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9.40'!$V$12:$Z$12</c:f>
              <c:numCache>
                <c:formatCode>#,##0</c:formatCode>
                <c:ptCount val="5"/>
                <c:pt idx="0">
                  <c:v>19962</c:v>
                </c:pt>
                <c:pt idx="1">
                  <c:v>20442</c:v>
                </c:pt>
                <c:pt idx="2">
                  <c:v>21227</c:v>
                </c:pt>
                <c:pt idx="3">
                  <c:v>22150</c:v>
                </c:pt>
                <c:pt idx="4">
                  <c:v>23958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9C-4966-B551-A834C5483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9.40'!$AB$15:$AB$33</c:f>
              <c:numCache>
                <c:formatCode>0.0%</c:formatCode>
                <c:ptCount val="19"/>
                <c:pt idx="0">
                  <c:v>7.4472783274009266E-3</c:v>
                </c:pt>
                <c:pt idx="1">
                  <c:v>4.5030932815962009E-3</c:v>
                </c:pt>
                <c:pt idx="2">
                  <c:v>8.3879077035734106E-2</c:v>
                </c:pt>
                <c:pt idx="3">
                  <c:v>8.2814640903789323E-3</c:v>
                </c:pt>
                <c:pt idx="4">
                  <c:v>9.6399412672829324E-2</c:v>
                </c:pt>
                <c:pt idx="5">
                  <c:v>4.7465547373069766E-2</c:v>
                </c:pt>
                <c:pt idx="6">
                  <c:v>9.3859109421769601E-2</c:v>
                </c:pt>
                <c:pt idx="7">
                  <c:v>5.6483057724899879E-2</c:v>
                </c:pt>
                <c:pt idx="8">
                  <c:v>5.9468763329042877E-2</c:v>
                </c:pt>
                <c:pt idx="9">
                  <c:v>7.7643444092568197E-3</c:v>
                </c:pt>
                <c:pt idx="10">
                  <c:v>3.2378486311426834E-2</c:v>
                </c:pt>
                <c:pt idx="11">
                  <c:v>1.9450494283374035E-2</c:v>
                </c:pt>
                <c:pt idx="12">
                  <c:v>5.3153863865413001E-2</c:v>
                </c:pt>
                <c:pt idx="13">
                  <c:v>0.12935541220477939</c:v>
                </c:pt>
                <c:pt idx="14">
                  <c:v>4.00862117774951E-2</c:v>
                </c:pt>
                <c:pt idx="15">
                  <c:v>5.8600606200151742E-2</c:v>
                </c:pt>
                <c:pt idx="16">
                  <c:v>0.11763529096474905</c:v>
                </c:pt>
                <c:pt idx="17">
                  <c:v>1.3467759286450331E-2</c:v>
                </c:pt>
                <c:pt idx="18">
                  <c:v>4.6718177322980871E-2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8-41FA-951A-1A73148F1A3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8-41FA-951A-1A73148F1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9.40'!$Z$44:$Z$60</c:f>
              <c:numCache>
                <c:formatCode>#,##0</c:formatCode>
                <c:ptCount val="17"/>
                <c:pt idx="0">
                  <c:v>171</c:v>
                </c:pt>
                <c:pt idx="1">
                  <c:v>3033</c:v>
                </c:pt>
                <c:pt idx="2">
                  <c:v>9440</c:v>
                </c:pt>
                <c:pt idx="3">
                  <c:v>15007</c:v>
                </c:pt>
                <c:pt idx="4">
                  <c:v>19145</c:v>
                </c:pt>
                <c:pt idx="5">
                  <c:v>18184</c:v>
                </c:pt>
                <c:pt idx="6">
                  <c:v>16688</c:v>
                </c:pt>
                <c:pt idx="7">
                  <c:v>14019</c:v>
                </c:pt>
                <c:pt idx="8">
                  <c:v>13313</c:v>
                </c:pt>
                <c:pt idx="9">
                  <c:v>11613</c:v>
                </c:pt>
                <c:pt idx="10">
                  <c:v>9793</c:v>
                </c:pt>
                <c:pt idx="11">
                  <c:v>7318</c:v>
                </c:pt>
                <c:pt idx="12">
                  <c:v>3474</c:v>
                </c:pt>
                <c:pt idx="13">
                  <c:v>1232</c:v>
                </c:pt>
                <c:pt idx="14">
                  <c:v>382</c:v>
                </c:pt>
                <c:pt idx="15">
                  <c:v>131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8-4D9B-A8C9-DC964C9AFDCF}"/>
            </c:ext>
          </c:extLst>
        </c:ser>
        <c:ser>
          <c:idx val="1"/>
          <c:order val="1"/>
          <c:tx>
            <c:strRef>
              <c:f>'Table 9.40'!$S$62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9.40'!$Z$63:$Z$79</c:f>
              <c:numCache>
                <c:formatCode>#,##0</c:formatCode>
                <c:ptCount val="17"/>
                <c:pt idx="0">
                  <c:v>232</c:v>
                </c:pt>
                <c:pt idx="1">
                  <c:v>3549</c:v>
                </c:pt>
                <c:pt idx="2">
                  <c:v>8918</c:v>
                </c:pt>
                <c:pt idx="3">
                  <c:v>12611</c:v>
                </c:pt>
                <c:pt idx="4">
                  <c:v>15178</c:v>
                </c:pt>
                <c:pt idx="5">
                  <c:v>14407</c:v>
                </c:pt>
                <c:pt idx="6">
                  <c:v>13523</c:v>
                </c:pt>
                <c:pt idx="7">
                  <c:v>12115</c:v>
                </c:pt>
                <c:pt idx="8">
                  <c:v>11595</c:v>
                </c:pt>
                <c:pt idx="9">
                  <c:v>10739</c:v>
                </c:pt>
                <c:pt idx="10">
                  <c:v>8690</c:v>
                </c:pt>
                <c:pt idx="11">
                  <c:v>6210</c:v>
                </c:pt>
                <c:pt idx="12">
                  <c:v>2647</c:v>
                </c:pt>
                <c:pt idx="13">
                  <c:v>890</c:v>
                </c:pt>
                <c:pt idx="14">
                  <c:v>242</c:v>
                </c:pt>
                <c:pt idx="15">
                  <c:v>92</c:v>
                </c:pt>
                <c:pt idx="1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8-4D9B-A8C9-DC964C9AF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9.40'!$Z$83:$Z$90</c:f>
              <c:numCache>
                <c:formatCode>#,##0</c:formatCode>
                <c:ptCount val="8"/>
                <c:pt idx="0">
                  <c:v>9016</c:v>
                </c:pt>
                <c:pt idx="1">
                  <c:v>8204</c:v>
                </c:pt>
                <c:pt idx="2">
                  <c:v>19552</c:v>
                </c:pt>
                <c:pt idx="3">
                  <c:v>4771</c:v>
                </c:pt>
                <c:pt idx="4">
                  <c:v>4473</c:v>
                </c:pt>
                <c:pt idx="5">
                  <c:v>4761</c:v>
                </c:pt>
                <c:pt idx="6">
                  <c:v>14324</c:v>
                </c:pt>
                <c:pt idx="7">
                  <c:v>15677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7-4F75-8FDA-A45B311504E7}"/>
            </c:ext>
          </c:extLst>
        </c:ser>
        <c:ser>
          <c:idx val="1"/>
          <c:order val="1"/>
          <c:tx>
            <c:strRef>
              <c:f>'Table 9.40'!$S$92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9.40'!$Z$93:$Z$100</c:f>
              <c:numCache>
                <c:formatCode>#,##0</c:formatCode>
                <c:ptCount val="8"/>
                <c:pt idx="0">
                  <c:v>7266</c:v>
                </c:pt>
                <c:pt idx="1">
                  <c:v>13081</c:v>
                </c:pt>
                <c:pt idx="2">
                  <c:v>3204</c:v>
                </c:pt>
                <c:pt idx="3">
                  <c:v>15263</c:v>
                </c:pt>
                <c:pt idx="4">
                  <c:v>16841</c:v>
                </c:pt>
                <c:pt idx="5">
                  <c:v>9189</c:v>
                </c:pt>
                <c:pt idx="6">
                  <c:v>2163</c:v>
                </c:pt>
                <c:pt idx="7">
                  <c:v>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7-4F75-8FDA-A45B31150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9.1'!$Y$83:$Y$90</c:f>
              <c:numCache>
                <c:formatCode>#,##0</c:formatCode>
                <c:ptCount val="8"/>
                <c:pt idx="0">
                  <c:v>8</c:v>
                </c:pt>
                <c:pt idx="1">
                  <c:v>20</c:v>
                </c:pt>
                <c:pt idx="2">
                  <c:v>29</c:v>
                </c:pt>
                <c:pt idx="3">
                  <c:v>27</c:v>
                </c:pt>
                <c:pt idx="4">
                  <c:v>7</c:v>
                </c:pt>
                <c:pt idx="5">
                  <c:v>7</c:v>
                </c:pt>
                <c:pt idx="6">
                  <c:v>19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9-4761-B5DF-F18B16FB4383}"/>
            </c:ext>
          </c:extLst>
        </c:ser>
        <c:ser>
          <c:idx val="1"/>
          <c:order val="1"/>
          <c:tx>
            <c:strRef>
              <c:f>'Table 9.1'!$S$92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9.1'!$Y$93:$Y$100</c:f>
              <c:numCache>
                <c:formatCode>#,##0</c:formatCode>
                <c:ptCount val="8"/>
                <c:pt idx="0">
                  <c:v>7</c:v>
                </c:pt>
                <c:pt idx="1">
                  <c:v>25</c:v>
                </c:pt>
                <c:pt idx="2">
                  <c:v>8</c:v>
                </c:pt>
                <c:pt idx="3">
                  <c:v>41</c:v>
                </c:pt>
                <c:pt idx="4">
                  <c:v>26</c:v>
                </c:pt>
                <c:pt idx="5">
                  <c:v>9</c:v>
                </c:pt>
                <c:pt idx="6">
                  <c:v>0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9-4761-B5DF-F18B16FB4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9.4'!$V$8:$Z$8</c:f>
              <c:numCache>
                <c:formatCode>#,##0</c:formatCode>
                <c:ptCount val="5"/>
                <c:pt idx="0">
                  <c:v>39137</c:v>
                </c:pt>
                <c:pt idx="1">
                  <c:v>36306.94</c:v>
                </c:pt>
                <c:pt idx="2">
                  <c:v>40138</c:v>
                </c:pt>
                <c:pt idx="3">
                  <c:v>41937.81</c:v>
                </c:pt>
                <c:pt idx="4">
                  <c:v>44064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B3-49D1-9A05-5EB846AC64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B3-49D1-9A05-5EB846AC6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9.40'!$V$8:$Z$8</c:f>
              <c:numCache>
                <c:formatCode>#,##0</c:formatCode>
                <c:ptCount val="5"/>
                <c:pt idx="0">
                  <c:v>44463</c:v>
                </c:pt>
                <c:pt idx="1">
                  <c:v>45575</c:v>
                </c:pt>
                <c:pt idx="2">
                  <c:v>46700</c:v>
                </c:pt>
                <c:pt idx="3">
                  <c:v>46415.83</c:v>
                </c:pt>
                <c:pt idx="4">
                  <c:v>47497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0-4B7D-9645-826593BA19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C0-4B7D-9645-826593BA1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9.41'!$U$4:$Y$4</c:f>
              <c:numCache>
                <c:formatCode>#,##0</c:formatCode>
                <c:ptCount val="5"/>
                <c:pt idx="1">
                  <c:v>3292</c:v>
                </c:pt>
                <c:pt idx="2">
                  <c:v>3786</c:v>
                </c:pt>
                <c:pt idx="3">
                  <c:v>3468</c:v>
                </c:pt>
                <c:pt idx="4">
                  <c:v>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9-460B-ACF6-B3CC45152C6B}"/>
            </c:ext>
          </c:extLst>
        </c:ser>
        <c:ser>
          <c:idx val="1"/>
          <c:order val="1"/>
          <c:tx>
            <c:strRef>
              <c:f>'Table 9.41'!$S$7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9.41'!$U$7:$Y$7</c:f>
              <c:numCache>
                <c:formatCode>#,##0</c:formatCode>
                <c:ptCount val="5"/>
                <c:pt idx="1">
                  <c:v>2108</c:v>
                </c:pt>
                <c:pt idx="2">
                  <c:v>2475</c:v>
                </c:pt>
                <c:pt idx="3">
                  <c:v>2200</c:v>
                </c:pt>
                <c:pt idx="4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09-460B-ACF6-B3CC45152C6B}"/>
            </c:ext>
          </c:extLst>
        </c:ser>
        <c:ser>
          <c:idx val="2"/>
          <c:order val="2"/>
          <c:tx>
            <c:strRef>
              <c:f>'Table 9.41'!$S$11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9.41'!$U$11:$Y$11</c:f>
              <c:numCache>
                <c:formatCode>#,##0</c:formatCode>
                <c:ptCount val="5"/>
                <c:pt idx="1">
                  <c:v>2817</c:v>
                </c:pt>
                <c:pt idx="2">
                  <c:v>3143</c:v>
                </c:pt>
                <c:pt idx="3">
                  <c:v>2948</c:v>
                </c:pt>
                <c:pt idx="4">
                  <c:v>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09-460B-ACF6-B3CC45152C6B}"/>
            </c:ext>
          </c:extLst>
        </c:ser>
        <c:ser>
          <c:idx val="3"/>
          <c:order val="3"/>
          <c:tx>
            <c:strRef>
              <c:f>'Table 9.41'!$S$12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9.41'!$U$12:$Y$12</c:f>
              <c:numCache>
                <c:formatCode>#,##0</c:formatCode>
                <c:ptCount val="5"/>
                <c:pt idx="1">
                  <c:v>472</c:v>
                </c:pt>
                <c:pt idx="2">
                  <c:v>647</c:v>
                </c:pt>
                <c:pt idx="3">
                  <c:v>523</c:v>
                </c:pt>
                <c:pt idx="4">
                  <c:v>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09-460B-ACF6-B3CC45152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9.41'!$AB$15:$AB$33</c:f>
              <c:numCache>
                <c:formatCode>0.0%</c:formatCode>
                <c:ptCount val="19"/>
                <c:pt idx="0">
                  <c:v>0.13454250135354628</c:v>
                </c:pt>
                <c:pt idx="1">
                  <c:v>7.3091499729290741E-3</c:v>
                </c:pt>
                <c:pt idx="2">
                  <c:v>2.490525175961018E-2</c:v>
                </c:pt>
                <c:pt idx="3">
                  <c:v>2.4363833243096914E-3</c:v>
                </c:pt>
                <c:pt idx="4">
                  <c:v>5.8202490525175961E-2</c:v>
                </c:pt>
                <c:pt idx="5">
                  <c:v>2.1927449918787222E-2</c:v>
                </c:pt>
                <c:pt idx="6">
                  <c:v>9.0416892257715209E-2</c:v>
                </c:pt>
                <c:pt idx="7">
                  <c:v>8.7709799675148886E-2</c:v>
                </c:pt>
                <c:pt idx="8">
                  <c:v>3.3838657282079049E-2</c:v>
                </c:pt>
                <c:pt idx="9">
                  <c:v>1.0557661072008662E-2</c:v>
                </c:pt>
                <c:pt idx="10">
                  <c:v>2.0032485110990796E-2</c:v>
                </c:pt>
                <c:pt idx="11">
                  <c:v>1.6783974011911208E-2</c:v>
                </c:pt>
                <c:pt idx="12">
                  <c:v>3.9252842447211694E-2</c:v>
                </c:pt>
                <c:pt idx="13">
                  <c:v>4.4125609095831075E-2</c:v>
                </c:pt>
                <c:pt idx="14">
                  <c:v>9.5831077422847855E-2</c:v>
                </c:pt>
                <c:pt idx="15">
                  <c:v>6.4158094206821878E-2</c:v>
                </c:pt>
                <c:pt idx="16">
                  <c:v>0.10557661072008663</c:v>
                </c:pt>
                <c:pt idx="17">
                  <c:v>2.7341635083919871E-2</c:v>
                </c:pt>
                <c:pt idx="18">
                  <c:v>4.0606388738494856E-2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C8-4198-8BF3-9DDF9E5278C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C8-4198-8BF3-9DDF9E527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9.41'!$Y$44:$Y$60</c:f>
              <c:numCache>
                <c:formatCode>#,##0</c:formatCode>
                <c:ptCount val="17"/>
                <c:pt idx="0">
                  <c:v>9</c:v>
                </c:pt>
                <c:pt idx="1">
                  <c:v>66</c:v>
                </c:pt>
                <c:pt idx="2">
                  <c:v>98</c:v>
                </c:pt>
                <c:pt idx="3">
                  <c:v>170</c:v>
                </c:pt>
                <c:pt idx="4">
                  <c:v>201</c:v>
                </c:pt>
                <c:pt idx="5">
                  <c:v>187</c:v>
                </c:pt>
                <c:pt idx="6">
                  <c:v>173</c:v>
                </c:pt>
                <c:pt idx="7">
                  <c:v>106</c:v>
                </c:pt>
                <c:pt idx="8">
                  <c:v>137</c:v>
                </c:pt>
                <c:pt idx="9">
                  <c:v>152</c:v>
                </c:pt>
                <c:pt idx="10">
                  <c:v>168</c:v>
                </c:pt>
                <c:pt idx="11">
                  <c:v>166</c:v>
                </c:pt>
                <c:pt idx="12">
                  <c:v>87</c:v>
                </c:pt>
                <c:pt idx="13">
                  <c:v>38</c:v>
                </c:pt>
                <c:pt idx="14">
                  <c:v>17</c:v>
                </c:pt>
                <c:pt idx="15">
                  <c:v>7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4-4575-A6F6-5A2F40BC15F5}"/>
            </c:ext>
          </c:extLst>
        </c:ser>
        <c:ser>
          <c:idx val="1"/>
          <c:order val="1"/>
          <c:tx>
            <c:strRef>
              <c:f>'Table 9.41'!$S$62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9.41'!$Y$63:$Y$79</c:f>
              <c:numCache>
                <c:formatCode>#,##0</c:formatCode>
                <c:ptCount val="17"/>
                <c:pt idx="0">
                  <c:v>9</c:v>
                </c:pt>
                <c:pt idx="1">
                  <c:v>83</c:v>
                </c:pt>
                <c:pt idx="2">
                  <c:v>132</c:v>
                </c:pt>
                <c:pt idx="3">
                  <c:v>179</c:v>
                </c:pt>
                <c:pt idx="4">
                  <c:v>212</c:v>
                </c:pt>
                <c:pt idx="5">
                  <c:v>191</c:v>
                </c:pt>
                <c:pt idx="6">
                  <c:v>166</c:v>
                </c:pt>
                <c:pt idx="7">
                  <c:v>146</c:v>
                </c:pt>
                <c:pt idx="8">
                  <c:v>148</c:v>
                </c:pt>
                <c:pt idx="9">
                  <c:v>156</c:v>
                </c:pt>
                <c:pt idx="10">
                  <c:v>219</c:v>
                </c:pt>
                <c:pt idx="11">
                  <c:v>126</c:v>
                </c:pt>
                <c:pt idx="12">
                  <c:v>51</c:v>
                </c:pt>
                <c:pt idx="13">
                  <c:v>32</c:v>
                </c:pt>
                <c:pt idx="14">
                  <c:v>10</c:v>
                </c:pt>
                <c:pt idx="15">
                  <c:v>8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4-4575-A6F6-5A2F40BC1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9.41'!$Y$83:$Y$90</c:f>
              <c:numCache>
                <c:formatCode>#,##0</c:formatCode>
                <c:ptCount val="8"/>
                <c:pt idx="0">
                  <c:v>115</c:v>
                </c:pt>
                <c:pt idx="1">
                  <c:v>88</c:v>
                </c:pt>
                <c:pt idx="2">
                  <c:v>216</c:v>
                </c:pt>
                <c:pt idx="3">
                  <c:v>66</c:v>
                </c:pt>
                <c:pt idx="4">
                  <c:v>40</c:v>
                </c:pt>
                <c:pt idx="5">
                  <c:v>52</c:v>
                </c:pt>
                <c:pt idx="6">
                  <c:v>94</c:v>
                </c:pt>
                <c:pt idx="7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0-439B-A984-519DFBF866BF}"/>
            </c:ext>
          </c:extLst>
        </c:ser>
        <c:ser>
          <c:idx val="1"/>
          <c:order val="1"/>
          <c:tx>
            <c:strRef>
              <c:f>'Table 9.41'!$S$92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9.41'!$Y$93:$Y$100</c:f>
              <c:numCache>
                <c:formatCode>#,##0</c:formatCode>
                <c:ptCount val="8"/>
                <c:pt idx="0">
                  <c:v>103</c:v>
                </c:pt>
                <c:pt idx="1">
                  <c:v>219</c:v>
                </c:pt>
                <c:pt idx="2">
                  <c:v>36</c:v>
                </c:pt>
                <c:pt idx="3">
                  <c:v>145</c:v>
                </c:pt>
                <c:pt idx="4">
                  <c:v>220</c:v>
                </c:pt>
                <c:pt idx="5">
                  <c:v>108</c:v>
                </c:pt>
                <c:pt idx="6">
                  <c:v>5</c:v>
                </c:pt>
                <c:pt idx="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C0-439B-A984-519DFBF86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9.41'!$U$8:$Y$8</c:f>
              <c:numCache>
                <c:formatCode>#,##0</c:formatCode>
                <c:ptCount val="5"/>
                <c:pt idx="1">
                  <c:v>37915</c:v>
                </c:pt>
                <c:pt idx="2">
                  <c:v>41128</c:v>
                </c:pt>
                <c:pt idx="3">
                  <c:v>41803</c:v>
                </c:pt>
                <c:pt idx="4">
                  <c:v>41855.769999999997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7-417D-8696-7E91A6B090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47-417D-8696-7E91A6B09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9.41'!$V$4:$Z$4</c:f>
              <c:numCache>
                <c:formatCode>#,##0</c:formatCode>
                <c:ptCount val="5"/>
                <c:pt idx="0">
                  <c:v>3292</c:v>
                </c:pt>
                <c:pt idx="1">
                  <c:v>3786</c:v>
                </c:pt>
                <c:pt idx="2">
                  <c:v>3468</c:v>
                </c:pt>
                <c:pt idx="3">
                  <c:v>3672</c:v>
                </c:pt>
                <c:pt idx="4">
                  <c:v>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D-4084-8496-A7EF10F729EE}"/>
            </c:ext>
          </c:extLst>
        </c:ser>
        <c:ser>
          <c:idx val="1"/>
          <c:order val="1"/>
          <c:tx>
            <c:strRef>
              <c:f>'Table 9.41'!$S$7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9.41'!$V$7:$Z$7</c:f>
              <c:numCache>
                <c:formatCode>#,##0</c:formatCode>
                <c:ptCount val="5"/>
                <c:pt idx="0">
                  <c:v>2108</c:v>
                </c:pt>
                <c:pt idx="1">
                  <c:v>2475</c:v>
                </c:pt>
                <c:pt idx="2">
                  <c:v>2200</c:v>
                </c:pt>
                <c:pt idx="3">
                  <c:v>2409</c:v>
                </c:pt>
                <c:pt idx="4">
                  <c:v>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D-4084-8496-A7EF10F729EE}"/>
            </c:ext>
          </c:extLst>
        </c:ser>
        <c:ser>
          <c:idx val="2"/>
          <c:order val="2"/>
          <c:tx>
            <c:strRef>
              <c:f>'Table 9.41'!$S$11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9.41'!$V$11:$Z$11</c:f>
              <c:numCache>
                <c:formatCode>#,##0</c:formatCode>
                <c:ptCount val="5"/>
                <c:pt idx="0">
                  <c:v>2817</c:v>
                </c:pt>
                <c:pt idx="1">
                  <c:v>3143</c:v>
                </c:pt>
                <c:pt idx="2">
                  <c:v>2948</c:v>
                </c:pt>
                <c:pt idx="3">
                  <c:v>3038</c:v>
                </c:pt>
                <c:pt idx="4">
                  <c:v>3051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D-4084-8496-A7EF10F729EE}"/>
            </c:ext>
          </c:extLst>
        </c:ser>
        <c:ser>
          <c:idx val="3"/>
          <c:order val="3"/>
          <c:tx>
            <c:strRef>
              <c:f>'Table 9.41'!$S$12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9.41'!$V$12:$Z$12</c:f>
              <c:numCache>
                <c:formatCode>#,##0</c:formatCode>
                <c:ptCount val="5"/>
                <c:pt idx="0">
                  <c:v>472</c:v>
                </c:pt>
                <c:pt idx="1">
                  <c:v>647</c:v>
                </c:pt>
                <c:pt idx="2">
                  <c:v>523</c:v>
                </c:pt>
                <c:pt idx="3">
                  <c:v>639</c:v>
                </c:pt>
                <c:pt idx="4">
                  <c:v>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0D-4084-8496-A7EF10F72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9.41'!$AB$15:$AB$33</c:f>
              <c:numCache>
                <c:formatCode>0.0%</c:formatCode>
                <c:ptCount val="19"/>
                <c:pt idx="0">
                  <c:v>0.13454250135354628</c:v>
                </c:pt>
                <c:pt idx="1">
                  <c:v>7.3091499729290741E-3</c:v>
                </c:pt>
                <c:pt idx="2">
                  <c:v>2.490525175961018E-2</c:v>
                </c:pt>
                <c:pt idx="3">
                  <c:v>2.4363833243096914E-3</c:v>
                </c:pt>
                <c:pt idx="4">
                  <c:v>5.8202490525175961E-2</c:v>
                </c:pt>
                <c:pt idx="5">
                  <c:v>2.1927449918787222E-2</c:v>
                </c:pt>
                <c:pt idx="6">
                  <c:v>9.0416892257715209E-2</c:v>
                </c:pt>
                <c:pt idx="7">
                  <c:v>8.7709799675148886E-2</c:v>
                </c:pt>
                <c:pt idx="8">
                  <c:v>3.3838657282079049E-2</c:v>
                </c:pt>
                <c:pt idx="9">
                  <c:v>1.0557661072008662E-2</c:v>
                </c:pt>
                <c:pt idx="10">
                  <c:v>2.0032485110990796E-2</c:v>
                </c:pt>
                <c:pt idx="11">
                  <c:v>1.6783974011911208E-2</c:v>
                </c:pt>
                <c:pt idx="12">
                  <c:v>3.9252842447211694E-2</c:v>
                </c:pt>
                <c:pt idx="13">
                  <c:v>4.4125609095831075E-2</c:v>
                </c:pt>
                <c:pt idx="14">
                  <c:v>9.5831077422847855E-2</c:v>
                </c:pt>
                <c:pt idx="15">
                  <c:v>6.4158094206821878E-2</c:v>
                </c:pt>
                <c:pt idx="16">
                  <c:v>0.10557661072008663</c:v>
                </c:pt>
                <c:pt idx="17">
                  <c:v>2.7341635083919871E-2</c:v>
                </c:pt>
                <c:pt idx="18">
                  <c:v>4.0606388738494856E-2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6-4EBF-8B74-D43FD5D740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66-4EBF-8B74-D43FD5D74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9.41'!$Z$44:$Z$60</c:f>
              <c:numCache>
                <c:formatCode>#,##0</c:formatCode>
                <c:ptCount val="17"/>
                <c:pt idx="0">
                  <c:v>15</c:v>
                </c:pt>
                <c:pt idx="1">
                  <c:v>62</c:v>
                </c:pt>
                <c:pt idx="2">
                  <c:v>127</c:v>
                </c:pt>
                <c:pt idx="3">
                  <c:v>158</c:v>
                </c:pt>
                <c:pt idx="4">
                  <c:v>208</c:v>
                </c:pt>
                <c:pt idx="5">
                  <c:v>166</c:v>
                </c:pt>
                <c:pt idx="6">
                  <c:v>189</c:v>
                </c:pt>
                <c:pt idx="7">
                  <c:v>104</c:v>
                </c:pt>
                <c:pt idx="8">
                  <c:v>122</c:v>
                </c:pt>
                <c:pt idx="9">
                  <c:v>130</c:v>
                </c:pt>
                <c:pt idx="10">
                  <c:v>169</c:v>
                </c:pt>
                <c:pt idx="11">
                  <c:v>141</c:v>
                </c:pt>
                <c:pt idx="12">
                  <c:v>95</c:v>
                </c:pt>
                <c:pt idx="13">
                  <c:v>49</c:v>
                </c:pt>
                <c:pt idx="14">
                  <c:v>13</c:v>
                </c:pt>
                <c:pt idx="15">
                  <c:v>4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F-4579-904A-08F2DB55B74A}"/>
            </c:ext>
          </c:extLst>
        </c:ser>
        <c:ser>
          <c:idx val="1"/>
          <c:order val="1"/>
          <c:tx>
            <c:strRef>
              <c:f>'Table 9.41'!$S$62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9.41'!$Z$63:$Z$79</c:f>
              <c:numCache>
                <c:formatCode>#,##0</c:formatCode>
                <c:ptCount val="17"/>
                <c:pt idx="0">
                  <c:v>14</c:v>
                </c:pt>
                <c:pt idx="1">
                  <c:v>98</c:v>
                </c:pt>
                <c:pt idx="2">
                  <c:v>124</c:v>
                </c:pt>
                <c:pt idx="3">
                  <c:v>210</c:v>
                </c:pt>
                <c:pt idx="4">
                  <c:v>213</c:v>
                </c:pt>
                <c:pt idx="5">
                  <c:v>211</c:v>
                </c:pt>
                <c:pt idx="6">
                  <c:v>170</c:v>
                </c:pt>
                <c:pt idx="7">
                  <c:v>138</c:v>
                </c:pt>
                <c:pt idx="8">
                  <c:v>141</c:v>
                </c:pt>
                <c:pt idx="9">
                  <c:v>169</c:v>
                </c:pt>
                <c:pt idx="10">
                  <c:v>177</c:v>
                </c:pt>
                <c:pt idx="11">
                  <c:v>145</c:v>
                </c:pt>
                <c:pt idx="12">
                  <c:v>63</c:v>
                </c:pt>
                <c:pt idx="13">
                  <c:v>34</c:v>
                </c:pt>
                <c:pt idx="14">
                  <c:v>8</c:v>
                </c:pt>
                <c:pt idx="15">
                  <c:v>9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F-4579-904A-08F2DB55B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9.41'!$Z$83:$Z$90</c:f>
              <c:numCache>
                <c:formatCode>#,##0</c:formatCode>
                <c:ptCount val="8"/>
                <c:pt idx="0">
                  <c:v>102</c:v>
                </c:pt>
                <c:pt idx="1">
                  <c:v>81</c:v>
                </c:pt>
                <c:pt idx="2">
                  <c:v>210</c:v>
                </c:pt>
                <c:pt idx="3">
                  <c:v>62</c:v>
                </c:pt>
                <c:pt idx="4">
                  <c:v>35</c:v>
                </c:pt>
                <c:pt idx="5">
                  <c:v>49</c:v>
                </c:pt>
                <c:pt idx="6">
                  <c:v>99</c:v>
                </c:pt>
                <c:pt idx="7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8-4DA7-9495-00A95F06B2AF}"/>
            </c:ext>
          </c:extLst>
        </c:ser>
        <c:ser>
          <c:idx val="1"/>
          <c:order val="1"/>
          <c:tx>
            <c:strRef>
              <c:f>'Table 9.41'!$S$92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9.41'!$Z$93:$Z$100</c:f>
              <c:numCache>
                <c:formatCode>#,##0</c:formatCode>
                <c:ptCount val="8"/>
                <c:pt idx="0">
                  <c:v>107</c:v>
                </c:pt>
                <c:pt idx="1">
                  <c:v>202</c:v>
                </c:pt>
                <c:pt idx="2">
                  <c:v>34</c:v>
                </c:pt>
                <c:pt idx="3">
                  <c:v>148</c:v>
                </c:pt>
                <c:pt idx="4">
                  <c:v>220</c:v>
                </c:pt>
                <c:pt idx="5">
                  <c:v>101</c:v>
                </c:pt>
                <c:pt idx="6">
                  <c:v>5</c:v>
                </c:pt>
                <c:pt idx="7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78-4DA7-9495-00A95F06B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9.5'!$U$4:$Y$4</c:f>
              <c:numCache>
                <c:formatCode>#,##0</c:formatCode>
                <c:ptCount val="5"/>
                <c:pt idx="1">
                  <c:v>229</c:v>
                </c:pt>
                <c:pt idx="2">
                  <c:v>304</c:v>
                </c:pt>
                <c:pt idx="3">
                  <c:v>271</c:v>
                </c:pt>
                <c:pt idx="4">
                  <c:v>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0F-47A1-99C1-FDAB2C2B2768}"/>
            </c:ext>
          </c:extLst>
        </c:ser>
        <c:ser>
          <c:idx val="1"/>
          <c:order val="1"/>
          <c:tx>
            <c:strRef>
              <c:f>'Table 9.5'!$S$7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9.5'!$U$7:$Y$7</c:f>
              <c:numCache>
                <c:formatCode>#,##0</c:formatCode>
                <c:ptCount val="5"/>
                <c:pt idx="1">
                  <c:v>145</c:v>
                </c:pt>
                <c:pt idx="2">
                  <c:v>201</c:v>
                </c:pt>
                <c:pt idx="3">
                  <c:v>168</c:v>
                </c:pt>
                <c:pt idx="4">
                  <c:v>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F-47A1-99C1-FDAB2C2B2768}"/>
            </c:ext>
          </c:extLst>
        </c:ser>
        <c:ser>
          <c:idx val="2"/>
          <c:order val="2"/>
          <c:tx>
            <c:strRef>
              <c:f>'Table 9.5'!$S$11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9.5'!$U$11:$Y$11</c:f>
              <c:numCache>
                <c:formatCode>#,##0</c:formatCode>
                <c:ptCount val="5"/>
                <c:pt idx="1">
                  <c:v>184</c:v>
                </c:pt>
                <c:pt idx="2">
                  <c:v>236</c:v>
                </c:pt>
                <c:pt idx="3">
                  <c:v>217</c:v>
                </c:pt>
                <c:pt idx="4">
                  <c:v>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0F-47A1-99C1-FDAB2C2B2768}"/>
            </c:ext>
          </c:extLst>
        </c:ser>
        <c:ser>
          <c:idx val="3"/>
          <c:order val="3"/>
          <c:tx>
            <c:strRef>
              <c:f>'Table 9.5'!$S$12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9.5'!$U$12:$Y$12</c:f>
              <c:numCache>
                <c:formatCode>#,##0</c:formatCode>
                <c:ptCount val="5"/>
                <c:pt idx="1">
                  <c:v>47</c:v>
                </c:pt>
                <c:pt idx="2">
                  <c:v>64</c:v>
                </c:pt>
                <c:pt idx="3">
                  <c:v>58</c:v>
                </c:pt>
                <c:pt idx="4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0F-47A1-99C1-FDAB2C2B2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9.41'!$V$8:$Z$8</c:f>
              <c:numCache>
                <c:formatCode>#,##0</c:formatCode>
                <c:ptCount val="5"/>
                <c:pt idx="0">
                  <c:v>37915</c:v>
                </c:pt>
                <c:pt idx="1">
                  <c:v>41128</c:v>
                </c:pt>
                <c:pt idx="2">
                  <c:v>41803</c:v>
                </c:pt>
                <c:pt idx="3">
                  <c:v>41855.769999999997</c:v>
                </c:pt>
                <c:pt idx="4">
                  <c:v>44999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E-43CE-ABE3-DDDE45FEA6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E-43CE-ABE3-DDDE45FEA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9.42'!$U$4:$Y$4</c:f>
              <c:numCache>
                <c:formatCode>#,##0</c:formatCode>
                <c:ptCount val="5"/>
                <c:pt idx="1">
                  <c:v>93845</c:v>
                </c:pt>
                <c:pt idx="2">
                  <c:v>100808</c:v>
                </c:pt>
                <c:pt idx="3">
                  <c:v>101220</c:v>
                </c:pt>
                <c:pt idx="4">
                  <c:v>104045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1-4EA0-A16C-4BC210154C4F}"/>
            </c:ext>
          </c:extLst>
        </c:ser>
        <c:ser>
          <c:idx val="1"/>
          <c:order val="1"/>
          <c:tx>
            <c:strRef>
              <c:f>'Table 9.42'!$S$7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9.42'!$U$7:$Y$7</c:f>
              <c:numCache>
                <c:formatCode>#,##0</c:formatCode>
                <c:ptCount val="5"/>
                <c:pt idx="1">
                  <c:v>64580</c:v>
                </c:pt>
                <c:pt idx="2">
                  <c:v>68932</c:v>
                </c:pt>
                <c:pt idx="3">
                  <c:v>69701</c:v>
                </c:pt>
                <c:pt idx="4">
                  <c:v>72935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51-4EA0-A16C-4BC210154C4F}"/>
            </c:ext>
          </c:extLst>
        </c:ser>
        <c:ser>
          <c:idx val="2"/>
          <c:order val="2"/>
          <c:tx>
            <c:strRef>
              <c:f>'Table 9.42'!$S$11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9.42'!$U$11:$Y$11</c:f>
              <c:numCache>
                <c:formatCode>#,##0</c:formatCode>
                <c:ptCount val="5"/>
                <c:pt idx="1">
                  <c:v>85973</c:v>
                </c:pt>
                <c:pt idx="2">
                  <c:v>92318</c:v>
                </c:pt>
                <c:pt idx="3">
                  <c:v>93366</c:v>
                </c:pt>
                <c:pt idx="4">
                  <c:v>95575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51-4EA0-A16C-4BC210154C4F}"/>
            </c:ext>
          </c:extLst>
        </c:ser>
        <c:ser>
          <c:idx val="3"/>
          <c:order val="3"/>
          <c:tx>
            <c:strRef>
              <c:f>'Table 9.42'!$S$12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9.42'!$U$12:$Y$12</c:f>
              <c:numCache>
                <c:formatCode>#,##0</c:formatCode>
                <c:ptCount val="5"/>
                <c:pt idx="1">
                  <c:v>7871</c:v>
                </c:pt>
                <c:pt idx="2">
                  <c:v>8487</c:v>
                </c:pt>
                <c:pt idx="3">
                  <c:v>7857</c:v>
                </c:pt>
                <c:pt idx="4">
                  <c:v>8468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51-4EA0-A16C-4BC210154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9.42'!$AB$15:$AB$33</c:f>
              <c:numCache>
                <c:formatCode>0.0%</c:formatCode>
                <c:ptCount val="19"/>
                <c:pt idx="0">
                  <c:v>2.8132783100332685E-2</c:v>
                </c:pt>
                <c:pt idx="1">
                  <c:v>5.4638500554474882E-2</c:v>
                </c:pt>
                <c:pt idx="2">
                  <c:v>5.9219735670005637E-2</c:v>
                </c:pt>
                <c:pt idx="3">
                  <c:v>7.0718272219899283E-3</c:v>
                </c:pt>
                <c:pt idx="4">
                  <c:v>8.8861417637755194E-2</c:v>
                </c:pt>
                <c:pt idx="5">
                  <c:v>4.9139200465395313E-2</c:v>
                </c:pt>
                <c:pt idx="6">
                  <c:v>9.6905848346574078E-2</c:v>
                </c:pt>
                <c:pt idx="7">
                  <c:v>7.4617775919428433E-2</c:v>
                </c:pt>
                <c:pt idx="8">
                  <c:v>4.6484992819095752E-2</c:v>
                </c:pt>
                <c:pt idx="9">
                  <c:v>2.3906048321122768E-3</c:v>
                </c:pt>
                <c:pt idx="10">
                  <c:v>2.2960714090933882E-2</c:v>
                </c:pt>
                <c:pt idx="11">
                  <c:v>2.2906175577653752E-2</c:v>
                </c:pt>
                <c:pt idx="12">
                  <c:v>6.1637609758757976E-2</c:v>
                </c:pt>
                <c:pt idx="13">
                  <c:v>8.4062028469103933E-2</c:v>
                </c:pt>
                <c:pt idx="14">
                  <c:v>3.0968785790899341E-2</c:v>
                </c:pt>
                <c:pt idx="15">
                  <c:v>5.5265693457196355E-2</c:v>
                </c:pt>
                <c:pt idx="16">
                  <c:v>0.10765902521497264</c:v>
                </c:pt>
                <c:pt idx="17">
                  <c:v>1.0307779009944189E-2</c:v>
                </c:pt>
                <c:pt idx="18">
                  <c:v>6.3510098714709043E-2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F-4CBB-930F-79CB65A3F9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F-4CBB-930F-79CB65A3F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9.42'!$Y$44:$Y$60</c:f>
              <c:numCache>
                <c:formatCode>#,##0</c:formatCode>
                <c:ptCount val="17"/>
                <c:pt idx="0">
                  <c:v>84</c:v>
                </c:pt>
                <c:pt idx="1">
                  <c:v>1386</c:v>
                </c:pt>
                <c:pt idx="2">
                  <c:v>3289</c:v>
                </c:pt>
                <c:pt idx="3">
                  <c:v>4810</c:v>
                </c:pt>
                <c:pt idx="4">
                  <c:v>6622</c:v>
                </c:pt>
                <c:pt idx="5">
                  <c:v>6240</c:v>
                </c:pt>
                <c:pt idx="6">
                  <c:v>6206</c:v>
                </c:pt>
                <c:pt idx="7">
                  <c:v>5340</c:v>
                </c:pt>
                <c:pt idx="8">
                  <c:v>5518</c:v>
                </c:pt>
                <c:pt idx="9">
                  <c:v>5379</c:v>
                </c:pt>
                <c:pt idx="10">
                  <c:v>5015</c:v>
                </c:pt>
                <c:pt idx="11">
                  <c:v>3869</c:v>
                </c:pt>
                <c:pt idx="12">
                  <c:v>1844</c:v>
                </c:pt>
                <c:pt idx="13">
                  <c:v>682</c:v>
                </c:pt>
                <c:pt idx="14">
                  <c:v>247</c:v>
                </c:pt>
                <c:pt idx="15">
                  <c:v>112</c:v>
                </c:pt>
                <c:pt idx="16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6A-4B84-B90A-651F05DAD94C}"/>
            </c:ext>
          </c:extLst>
        </c:ser>
        <c:ser>
          <c:idx val="1"/>
          <c:order val="1"/>
          <c:tx>
            <c:strRef>
              <c:f>'Table 9.42'!$S$62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9.42'!$Y$63:$Y$79</c:f>
              <c:numCache>
                <c:formatCode>#,##0</c:formatCode>
                <c:ptCount val="17"/>
                <c:pt idx="0">
                  <c:v>146</c:v>
                </c:pt>
                <c:pt idx="1">
                  <c:v>1651</c:v>
                </c:pt>
                <c:pt idx="2">
                  <c:v>3412</c:v>
                </c:pt>
                <c:pt idx="3">
                  <c:v>4312</c:v>
                </c:pt>
                <c:pt idx="4">
                  <c:v>5131</c:v>
                </c:pt>
                <c:pt idx="5">
                  <c:v>4890</c:v>
                </c:pt>
                <c:pt idx="6">
                  <c:v>4905</c:v>
                </c:pt>
                <c:pt idx="7">
                  <c:v>4579</c:v>
                </c:pt>
                <c:pt idx="8">
                  <c:v>4968</c:v>
                </c:pt>
                <c:pt idx="9">
                  <c:v>4477</c:v>
                </c:pt>
                <c:pt idx="10">
                  <c:v>4190</c:v>
                </c:pt>
                <c:pt idx="11">
                  <c:v>2745</c:v>
                </c:pt>
                <c:pt idx="12">
                  <c:v>1153</c:v>
                </c:pt>
                <c:pt idx="13">
                  <c:v>424</c:v>
                </c:pt>
                <c:pt idx="14">
                  <c:v>181</c:v>
                </c:pt>
                <c:pt idx="15">
                  <c:v>101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6A-4B84-B90A-651F05DAD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9.42'!$Y$83:$Y$90</c:f>
              <c:numCache>
                <c:formatCode>#,##0</c:formatCode>
                <c:ptCount val="8"/>
                <c:pt idx="0">
                  <c:v>3039</c:v>
                </c:pt>
                <c:pt idx="1">
                  <c:v>3158</c:v>
                </c:pt>
                <c:pt idx="2">
                  <c:v>11845</c:v>
                </c:pt>
                <c:pt idx="3">
                  <c:v>1115</c:v>
                </c:pt>
                <c:pt idx="4">
                  <c:v>951</c:v>
                </c:pt>
                <c:pt idx="5">
                  <c:v>1370</c:v>
                </c:pt>
                <c:pt idx="6">
                  <c:v>7218</c:v>
                </c:pt>
                <c:pt idx="7">
                  <c:v>4949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08-4E31-97FA-BC8806520562}"/>
            </c:ext>
          </c:extLst>
        </c:ser>
        <c:ser>
          <c:idx val="1"/>
          <c:order val="1"/>
          <c:tx>
            <c:strRef>
              <c:f>'Table 9.42'!$S$92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9.42'!$Y$93:$Y$100</c:f>
              <c:numCache>
                <c:formatCode>#,##0</c:formatCode>
                <c:ptCount val="8"/>
                <c:pt idx="0">
                  <c:v>2291</c:v>
                </c:pt>
                <c:pt idx="1">
                  <c:v>5740</c:v>
                </c:pt>
                <c:pt idx="2">
                  <c:v>1489</c:v>
                </c:pt>
                <c:pt idx="3">
                  <c:v>4799</c:v>
                </c:pt>
                <c:pt idx="4">
                  <c:v>6434</c:v>
                </c:pt>
                <c:pt idx="5">
                  <c:v>3858</c:v>
                </c:pt>
                <c:pt idx="6">
                  <c:v>1290</c:v>
                </c:pt>
                <c:pt idx="7">
                  <c:v>2859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08-4E31-97FA-BC8806520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9.42'!$U$8:$Y$8</c:f>
              <c:numCache>
                <c:formatCode>#,##0</c:formatCode>
                <c:ptCount val="5"/>
                <c:pt idx="1">
                  <c:v>48784.33</c:v>
                </c:pt>
                <c:pt idx="2">
                  <c:v>51367.69</c:v>
                </c:pt>
                <c:pt idx="3">
                  <c:v>52331</c:v>
                </c:pt>
                <c:pt idx="4">
                  <c:v>52227.91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E2-47E1-BF77-7CFD78FAC93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E2-47E1-BF77-7CFD78FAC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9.42'!$V$4:$Z$4</c:f>
              <c:numCache>
                <c:formatCode>#,##0</c:formatCode>
                <c:ptCount val="5"/>
                <c:pt idx="0">
                  <c:v>93845</c:v>
                </c:pt>
                <c:pt idx="1">
                  <c:v>100808</c:v>
                </c:pt>
                <c:pt idx="2">
                  <c:v>101220</c:v>
                </c:pt>
                <c:pt idx="3">
                  <c:v>104045</c:v>
                </c:pt>
                <c:pt idx="4">
                  <c:v>110014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F-418A-AB09-28BA7BD95363}"/>
            </c:ext>
          </c:extLst>
        </c:ser>
        <c:ser>
          <c:idx val="1"/>
          <c:order val="1"/>
          <c:tx>
            <c:strRef>
              <c:f>'Table 9.42'!$S$7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9.42'!$V$7:$Z$7</c:f>
              <c:numCache>
                <c:formatCode>#,##0</c:formatCode>
                <c:ptCount val="5"/>
                <c:pt idx="0">
                  <c:v>64580</c:v>
                </c:pt>
                <c:pt idx="1">
                  <c:v>68932</c:v>
                </c:pt>
                <c:pt idx="2">
                  <c:v>69701</c:v>
                </c:pt>
                <c:pt idx="3">
                  <c:v>72935</c:v>
                </c:pt>
                <c:pt idx="4">
                  <c:v>74960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F-418A-AB09-28BA7BD95363}"/>
            </c:ext>
          </c:extLst>
        </c:ser>
        <c:ser>
          <c:idx val="2"/>
          <c:order val="2"/>
          <c:tx>
            <c:strRef>
              <c:f>'Table 9.42'!$S$11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9.42'!$V$11:$Z$11</c:f>
              <c:numCache>
                <c:formatCode>#,##0</c:formatCode>
                <c:ptCount val="5"/>
                <c:pt idx="0">
                  <c:v>85973</c:v>
                </c:pt>
                <c:pt idx="1">
                  <c:v>92318</c:v>
                </c:pt>
                <c:pt idx="2">
                  <c:v>93366</c:v>
                </c:pt>
                <c:pt idx="3">
                  <c:v>95575</c:v>
                </c:pt>
                <c:pt idx="4">
                  <c:v>101103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4F-418A-AB09-28BA7BD95363}"/>
            </c:ext>
          </c:extLst>
        </c:ser>
        <c:ser>
          <c:idx val="3"/>
          <c:order val="3"/>
          <c:tx>
            <c:strRef>
              <c:f>'Table 9.42'!$S$12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9.42'!$V$12:$Z$12</c:f>
              <c:numCache>
                <c:formatCode>#,##0</c:formatCode>
                <c:ptCount val="5"/>
                <c:pt idx="0">
                  <c:v>7871</c:v>
                </c:pt>
                <c:pt idx="1">
                  <c:v>8487</c:v>
                </c:pt>
                <c:pt idx="2">
                  <c:v>7857</c:v>
                </c:pt>
                <c:pt idx="3">
                  <c:v>8468</c:v>
                </c:pt>
                <c:pt idx="4">
                  <c:v>8911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4F-418A-AB09-28BA7BD9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9.42'!$AB$15:$AB$33</c:f>
              <c:numCache>
                <c:formatCode>0.0%</c:formatCode>
                <c:ptCount val="19"/>
                <c:pt idx="0">
                  <c:v>2.8132783100332685E-2</c:v>
                </c:pt>
                <c:pt idx="1">
                  <c:v>5.4638500554474882E-2</c:v>
                </c:pt>
                <c:pt idx="2">
                  <c:v>5.9219735670005637E-2</c:v>
                </c:pt>
                <c:pt idx="3">
                  <c:v>7.0718272219899283E-3</c:v>
                </c:pt>
                <c:pt idx="4">
                  <c:v>8.8861417637755194E-2</c:v>
                </c:pt>
                <c:pt idx="5">
                  <c:v>4.9139200465395313E-2</c:v>
                </c:pt>
                <c:pt idx="6">
                  <c:v>9.6905848346574078E-2</c:v>
                </c:pt>
                <c:pt idx="7">
                  <c:v>7.4617775919428433E-2</c:v>
                </c:pt>
                <c:pt idx="8">
                  <c:v>4.6484992819095752E-2</c:v>
                </c:pt>
                <c:pt idx="9">
                  <c:v>2.3906048321122768E-3</c:v>
                </c:pt>
                <c:pt idx="10">
                  <c:v>2.2960714090933882E-2</c:v>
                </c:pt>
                <c:pt idx="11">
                  <c:v>2.2906175577653752E-2</c:v>
                </c:pt>
                <c:pt idx="12">
                  <c:v>6.1637609758757976E-2</c:v>
                </c:pt>
                <c:pt idx="13">
                  <c:v>8.4062028469103933E-2</c:v>
                </c:pt>
                <c:pt idx="14">
                  <c:v>3.0968785790899341E-2</c:v>
                </c:pt>
                <c:pt idx="15">
                  <c:v>5.5265693457196355E-2</c:v>
                </c:pt>
                <c:pt idx="16">
                  <c:v>0.10765902521497264</c:v>
                </c:pt>
                <c:pt idx="17">
                  <c:v>1.0307779009944189E-2</c:v>
                </c:pt>
                <c:pt idx="18">
                  <c:v>6.3510098714709043E-2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2-41B5-A751-00F964E801A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2-41B5-A751-00F964E80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9.42'!$Z$44:$Z$60</c:f>
              <c:numCache>
                <c:formatCode>#,##0</c:formatCode>
                <c:ptCount val="17"/>
                <c:pt idx="0">
                  <c:v>142</c:v>
                </c:pt>
                <c:pt idx="1">
                  <c:v>1635</c:v>
                </c:pt>
                <c:pt idx="2">
                  <c:v>3535</c:v>
                </c:pt>
                <c:pt idx="3">
                  <c:v>4937</c:v>
                </c:pt>
                <c:pt idx="4">
                  <c:v>6838</c:v>
                </c:pt>
                <c:pt idx="5">
                  <c:v>6392</c:v>
                </c:pt>
                <c:pt idx="6">
                  <c:v>6282</c:v>
                </c:pt>
                <c:pt idx="7">
                  <c:v>5586</c:v>
                </c:pt>
                <c:pt idx="8">
                  <c:v>5451</c:v>
                </c:pt>
                <c:pt idx="9">
                  <c:v>5535</c:v>
                </c:pt>
                <c:pt idx="10">
                  <c:v>5055</c:v>
                </c:pt>
                <c:pt idx="11">
                  <c:v>4035</c:v>
                </c:pt>
                <c:pt idx="12">
                  <c:v>2018</c:v>
                </c:pt>
                <c:pt idx="13">
                  <c:v>685</c:v>
                </c:pt>
                <c:pt idx="14">
                  <c:v>265</c:v>
                </c:pt>
                <c:pt idx="15">
                  <c:v>106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A-459F-A180-CD9F012AD22E}"/>
            </c:ext>
          </c:extLst>
        </c:ser>
        <c:ser>
          <c:idx val="1"/>
          <c:order val="1"/>
          <c:tx>
            <c:strRef>
              <c:f>'Table 9.42'!$S$62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9.42'!$Z$63:$Z$79</c:f>
              <c:numCache>
                <c:formatCode>#,##0</c:formatCode>
                <c:ptCount val="17"/>
                <c:pt idx="0">
                  <c:v>221</c:v>
                </c:pt>
                <c:pt idx="1">
                  <c:v>2017</c:v>
                </c:pt>
                <c:pt idx="2">
                  <c:v>3716</c:v>
                </c:pt>
                <c:pt idx="3">
                  <c:v>4728</c:v>
                </c:pt>
                <c:pt idx="4">
                  <c:v>5507</c:v>
                </c:pt>
                <c:pt idx="5">
                  <c:v>5267</c:v>
                </c:pt>
                <c:pt idx="6">
                  <c:v>5373</c:v>
                </c:pt>
                <c:pt idx="7">
                  <c:v>4846</c:v>
                </c:pt>
                <c:pt idx="8">
                  <c:v>5052</c:v>
                </c:pt>
                <c:pt idx="9">
                  <c:v>5018</c:v>
                </c:pt>
                <c:pt idx="10">
                  <c:v>4418</c:v>
                </c:pt>
                <c:pt idx="11">
                  <c:v>3028</c:v>
                </c:pt>
                <c:pt idx="12">
                  <c:v>1333</c:v>
                </c:pt>
                <c:pt idx="13">
                  <c:v>433</c:v>
                </c:pt>
                <c:pt idx="14">
                  <c:v>193</c:v>
                </c:pt>
                <c:pt idx="15">
                  <c:v>78</c:v>
                </c:pt>
                <c:pt idx="1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EA-459F-A180-CD9F012AD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9.42'!$Z$83:$Z$90</c:f>
              <c:numCache>
                <c:formatCode>#,##0</c:formatCode>
                <c:ptCount val="8"/>
                <c:pt idx="0">
                  <c:v>3016</c:v>
                </c:pt>
                <c:pt idx="1">
                  <c:v>3211</c:v>
                </c:pt>
                <c:pt idx="2">
                  <c:v>12012</c:v>
                </c:pt>
                <c:pt idx="3">
                  <c:v>1202</c:v>
                </c:pt>
                <c:pt idx="4">
                  <c:v>941</c:v>
                </c:pt>
                <c:pt idx="5">
                  <c:v>1409</c:v>
                </c:pt>
                <c:pt idx="6">
                  <c:v>7186</c:v>
                </c:pt>
                <c:pt idx="7">
                  <c:v>5055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7-484F-87EB-C57877760E33}"/>
            </c:ext>
          </c:extLst>
        </c:ser>
        <c:ser>
          <c:idx val="1"/>
          <c:order val="1"/>
          <c:tx>
            <c:strRef>
              <c:f>'Table 9.42'!$S$92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9.42'!$Z$93:$Z$100</c:f>
              <c:numCache>
                <c:formatCode>#,##0</c:formatCode>
                <c:ptCount val="8"/>
                <c:pt idx="0">
                  <c:v>2363</c:v>
                </c:pt>
                <c:pt idx="1">
                  <c:v>5926</c:v>
                </c:pt>
                <c:pt idx="2">
                  <c:v>1580</c:v>
                </c:pt>
                <c:pt idx="3">
                  <c:v>5211</c:v>
                </c:pt>
                <c:pt idx="4">
                  <c:v>6451</c:v>
                </c:pt>
                <c:pt idx="5">
                  <c:v>3912</c:v>
                </c:pt>
                <c:pt idx="6">
                  <c:v>1308</c:v>
                </c:pt>
                <c:pt idx="7">
                  <c:v>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F7-484F-87EB-C57877760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9.5'!$AB$15:$AB$33</c:f>
              <c:numCache>
                <c:formatCode>0.0%</c:formatCode>
                <c:ptCount val="19"/>
                <c:pt idx="0">
                  <c:v>0.27272727272727271</c:v>
                </c:pt>
                <c:pt idx="1">
                  <c:v>9.0909090909090905E-3</c:v>
                </c:pt>
                <c:pt idx="2">
                  <c:v>6.0606060606060606E-3</c:v>
                </c:pt>
                <c:pt idx="3">
                  <c:v>1.5151515151515152E-2</c:v>
                </c:pt>
                <c:pt idx="4">
                  <c:v>2.7272727272727271E-2</c:v>
                </c:pt>
                <c:pt idx="5">
                  <c:v>6.0606060606060606E-3</c:v>
                </c:pt>
                <c:pt idx="6">
                  <c:v>5.4545454545454543E-2</c:v>
                </c:pt>
                <c:pt idx="7">
                  <c:v>3.9393939393939391E-2</c:v>
                </c:pt>
                <c:pt idx="8">
                  <c:v>3.0303030303030304E-2</c:v>
                </c:pt>
                <c:pt idx="9">
                  <c:v>0</c:v>
                </c:pt>
                <c:pt idx="10">
                  <c:v>9.0909090909090905E-3</c:v>
                </c:pt>
                <c:pt idx="11">
                  <c:v>1.5151515151515152E-2</c:v>
                </c:pt>
                <c:pt idx="12">
                  <c:v>4.2424242424242427E-2</c:v>
                </c:pt>
                <c:pt idx="13">
                  <c:v>3.3333333333333333E-2</c:v>
                </c:pt>
                <c:pt idx="14">
                  <c:v>0.22424242424242424</c:v>
                </c:pt>
                <c:pt idx="15">
                  <c:v>7.575757575757576E-2</c:v>
                </c:pt>
                <c:pt idx="16">
                  <c:v>3.3333333333333333E-2</c:v>
                </c:pt>
                <c:pt idx="17">
                  <c:v>3.0303030303030303E-3</c:v>
                </c:pt>
                <c:pt idx="18">
                  <c:v>9.0909090909090905E-3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2-429C-987F-9132AEA519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22-429C-987F-9132AEA51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9.42'!$V$8:$Z$8</c:f>
              <c:numCache>
                <c:formatCode>#,##0</c:formatCode>
                <c:ptCount val="5"/>
                <c:pt idx="0">
                  <c:v>48784.33</c:v>
                </c:pt>
                <c:pt idx="1">
                  <c:v>51367.69</c:v>
                </c:pt>
                <c:pt idx="2">
                  <c:v>52331</c:v>
                </c:pt>
                <c:pt idx="3">
                  <c:v>52227.91</c:v>
                </c:pt>
                <c:pt idx="4">
                  <c:v>52637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0B-4D8A-8FE7-668730C91D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0B-4D8A-8FE7-668730C91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9.43'!$U$4:$Y$4</c:f>
              <c:numCache>
                <c:formatCode>#,##0</c:formatCode>
                <c:ptCount val="5"/>
                <c:pt idx="1">
                  <c:v>465</c:v>
                </c:pt>
                <c:pt idx="2">
                  <c:v>843</c:v>
                </c:pt>
                <c:pt idx="3">
                  <c:v>496</c:v>
                </c:pt>
                <c:pt idx="4">
                  <c:v>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2B-4065-ACD6-98D16EAA8309}"/>
            </c:ext>
          </c:extLst>
        </c:ser>
        <c:ser>
          <c:idx val="1"/>
          <c:order val="1"/>
          <c:tx>
            <c:strRef>
              <c:f>'Table 9.43'!$S$7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9.43'!$U$7:$Y$7</c:f>
              <c:numCache>
                <c:formatCode>#,##0</c:formatCode>
                <c:ptCount val="5"/>
                <c:pt idx="1">
                  <c:v>307</c:v>
                </c:pt>
                <c:pt idx="2">
                  <c:v>557</c:v>
                </c:pt>
                <c:pt idx="3">
                  <c:v>317</c:v>
                </c:pt>
                <c:pt idx="4">
                  <c:v>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2B-4065-ACD6-98D16EAA8309}"/>
            </c:ext>
          </c:extLst>
        </c:ser>
        <c:ser>
          <c:idx val="2"/>
          <c:order val="2"/>
          <c:tx>
            <c:strRef>
              <c:f>'Table 9.43'!$S$11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9.43'!$U$11:$Y$11</c:f>
              <c:numCache>
                <c:formatCode>#,##0</c:formatCode>
                <c:ptCount val="5"/>
                <c:pt idx="1">
                  <c:v>358</c:v>
                </c:pt>
                <c:pt idx="2">
                  <c:v>608</c:v>
                </c:pt>
                <c:pt idx="3">
                  <c:v>372</c:v>
                </c:pt>
                <c:pt idx="4">
                  <c:v>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2B-4065-ACD6-98D16EAA8309}"/>
            </c:ext>
          </c:extLst>
        </c:ser>
        <c:ser>
          <c:idx val="3"/>
          <c:order val="3"/>
          <c:tx>
            <c:strRef>
              <c:f>'Table 9.43'!$S$12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9.43'!$U$12:$Y$12</c:f>
              <c:numCache>
                <c:formatCode>#,##0</c:formatCode>
                <c:ptCount val="5"/>
                <c:pt idx="1">
                  <c:v>106</c:v>
                </c:pt>
                <c:pt idx="2">
                  <c:v>234</c:v>
                </c:pt>
                <c:pt idx="3">
                  <c:v>122</c:v>
                </c:pt>
                <c:pt idx="4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2B-4065-ACD6-98D16EAA8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9.43'!$AB$15:$AB$33</c:f>
              <c:numCache>
                <c:formatCode>0.0%</c:formatCode>
                <c:ptCount val="19"/>
                <c:pt idx="0">
                  <c:v>0.37082405345211583</c:v>
                </c:pt>
                <c:pt idx="1">
                  <c:v>1.4476614699331848E-2</c:v>
                </c:pt>
                <c:pt idx="2">
                  <c:v>1.3363028953229399E-2</c:v>
                </c:pt>
                <c:pt idx="3">
                  <c:v>6.6815144766146995E-3</c:v>
                </c:pt>
                <c:pt idx="4">
                  <c:v>9.3541202672605794E-2</c:v>
                </c:pt>
                <c:pt idx="5">
                  <c:v>1.670378619153675E-2</c:v>
                </c:pt>
                <c:pt idx="6">
                  <c:v>3.4521158129175944E-2</c:v>
                </c:pt>
                <c:pt idx="7">
                  <c:v>6.1247216035634745E-2</c:v>
                </c:pt>
                <c:pt idx="8">
                  <c:v>2.5612472160356347E-2</c:v>
                </c:pt>
                <c:pt idx="9">
                  <c:v>2.2271714922048997E-3</c:v>
                </c:pt>
                <c:pt idx="10">
                  <c:v>1.5590200445434299E-2</c:v>
                </c:pt>
                <c:pt idx="11">
                  <c:v>2.1158129175946547E-2</c:v>
                </c:pt>
                <c:pt idx="12">
                  <c:v>1.2249443207126948E-2</c:v>
                </c:pt>
                <c:pt idx="13">
                  <c:v>2.3385300668151449E-2</c:v>
                </c:pt>
                <c:pt idx="14">
                  <c:v>8.3518930957683743E-2</c:v>
                </c:pt>
                <c:pt idx="15">
                  <c:v>3.0066815144766147E-2</c:v>
                </c:pt>
                <c:pt idx="16">
                  <c:v>3.7861915367483297E-2</c:v>
                </c:pt>
                <c:pt idx="17">
                  <c:v>8.9086859688195987E-3</c:v>
                </c:pt>
                <c:pt idx="18">
                  <c:v>8.9086859688195987E-3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9-48D7-95DC-646DD55518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9-48D7-95DC-646DD5551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9.43'!$Y$44:$Y$60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37</c:v>
                </c:pt>
                <c:pt idx="3">
                  <c:v>60</c:v>
                </c:pt>
                <c:pt idx="4">
                  <c:v>73</c:v>
                </c:pt>
                <c:pt idx="5">
                  <c:v>60</c:v>
                </c:pt>
                <c:pt idx="6">
                  <c:v>46</c:v>
                </c:pt>
                <c:pt idx="7">
                  <c:v>21</c:v>
                </c:pt>
                <c:pt idx="8">
                  <c:v>35</c:v>
                </c:pt>
                <c:pt idx="9">
                  <c:v>36</c:v>
                </c:pt>
                <c:pt idx="10">
                  <c:v>46</c:v>
                </c:pt>
                <c:pt idx="11">
                  <c:v>28</c:v>
                </c:pt>
                <c:pt idx="12">
                  <c:v>14</c:v>
                </c:pt>
                <c:pt idx="13">
                  <c:v>16</c:v>
                </c:pt>
                <c:pt idx="14">
                  <c:v>7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D-44FF-8EB1-6A8607853D4C}"/>
            </c:ext>
          </c:extLst>
        </c:ser>
        <c:ser>
          <c:idx val="1"/>
          <c:order val="1"/>
          <c:tx>
            <c:strRef>
              <c:f>'Table 9.43'!$S$62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71</c:v>
                </c:pt>
                <c:pt idx="4">
                  <c:v>92</c:v>
                </c:pt>
                <c:pt idx="5">
                  <c:v>52</c:v>
                </c:pt>
                <c:pt idx="6">
                  <c:v>37</c:v>
                </c:pt>
                <c:pt idx="7">
                  <c:v>26</c:v>
                </c:pt>
                <c:pt idx="8">
                  <c:v>39</c:v>
                </c:pt>
                <c:pt idx="9">
                  <c:v>37</c:v>
                </c:pt>
                <c:pt idx="10">
                  <c:v>35</c:v>
                </c:pt>
                <c:pt idx="11">
                  <c:v>26</c:v>
                </c:pt>
                <c:pt idx="12">
                  <c:v>22</c:v>
                </c:pt>
                <c:pt idx="13">
                  <c:v>15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FD-44FF-8EB1-6A8607853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9.43'!$Y$83:$Y$90</c:f>
              <c:numCache>
                <c:formatCode>#,##0</c:formatCode>
                <c:ptCount val="8"/>
                <c:pt idx="0">
                  <c:v>35</c:v>
                </c:pt>
                <c:pt idx="1">
                  <c:v>8</c:v>
                </c:pt>
                <c:pt idx="2">
                  <c:v>36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42</c:v>
                </c:pt>
                <c:pt idx="7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1F-426E-8EB1-B74A643D328F}"/>
            </c:ext>
          </c:extLst>
        </c:ser>
        <c:ser>
          <c:idx val="1"/>
          <c:order val="1"/>
          <c:tx>
            <c:strRef>
              <c:f>'Table 9.43'!$S$92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9.43'!$Y$93:$Y$100</c:f>
              <c:numCache>
                <c:formatCode>#,##0</c:formatCode>
                <c:ptCount val="8"/>
                <c:pt idx="0">
                  <c:v>23</c:v>
                </c:pt>
                <c:pt idx="1">
                  <c:v>20</c:v>
                </c:pt>
                <c:pt idx="2">
                  <c:v>11</c:v>
                </c:pt>
                <c:pt idx="3">
                  <c:v>26</c:v>
                </c:pt>
                <c:pt idx="4">
                  <c:v>44</c:v>
                </c:pt>
                <c:pt idx="5">
                  <c:v>9</c:v>
                </c:pt>
                <c:pt idx="6">
                  <c:v>3</c:v>
                </c:pt>
                <c:pt idx="7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1F-426E-8EB1-B74A643D3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9.43'!$U$8:$Y$8</c:f>
              <c:numCache>
                <c:formatCode>#,##0</c:formatCode>
                <c:ptCount val="5"/>
                <c:pt idx="1">
                  <c:v>43870.75</c:v>
                </c:pt>
                <c:pt idx="2">
                  <c:v>39447</c:v>
                </c:pt>
                <c:pt idx="3">
                  <c:v>48700</c:v>
                </c:pt>
                <c:pt idx="4">
                  <c:v>43229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C2-43D2-BE11-6B951DF224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C2-43D2-BE11-6B951DF2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9.43'!$V$4:$Z$4</c:f>
              <c:numCache>
                <c:formatCode>#,##0</c:formatCode>
                <c:ptCount val="5"/>
                <c:pt idx="0">
                  <c:v>465</c:v>
                </c:pt>
                <c:pt idx="1">
                  <c:v>843</c:v>
                </c:pt>
                <c:pt idx="2">
                  <c:v>496</c:v>
                </c:pt>
                <c:pt idx="3">
                  <c:v>962</c:v>
                </c:pt>
                <c:pt idx="4">
                  <c:v>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9-4CC9-AD30-B096661B87CA}"/>
            </c:ext>
          </c:extLst>
        </c:ser>
        <c:ser>
          <c:idx val="1"/>
          <c:order val="1"/>
          <c:tx>
            <c:strRef>
              <c:f>'Table 9.43'!$S$7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9.43'!$V$7:$Z$7</c:f>
              <c:numCache>
                <c:formatCode>#,##0</c:formatCode>
                <c:ptCount val="5"/>
                <c:pt idx="0">
                  <c:v>307</c:v>
                </c:pt>
                <c:pt idx="1">
                  <c:v>557</c:v>
                </c:pt>
                <c:pt idx="2">
                  <c:v>317</c:v>
                </c:pt>
                <c:pt idx="3">
                  <c:v>610</c:v>
                </c:pt>
                <c:pt idx="4">
                  <c:v>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9-4CC9-AD30-B096661B87CA}"/>
            </c:ext>
          </c:extLst>
        </c:ser>
        <c:ser>
          <c:idx val="2"/>
          <c:order val="2"/>
          <c:tx>
            <c:strRef>
              <c:f>'Table 9.43'!$S$11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9.43'!$V$11:$Z$11</c:f>
              <c:numCache>
                <c:formatCode>#,##0</c:formatCode>
                <c:ptCount val="5"/>
                <c:pt idx="0">
                  <c:v>358</c:v>
                </c:pt>
                <c:pt idx="1">
                  <c:v>608</c:v>
                </c:pt>
                <c:pt idx="2">
                  <c:v>372</c:v>
                </c:pt>
                <c:pt idx="3">
                  <c:v>718</c:v>
                </c:pt>
                <c:pt idx="4">
                  <c:v>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9-4CC9-AD30-B096661B87CA}"/>
            </c:ext>
          </c:extLst>
        </c:ser>
        <c:ser>
          <c:idx val="3"/>
          <c:order val="3"/>
          <c:tx>
            <c:strRef>
              <c:f>'Table 9.43'!$S$12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9.43'!$V$12:$Z$12</c:f>
              <c:numCache>
                <c:formatCode>#,##0</c:formatCode>
                <c:ptCount val="5"/>
                <c:pt idx="0">
                  <c:v>106</c:v>
                </c:pt>
                <c:pt idx="1">
                  <c:v>234</c:v>
                </c:pt>
                <c:pt idx="2">
                  <c:v>122</c:v>
                </c:pt>
                <c:pt idx="3">
                  <c:v>244</c:v>
                </c:pt>
                <c:pt idx="4">
                  <c:v>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B9-4CC9-AD30-B096661B8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9.43'!$AB$15:$AB$33</c:f>
              <c:numCache>
                <c:formatCode>0.0%</c:formatCode>
                <c:ptCount val="19"/>
                <c:pt idx="0">
                  <c:v>0.37082405345211583</c:v>
                </c:pt>
                <c:pt idx="1">
                  <c:v>1.4476614699331848E-2</c:v>
                </c:pt>
                <c:pt idx="2">
                  <c:v>1.3363028953229399E-2</c:v>
                </c:pt>
                <c:pt idx="3">
                  <c:v>6.6815144766146995E-3</c:v>
                </c:pt>
                <c:pt idx="4">
                  <c:v>9.3541202672605794E-2</c:v>
                </c:pt>
                <c:pt idx="5">
                  <c:v>1.670378619153675E-2</c:v>
                </c:pt>
                <c:pt idx="6">
                  <c:v>3.4521158129175944E-2</c:v>
                </c:pt>
                <c:pt idx="7">
                  <c:v>6.1247216035634745E-2</c:v>
                </c:pt>
                <c:pt idx="8">
                  <c:v>2.5612472160356347E-2</c:v>
                </c:pt>
                <c:pt idx="9">
                  <c:v>2.2271714922048997E-3</c:v>
                </c:pt>
                <c:pt idx="10">
                  <c:v>1.5590200445434299E-2</c:v>
                </c:pt>
                <c:pt idx="11">
                  <c:v>2.1158129175946547E-2</c:v>
                </c:pt>
                <c:pt idx="12">
                  <c:v>1.2249443207126948E-2</c:v>
                </c:pt>
                <c:pt idx="13">
                  <c:v>2.3385300668151449E-2</c:v>
                </c:pt>
                <c:pt idx="14">
                  <c:v>8.3518930957683743E-2</c:v>
                </c:pt>
                <c:pt idx="15">
                  <c:v>3.0066815144766147E-2</c:v>
                </c:pt>
                <c:pt idx="16">
                  <c:v>3.7861915367483297E-2</c:v>
                </c:pt>
                <c:pt idx="17">
                  <c:v>8.9086859688195987E-3</c:v>
                </c:pt>
                <c:pt idx="18">
                  <c:v>8.9086859688195987E-3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5-4D1F-AD9C-B43D52F47B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5-4D1F-AD9C-B43D52F47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9.43'!$Z$44:$Z$60</c:f>
              <c:numCache>
                <c:formatCode>#,##0</c:formatCode>
                <c:ptCount val="17"/>
                <c:pt idx="0">
                  <c:v>2</c:v>
                </c:pt>
                <c:pt idx="1">
                  <c:v>13</c:v>
                </c:pt>
                <c:pt idx="2">
                  <c:v>36</c:v>
                </c:pt>
                <c:pt idx="3">
                  <c:v>52</c:v>
                </c:pt>
                <c:pt idx="4">
                  <c:v>39</c:v>
                </c:pt>
                <c:pt idx="5">
                  <c:v>66</c:v>
                </c:pt>
                <c:pt idx="6">
                  <c:v>40</c:v>
                </c:pt>
                <c:pt idx="7">
                  <c:v>23</c:v>
                </c:pt>
                <c:pt idx="8">
                  <c:v>32</c:v>
                </c:pt>
                <c:pt idx="9">
                  <c:v>32</c:v>
                </c:pt>
                <c:pt idx="10">
                  <c:v>42</c:v>
                </c:pt>
                <c:pt idx="11">
                  <c:v>28</c:v>
                </c:pt>
                <c:pt idx="12">
                  <c:v>9</c:v>
                </c:pt>
                <c:pt idx="13">
                  <c:v>11</c:v>
                </c:pt>
                <c:pt idx="14">
                  <c:v>9</c:v>
                </c:pt>
                <c:pt idx="15">
                  <c:v>4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2-4956-85B2-677A106EB962}"/>
            </c:ext>
          </c:extLst>
        </c:ser>
        <c:ser>
          <c:idx val="1"/>
          <c:order val="1"/>
          <c:tx>
            <c:strRef>
              <c:f>'Table 9.43'!$S$62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9.43'!$Z$63:$Z$79</c:f>
              <c:numCache>
                <c:formatCode>#,##0</c:formatCode>
                <c:ptCount val="17"/>
                <c:pt idx="0">
                  <c:v>0</c:v>
                </c:pt>
                <c:pt idx="1">
                  <c:v>20</c:v>
                </c:pt>
                <c:pt idx="2">
                  <c:v>37</c:v>
                </c:pt>
                <c:pt idx="3">
                  <c:v>65</c:v>
                </c:pt>
                <c:pt idx="4">
                  <c:v>77</c:v>
                </c:pt>
                <c:pt idx="5">
                  <c:v>63</c:v>
                </c:pt>
                <c:pt idx="6">
                  <c:v>34</c:v>
                </c:pt>
                <c:pt idx="7">
                  <c:v>27</c:v>
                </c:pt>
                <c:pt idx="8">
                  <c:v>29</c:v>
                </c:pt>
                <c:pt idx="9">
                  <c:v>21</c:v>
                </c:pt>
                <c:pt idx="10">
                  <c:v>36</c:v>
                </c:pt>
                <c:pt idx="11">
                  <c:v>19</c:v>
                </c:pt>
                <c:pt idx="12">
                  <c:v>12</c:v>
                </c:pt>
                <c:pt idx="13">
                  <c:v>13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32-4956-85B2-677A106EB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9.43'!$Z$83:$Z$90</c:f>
              <c:numCache>
                <c:formatCode>#,##0</c:formatCode>
                <c:ptCount val="8"/>
                <c:pt idx="0">
                  <c:v>33</c:v>
                </c:pt>
                <c:pt idx="1">
                  <c:v>7</c:v>
                </c:pt>
                <c:pt idx="2">
                  <c:v>37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41</c:v>
                </c:pt>
                <c:pt idx="7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7-4049-97BF-077A6EBDF7BC}"/>
            </c:ext>
          </c:extLst>
        </c:ser>
        <c:ser>
          <c:idx val="1"/>
          <c:order val="1"/>
          <c:tx>
            <c:strRef>
              <c:f>'Table 9.43'!$S$92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9.43'!$Z$93:$Z$100</c:f>
              <c:numCache>
                <c:formatCode>#,##0</c:formatCode>
                <c:ptCount val="8"/>
                <c:pt idx="0">
                  <c:v>24</c:v>
                </c:pt>
                <c:pt idx="1">
                  <c:v>22</c:v>
                </c:pt>
                <c:pt idx="2">
                  <c:v>14</c:v>
                </c:pt>
                <c:pt idx="3">
                  <c:v>19</c:v>
                </c:pt>
                <c:pt idx="4">
                  <c:v>31</c:v>
                </c:pt>
                <c:pt idx="5">
                  <c:v>7</c:v>
                </c:pt>
                <c:pt idx="6">
                  <c:v>7</c:v>
                </c:pt>
                <c:pt idx="7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57-4049-97BF-077A6EBDF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18</c:v>
                </c:pt>
                <c:pt idx="4">
                  <c:v>11</c:v>
                </c:pt>
                <c:pt idx="5">
                  <c:v>12</c:v>
                </c:pt>
                <c:pt idx="6">
                  <c:v>21</c:v>
                </c:pt>
                <c:pt idx="7">
                  <c:v>14</c:v>
                </c:pt>
                <c:pt idx="8">
                  <c:v>17</c:v>
                </c:pt>
                <c:pt idx="9">
                  <c:v>11</c:v>
                </c:pt>
                <c:pt idx="10">
                  <c:v>25</c:v>
                </c:pt>
                <c:pt idx="11">
                  <c:v>14</c:v>
                </c:pt>
                <c:pt idx="12">
                  <c:v>7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C-4301-96EC-BB400EEFEDCB}"/>
            </c:ext>
          </c:extLst>
        </c:ser>
        <c:ser>
          <c:idx val="1"/>
          <c:order val="1"/>
          <c:tx>
            <c:strRef>
              <c:f>'Table 9.5'!$S$62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9.5'!$Y$63:$Y$79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9</c:v>
                </c:pt>
                <c:pt idx="3">
                  <c:v>24</c:v>
                </c:pt>
                <c:pt idx="4">
                  <c:v>18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13</c:v>
                </c:pt>
                <c:pt idx="9">
                  <c:v>27</c:v>
                </c:pt>
                <c:pt idx="10">
                  <c:v>25</c:v>
                </c:pt>
                <c:pt idx="11">
                  <c:v>10</c:v>
                </c:pt>
                <c:pt idx="12">
                  <c:v>3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C-4301-96EC-BB400EEFE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9.43'!$V$8:$Z$8</c:f>
              <c:numCache>
                <c:formatCode>#,##0</c:formatCode>
                <c:ptCount val="5"/>
                <c:pt idx="0">
                  <c:v>43870.75</c:v>
                </c:pt>
                <c:pt idx="1">
                  <c:v>39447</c:v>
                </c:pt>
                <c:pt idx="2">
                  <c:v>48700</c:v>
                </c:pt>
                <c:pt idx="3">
                  <c:v>43229</c:v>
                </c:pt>
                <c:pt idx="4">
                  <c:v>43228.35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B-45A7-A276-63F4633DACA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B-45A7-A276-63F4633DA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9.44'!$U$4:$Y$4</c:f>
              <c:numCache>
                <c:formatCode>#,##0</c:formatCode>
                <c:ptCount val="5"/>
                <c:pt idx="1">
                  <c:v>57</c:v>
                </c:pt>
                <c:pt idx="2">
                  <c:v>146</c:v>
                </c:pt>
                <c:pt idx="3">
                  <c:v>170</c:v>
                </c:pt>
                <c:pt idx="4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E5-46C5-BED7-42DF3CCD5D4C}"/>
            </c:ext>
          </c:extLst>
        </c:ser>
        <c:ser>
          <c:idx val="1"/>
          <c:order val="1"/>
          <c:tx>
            <c:strRef>
              <c:f>'Table 9.44'!$S$7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9.44'!$U$7:$Y$7</c:f>
              <c:numCache>
                <c:formatCode>#,##0</c:formatCode>
                <c:ptCount val="5"/>
                <c:pt idx="1">
                  <c:v>41</c:v>
                </c:pt>
                <c:pt idx="2">
                  <c:v>98</c:v>
                </c:pt>
                <c:pt idx="3">
                  <c:v>109</c:v>
                </c:pt>
                <c:pt idx="4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E5-46C5-BED7-42DF3CCD5D4C}"/>
            </c:ext>
          </c:extLst>
        </c:ser>
        <c:ser>
          <c:idx val="2"/>
          <c:order val="2"/>
          <c:tx>
            <c:strRef>
              <c:f>'Table 9.44'!$S$11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9.44'!$U$11:$Y$11</c:f>
              <c:numCache>
                <c:formatCode>#,##0</c:formatCode>
                <c:ptCount val="5"/>
                <c:pt idx="1">
                  <c:v>57</c:v>
                </c:pt>
                <c:pt idx="2">
                  <c:v>145</c:v>
                </c:pt>
                <c:pt idx="3">
                  <c:v>167</c:v>
                </c:pt>
                <c:pt idx="4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E5-46C5-BED7-42DF3CCD5D4C}"/>
            </c:ext>
          </c:extLst>
        </c:ser>
        <c:ser>
          <c:idx val="3"/>
          <c:order val="3"/>
          <c:tx>
            <c:strRef>
              <c:f>'Table 9.44'!$S$12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9.44'!$U$12:$Y$12</c:f>
              <c:numCache>
                <c:formatCode>#,##0</c:formatCode>
                <c:ptCount val="5"/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E5-46C5-BED7-42DF3CCD5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9.44'!$AB$15:$AB$33</c:f>
              <c:numCache>
                <c:formatCode>0.0%</c:formatCode>
                <c:ptCount val="19"/>
                <c:pt idx="0">
                  <c:v>2.717391304347826E-2</c:v>
                </c:pt>
                <c:pt idx="1">
                  <c:v>3.8043478260869568E-2</c:v>
                </c:pt>
                <c:pt idx="2">
                  <c:v>0</c:v>
                </c:pt>
                <c:pt idx="3">
                  <c:v>1.0869565217391304E-2</c:v>
                </c:pt>
                <c:pt idx="4">
                  <c:v>7.6086956521739135E-2</c:v>
                </c:pt>
                <c:pt idx="5">
                  <c:v>0</c:v>
                </c:pt>
                <c:pt idx="6">
                  <c:v>5.434782608695652E-3</c:v>
                </c:pt>
                <c:pt idx="7">
                  <c:v>2.717391304347826E-2</c:v>
                </c:pt>
                <c:pt idx="8">
                  <c:v>1.0869565217391304E-2</c:v>
                </c:pt>
                <c:pt idx="9">
                  <c:v>0</c:v>
                </c:pt>
                <c:pt idx="10">
                  <c:v>1.0869565217391304E-2</c:v>
                </c:pt>
                <c:pt idx="11">
                  <c:v>4.3478260869565216E-2</c:v>
                </c:pt>
                <c:pt idx="12">
                  <c:v>7.6086956521739135E-2</c:v>
                </c:pt>
                <c:pt idx="13">
                  <c:v>2.1739130434782608E-2</c:v>
                </c:pt>
                <c:pt idx="14">
                  <c:v>0.40217391304347827</c:v>
                </c:pt>
                <c:pt idx="15">
                  <c:v>6.5217391304347824E-2</c:v>
                </c:pt>
                <c:pt idx="16">
                  <c:v>9.2391304347826081E-2</c:v>
                </c:pt>
                <c:pt idx="17">
                  <c:v>0</c:v>
                </c:pt>
                <c:pt idx="18">
                  <c:v>8.1521739130434784E-2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5-4874-829D-E11C0CDC18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5-4874-829D-E11C0CDC1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</c:v>
                </c:pt>
                <c:pt idx="4">
                  <c:v>11</c:v>
                </c:pt>
                <c:pt idx="5">
                  <c:v>12</c:v>
                </c:pt>
                <c:pt idx="6">
                  <c:v>6</c:v>
                </c:pt>
                <c:pt idx="7">
                  <c:v>6</c:v>
                </c:pt>
                <c:pt idx="8">
                  <c:v>3</c:v>
                </c:pt>
                <c:pt idx="9">
                  <c:v>0</c:v>
                </c:pt>
                <c:pt idx="10">
                  <c:v>10</c:v>
                </c:pt>
                <c:pt idx="11">
                  <c:v>7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7-49E7-9A9F-A248183940A7}"/>
            </c:ext>
          </c:extLst>
        </c:ser>
        <c:ser>
          <c:idx val="1"/>
          <c:order val="1"/>
          <c:tx>
            <c:strRef>
              <c:f>'Table 9.44'!$S$62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8</c:v>
                </c:pt>
                <c:pt idx="4">
                  <c:v>10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11</c:v>
                </c:pt>
                <c:pt idx="12">
                  <c:v>7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7-49E7-9A9F-A24818394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9.44'!$Y$83:$Y$90</c:f>
              <c:numCache>
                <c:formatCode>#,##0</c:formatCode>
                <c:ptCount val="8"/>
                <c:pt idx="0">
                  <c:v>6</c:v>
                </c:pt>
                <c:pt idx="1">
                  <c:v>11</c:v>
                </c:pt>
                <c:pt idx="2">
                  <c:v>12</c:v>
                </c:pt>
                <c:pt idx="3">
                  <c:v>5</c:v>
                </c:pt>
                <c:pt idx="4">
                  <c:v>0</c:v>
                </c:pt>
                <c:pt idx="5">
                  <c:v>5</c:v>
                </c:pt>
                <c:pt idx="6">
                  <c:v>5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8-4882-A652-E3760042067E}"/>
            </c:ext>
          </c:extLst>
        </c:ser>
        <c:ser>
          <c:idx val="1"/>
          <c:order val="1"/>
          <c:tx>
            <c:strRef>
              <c:f>'Table 9.44'!$S$92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9.44'!$Y$93:$Y$100</c:f>
              <c:numCache>
                <c:formatCode>#,##0</c:formatCode>
                <c:ptCount val="8"/>
                <c:pt idx="0">
                  <c:v>5</c:v>
                </c:pt>
                <c:pt idx="1">
                  <c:v>8</c:v>
                </c:pt>
                <c:pt idx="2">
                  <c:v>0</c:v>
                </c:pt>
                <c:pt idx="3">
                  <c:v>10</c:v>
                </c:pt>
                <c:pt idx="4">
                  <c:v>12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B8-4882-A652-E37600420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9.44'!$U$8:$Y$8</c:f>
              <c:numCache>
                <c:formatCode>#,##0</c:formatCode>
                <c:ptCount val="5"/>
                <c:pt idx="1">
                  <c:v>23591.11</c:v>
                </c:pt>
                <c:pt idx="2">
                  <c:v>36955.67</c:v>
                </c:pt>
                <c:pt idx="3">
                  <c:v>32193</c:v>
                </c:pt>
                <c:pt idx="4">
                  <c:v>29820.799999999999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DE-4257-B24E-73A27B3C03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DE-4257-B24E-73A27B3C0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9.44'!$V$4:$Z$4</c:f>
              <c:numCache>
                <c:formatCode>#,##0</c:formatCode>
                <c:ptCount val="5"/>
                <c:pt idx="0">
                  <c:v>57</c:v>
                </c:pt>
                <c:pt idx="1">
                  <c:v>146</c:v>
                </c:pt>
                <c:pt idx="2">
                  <c:v>170</c:v>
                </c:pt>
                <c:pt idx="3">
                  <c:v>178</c:v>
                </c:pt>
                <c:pt idx="4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35-443C-B808-E1FD9E1EB8D5}"/>
            </c:ext>
          </c:extLst>
        </c:ser>
        <c:ser>
          <c:idx val="1"/>
          <c:order val="1"/>
          <c:tx>
            <c:strRef>
              <c:f>'Table 9.44'!$S$7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9.44'!$V$7:$Z$7</c:f>
              <c:numCache>
                <c:formatCode>#,##0</c:formatCode>
                <c:ptCount val="5"/>
                <c:pt idx="0">
                  <c:v>41</c:v>
                </c:pt>
                <c:pt idx="1">
                  <c:v>98</c:v>
                </c:pt>
                <c:pt idx="2">
                  <c:v>109</c:v>
                </c:pt>
                <c:pt idx="3">
                  <c:v>125</c:v>
                </c:pt>
                <c:pt idx="4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35-443C-B808-E1FD9E1EB8D5}"/>
            </c:ext>
          </c:extLst>
        </c:ser>
        <c:ser>
          <c:idx val="2"/>
          <c:order val="2"/>
          <c:tx>
            <c:strRef>
              <c:f>'Table 9.44'!$S$11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9.44'!$V$11:$Z$11</c:f>
              <c:numCache>
                <c:formatCode>#,##0</c:formatCode>
                <c:ptCount val="5"/>
                <c:pt idx="0">
                  <c:v>57</c:v>
                </c:pt>
                <c:pt idx="1">
                  <c:v>145</c:v>
                </c:pt>
                <c:pt idx="2">
                  <c:v>167</c:v>
                </c:pt>
                <c:pt idx="3">
                  <c:v>173</c:v>
                </c:pt>
                <c:pt idx="4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35-443C-B808-E1FD9E1EB8D5}"/>
            </c:ext>
          </c:extLst>
        </c:ser>
        <c:ser>
          <c:idx val="3"/>
          <c:order val="3"/>
          <c:tx>
            <c:strRef>
              <c:f>'Table 9.44'!$S$12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9.44'!$V$12:$Z$12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6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35-443C-B808-E1FD9E1EB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9.44'!$AB$15:$AB$33</c:f>
              <c:numCache>
                <c:formatCode>0.0%</c:formatCode>
                <c:ptCount val="19"/>
                <c:pt idx="0">
                  <c:v>2.717391304347826E-2</c:v>
                </c:pt>
                <c:pt idx="1">
                  <c:v>3.8043478260869568E-2</c:v>
                </c:pt>
                <c:pt idx="2">
                  <c:v>0</c:v>
                </c:pt>
                <c:pt idx="3">
                  <c:v>1.0869565217391304E-2</c:v>
                </c:pt>
                <c:pt idx="4">
                  <c:v>7.6086956521739135E-2</c:v>
                </c:pt>
                <c:pt idx="5">
                  <c:v>0</c:v>
                </c:pt>
                <c:pt idx="6">
                  <c:v>5.434782608695652E-3</c:v>
                </c:pt>
                <c:pt idx="7">
                  <c:v>2.717391304347826E-2</c:v>
                </c:pt>
                <c:pt idx="8">
                  <c:v>1.0869565217391304E-2</c:v>
                </c:pt>
                <c:pt idx="9">
                  <c:v>0</c:v>
                </c:pt>
                <c:pt idx="10">
                  <c:v>1.0869565217391304E-2</c:v>
                </c:pt>
                <c:pt idx="11">
                  <c:v>4.3478260869565216E-2</c:v>
                </c:pt>
                <c:pt idx="12">
                  <c:v>7.6086956521739135E-2</c:v>
                </c:pt>
                <c:pt idx="13">
                  <c:v>2.1739130434782608E-2</c:v>
                </c:pt>
                <c:pt idx="14">
                  <c:v>0.40217391304347827</c:v>
                </c:pt>
                <c:pt idx="15">
                  <c:v>6.5217391304347824E-2</c:v>
                </c:pt>
                <c:pt idx="16">
                  <c:v>9.2391304347826081E-2</c:v>
                </c:pt>
                <c:pt idx="17">
                  <c:v>0</c:v>
                </c:pt>
                <c:pt idx="18">
                  <c:v>8.1521739130434784E-2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F-4077-9941-CD68B9C5266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AF-4077-9941-CD68B9C52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9.44'!$Z$44:$Z$60</c:f>
              <c:numCache>
                <c:formatCode>#,##0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14</c:v>
                </c:pt>
                <c:pt idx="4">
                  <c:v>12</c:v>
                </c:pt>
                <c:pt idx="5">
                  <c:v>11</c:v>
                </c:pt>
                <c:pt idx="6">
                  <c:v>7</c:v>
                </c:pt>
                <c:pt idx="7">
                  <c:v>10</c:v>
                </c:pt>
                <c:pt idx="8">
                  <c:v>12</c:v>
                </c:pt>
                <c:pt idx="9">
                  <c:v>2</c:v>
                </c:pt>
                <c:pt idx="10">
                  <c:v>7</c:v>
                </c:pt>
                <c:pt idx="11">
                  <c:v>6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0-4F18-B06C-AB8300D6DB78}"/>
            </c:ext>
          </c:extLst>
        </c:ser>
        <c:ser>
          <c:idx val="1"/>
          <c:order val="1"/>
          <c:tx>
            <c:strRef>
              <c:f>'Table 9.44'!$S$62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13</c:v>
                </c:pt>
                <c:pt idx="5">
                  <c:v>8</c:v>
                </c:pt>
                <c:pt idx="6">
                  <c:v>10</c:v>
                </c:pt>
                <c:pt idx="7">
                  <c:v>14</c:v>
                </c:pt>
                <c:pt idx="8">
                  <c:v>3</c:v>
                </c:pt>
                <c:pt idx="9">
                  <c:v>10</c:v>
                </c:pt>
                <c:pt idx="10">
                  <c:v>4</c:v>
                </c:pt>
                <c:pt idx="11">
                  <c:v>5</c:v>
                </c:pt>
                <c:pt idx="12">
                  <c:v>7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0-4F18-B06C-AB8300D6D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9.44'!$Z$83:$Z$90</c:f>
              <c:numCache>
                <c:formatCode>#,##0</c:formatCode>
                <c:ptCount val="8"/>
                <c:pt idx="0">
                  <c:v>3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  <c:pt idx="5">
                  <c:v>4</c:v>
                </c:pt>
                <c:pt idx="6">
                  <c:v>4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D-4F25-B23F-E7C7B58EF4C3}"/>
            </c:ext>
          </c:extLst>
        </c:ser>
        <c:ser>
          <c:idx val="1"/>
          <c:order val="1"/>
          <c:tx>
            <c:strRef>
              <c:f>'Table 9.44'!$S$92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9.44'!$Z$93:$Z$100</c:f>
              <c:numCache>
                <c:formatCode>#,##0</c:formatCode>
                <c:ptCount val="8"/>
                <c:pt idx="0">
                  <c:v>7</c:v>
                </c:pt>
                <c:pt idx="1">
                  <c:v>8</c:v>
                </c:pt>
                <c:pt idx="2">
                  <c:v>0</c:v>
                </c:pt>
                <c:pt idx="3">
                  <c:v>10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D-4F25-B23F-E7C7B58EF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9.5'!$Y$83:$Y$90</c:f>
              <c:numCache>
                <c:formatCode>#,##0</c:formatCode>
                <c:ptCount val="8"/>
                <c:pt idx="0">
                  <c:v>14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16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66-472C-8CB4-FE8DC6D736A9}"/>
            </c:ext>
          </c:extLst>
        </c:ser>
        <c:ser>
          <c:idx val="1"/>
          <c:order val="1"/>
          <c:tx>
            <c:strRef>
              <c:f>'Table 9.5'!$S$92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9.5'!$Y$93:$Y$100</c:f>
              <c:numCache>
                <c:formatCode>#,##0</c:formatCode>
                <c:ptCount val="8"/>
                <c:pt idx="0">
                  <c:v>11</c:v>
                </c:pt>
                <c:pt idx="1">
                  <c:v>15</c:v>
                </c:pt>
                <c:pt idx="2">
                  <c:v>9</c:v>
                </c:pt>
                <c:pt idx="3">
                  <c:v>12</c:v>
                </c:pt>
                <c:pt idx="4">
                  <c:v>24</c:v>
                </c:pt>
                <c:pt idx="5">
                  <c:v>0</c:v>
                </c:pt>
                <c:pt idx="6">
                  <c:v>0</c:v>
                </c:pt>
                <c:pt idx="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66-472C-8CB4-FE8DC6D73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9.44'!$V$8:$Z$8</c:f>
              <c:numCache>
                <c:formatCode>#,##0</c:formatCode>
                <c:ptCount val="5"/>
                <c:pt idx="0">
                  <c:v>23591.11</c:v>
                </c:pt>
                <c:pt idx="1">
                  <c:v>36955.67</c:v>
                </c:pt>
                <c:pt idx="2">
                  <c:v>32193</c:v>
                </c:pt>
                <c:pt idx="3">
                  <c:v>29820.799999999999</c:v>
                </c:pt>
                <c:pt idx="4">
                  <c:v>30151.82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8-4A49-AB36-3EB5F36A4C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8-4A49-AB36-3EB5F36A4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9.45'!$U$4:$Y$4</c:f>
              <c:numCache>
                <c:formatCode>#,##0</c:formatCode>
                <c:ptCount val="5"/>
                <c:pt idx="1">
                  <c:v>9956</c:v>
                </c:pt>
                <c:pt idx="2">
                  <c:v>11708</c:v>
                </c:pt>
                <c:pt idx="3">
                  <c:v>10769</c:v>
                </c:pt>
                <c:pt idx="4">
                  <c:v>11788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0-42DE-925A-AE8E149BEAF8}"/>
            </c:ext>
          </c:extLst>
        </c:ser>
        <c:ser>
          <c:idx val="1"/>
          <c:order val="1"/>
          <c:tx>
            <c:strRef>
              <c:f>'Table 9.45'!$S$7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9.45'!$U$7:$Y$7</c:f>
              <c:numCache>
                <c:formatCode>#,##0</c:formatCode>
                <c:ptCount val="5"/>
                <c:pt idx="1">
                  <c:v>6641</c:v>
                </c:pt>
                <c:pt idx="2">
                  <c:v>7944</c:v>
                </c:pt>
                <c:pt idx="3">
                  <c:v>7222</c:v>
                </c:pt>
                <c:pt idx="4">
                  <c:v>8070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20-42DE-925A-AE8E149BEAF8}"/>
            </c:ext>
          </c:extLst>
        </c:ser>
        <c:ser>
          <c:idx val="2"/>
          <c:order val="2"/>
          <c:tx>
            <c:strRef>
              <c:f>'Table 9.45'!$S$11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9.45'!$U$11:$Y$11</c:f>
              <c:numCache>
                <c:formatCode>#,##0</c:formatCode>
                <c:ptCount val="5"/>
                <c:pt idx="1">
                  <c:v>8096</c:v>
                </c:pt>
                <c:pt idx="2">
                  <c:v>9041</c:v>
                </c:pt>
                <c:pt idx="3">
                  <c:v>8701</c:v>
                </c:pt>
                <c:pt idx="4">
                  <c:v>9170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20-42DE-925A-AE8E149BEAF8}"/>
            </c:ext>
          </c:extLst>
        </c:ser>
        <c:ser>
          <c:idx val="3"/>
          <c:order val="3"/>
          <c:tx>
            <c:strRef>
              <c:f>'Table 9.45'!$S$12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9.45'!$U$12:$Y$12</c:f>
              <c:numCache>
                <c:formatCode>#,##0</c:formatCode>
                <c:ptCount val="5"/>
                <c:pt idx="1">
                  <c:v>1861</c:v>
                </c:pt>
                <c:pt idx="2">
                  <c:v>2666</c:v>
                </c:pt>
                <c:pt idx="3">
                  <c:v>2070</c:v>
                </c:pt>
                <c:pt idx="4">
                  <c:v>2619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20-42DE-925A-AE8E149BE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9.45'!$AB$15:$AB$33</c:f>
              <c:numCache>
                <c:formatCode>0.0%</c:formatCode>
                <c:ptCount val="19"/>
                <c:pt idx="0">
                  <c:v>0.13633049817739976</c:v>
                </c:pt>
                <c:pt idx="1">
                  <c:v>2.4220332118266505E-2</c:v>
                </c:pt>
                <c:pt idx="2">
                  <c:v>4.4147428108545973E-2</c:v>
                </c:pt>
                <c:pt idx="3">
                  <c:v>8.7484811664641556E-3</c:v>
                </c:pt>
                <c:pt idx="4">
                  <c:v>7.1931956257594173E-2</c:v>
                </c:pt>
                <c:pt idx="5">
                  <c:v>4.0259214256784123E-2</c:v>
                </c:pt>
                <c:pt idx="6">
                  <c:v>7.6549210206561358E-2</c:v>
                </c:pt>
                <c:pt idx="7">
                  <c:v>7.8250303766707163E-2</c:v>
                </c:pt>
                <c:pt idx="8">
                  <c:v>3.3454840016200894E-2</c:v>
                </c:pt>
                <c:pt idx="9">
                  <c:v>1.5390846496557311E-3</c:v>
                </c:pt>
                <c:pt idx="10">
                  <c:v>1.9279060348319159E-2</c:v>
                </c:pt>
                <c:pt idx="11">
                  <c:v>1.9927095990279465E-2</c:v>
                </c:pt>
                <c:pt idx="12">
                  <c:v>3.6857027136492505E-2</c:v>
                </c:pt>
                <c:pt idx="13">
                  <c:v>5.5326042932361277E-2</c:v>
                </c:pt>
                <c:pt idx="14">
                  <c:v>5.8323207776427702E-2</c:v>
                </c:pt>
                <c:pt idx="15">
                  <c:v>5.7432158768732283E-2</c:v>
                </c:pt>
                <c:pt idx="16">
                  <c:v>9.4937221547185091E-2</c:v>
                </c:pt>
                <c:pt idx="17">
                  <c:v>1.4094775212636695E-2</c:v>
                </c:pt>
                <c:pt idx="18">
                  <c:v>3.7586067233697854E-2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3-4873-B96C-D34BC81D6F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C3-4873-B96C-D34BC81D6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9.45'!$Y$44:$Y$60</c:f>
              <c:numCache>
                <c:formatCode>#,##0</c:formatCode>
                <c:ptCount val="17"/>
                <c:pt idx="0">
                  <c:v>33</c:v>
                </c:pt>
                <c:pt idx="1">
                  <c:v>187</c:v>
                </c:pt>
                <c:pt idx="2">
                  <c:v>454</c:v>
                </c:pt>
                <c:pt idx="3">
                  <c:v>603</c:v>
                </c:pt>
                <c:pt idx="4">
                  <c:v>631</c:v>
                </c:pt>
                <c:pt idx="5">
                  <c:v>687</c:v>
                </c:pt>
                <c:pt idx="6">
                  <c:v>578</c:v>
                </c:pt>
                <c:pt idx="7">
                  <c:v>439</c:v>
                </c:pt>
                <c:pt idx="8">
                  <c:v>531</c:v>
                </c:pt>
                <c:pt idx="9">
                  <c:v>498</c:v>
                </c:pt>
                <c:pt idx="10">
                  <c:v>537</c:v>
                </c:pt>
                <c:pt idx="11">
                  <c:v>430</c:v>
                </c:pt>
                <c:pt idx="12">
                  <c:v>229</c:v>
                </c:pt>
                <c:pt idx="13">
                  <c:v>129</c:v>
                </c:pt>
                <c:pt idx="14">
                  <c:v>98</c:v>
                </c:pt>
                <c:pt idx="15">
                  <c:v>38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B-401F-A974-5E906249B390}"/>
            </c:ext>
          </c:extLst>
        </c:ser>
        <c:ser>
          <c:idx val="1"/>
          <c:order val="1"/>
          <c:tx>
            <c:strRef>
              <c:f>'Table 9.45'!$S$62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9.45'!$Y$63:$Y$79</c:f>
              <c:numCache>
                <c:formatCode>#,##0</c:formatCode>
                <c:ptCount val="17"/>
                <c:pt idx="0">
                  <c:v>22</c:v>
                </c:pt>
                <c:pt idx="1">
                  <c:v>217</c:v>
                </c:pt>
                <c:pt idx="2">
                  <c:v>344</c:v>
                </c:pt>
                <c:pt idx="3">
                  <c:v>534</c:v>
                </c:pt>
                <c:pt idx="4">
                  <c:v>615</c:v>
                </c:pt>
                <c:pt idx="5">
                  <c:v>545</c:v>
                </c:pt>
                <c:pt idx="6">
                  <c:v>589</c:v>
                </c:pt>
                <c:pt idx="7">
                  <c:v>500</c:v>
                </c:pt>
                <c:pt idx="8">
                  <c:v>538</c:v>
                </c:pt>
                <c:pt idx="9">
                  <c:v>517</c:v>
                </c:pt>
                <c:pt idx="10">
                  <c:v>487</c:v>
                </c:pt>
                <c:pt idx="11">
                  <c:v>328</c:v>
                </c:pt>
                <c:pt idx="12">
                  <c:v>184</c:v>
                </c:pt>
                <c:pt idx="13">
                  <c:v>97</c:v>
                </c:pt>
                <c:pt idx="14">
                  <c:v>68</c:v>
                </c:pt>
                <c:pt idx="15">
                  <c:v>34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B-401F-A974-5E906249B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9.45'!$Y$83:$Y$90</c:f>
              <c:numCache>
                <c:formatCode>#,##0</c:formatCode>
                <c:ptCount val="8"/>
                <c:pt idx="0">
                  <c:v>385</c:v>
                </c:pt>
                <c:pt idx="1">
                  <c:v>249</c:v>
                </c:pt>
                <c:pt idx="2">
                  <c:v>688</c:v>
                </c:pt>
                <c:pt idx="3">
                  <c:v>142</c:v>
                </c:pt>
                <c:pt idx="4">
                  <c:v>100</c:v>
                </c:pt>
                <c:pt idx="5">
                  <c:v>138</c:v>
                </c:pt>
                <c:pt idx="6">
                  <c:v>485</c:v>
                </c:pt>
                <c:pt idx="7">
                  <c:v>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C-4174-BB5B-B5414EAACC57}"/>
            </c:ext>
          </c:extLst>
        </c:ser>
        <c:ser>
          <c:idx val="1"/>
          <c:order val="1"/>
          <c:tx>
            <c:strRef>
              <c:f>'Table 9.45'!$S$92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9.45'!$Y$93:$Y$100</c:f>
              <c:numCache>
                <c:formatCode>#,##0</c:formatCode>
                <c:ptCount val="8"/>
                <c:pt idx="0">
                  <c:v>274</c:v>
                </c:pt>
                <c:pt idx="1">
                  <c:v>609</c:v>
                </c:pt>
                <c:pt idx="2">
                  <c:v>104</c:v>
                </c:pt>
                <c:pt idx="3">
                  <c:v>492</c:v>
                </c:pt>
                <c:pt idx="4">
                  <c:v>702</c:v>
                </c:pt>
                <c:pt idx="5">
                  <c:v>326</c:v>
                </c:pt>
                <c:pt idx="6">
                  <c:v>49</c:v>
                </c:pt>
                <c:pt idx="7">
                  <c:v>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C-4174-BB5B-B5414EAAC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9.45'!$U$8:$Y$8</c:f>
              <c:numCache>
                <c:formatCode>#,##0</c:formatCode>
                <c:ptCount val="5"/>
                <c:pt idx="1">
                  <c:v>41428</c:v>
                </c:pt>
                <c:pt idx="2">
                  <c:v>42775.15</c:v>
                </c:pt>
                <c:pt idx="3">
                  <c:v>45023</c:v>
                </c:pt>
                <c:pt idx="4">
                  <c:v>45810.82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1-4C38-86CC-1B2FFD19D1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1-4C38-86CC-1B2FFD19D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9.45'!$V$4:$Z$4</c:f>
              <c:numCache>
                <c:formatCode>#,##0</c:formatCode>
                <c:ptCount val="5"/>
                <c:pt idx="0">
                  <c:v>9956</c:v>
                </c:pt>
                <c:pt idx="1">
                  <c:v>11708</c:v>
                </c:pt>
                <c:pt idx="2">
                  <c:v>10769</c:v>
                </c:pt>
                <c:pt idx="3">
                  <c:v>11788</c:v>
                </c:pt>
                <c:pt idx="4">
                  <c:v>12345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0-454B-B366-1E33B65F09F0}"/>
            </c:ext>
          </c:extLst>
        </c:ser>
        <c:ser>
          <c:idx val="1"/>
          <c:order val="1"/>
          <c:tx>
            <c:strRef>
              <c:f>'Table 9.45'!$S$7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9.45'!$V$7:$Z$7</c:f>
              <c:numCache>
                <c:formatCode>#,##0</c:formatCode>
                <c:ptCount val="5"/>
                <c:pt idx="0">
                  <c:v>6641</c:v>
                </c:pt>
                <c:pt idx="1">
                  <c:v>7944</c:v>
                </c:pt>
                <c:pt idx="2">
                  <c:v>7222</c:v>
                </c:pt>
                <c:pt idx="3">
                  <c:v>8070</c:v>
                </c:pt>
                <c:pt idx="4">
                  <c:v>8116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0-454B-B366-1E33B65F09F0}"/>
            </c:ext>
          </c:extLst>
        </c:ser>
        <c:ser>
          <c:idx val="2"/>
          <c:order val="2"/>
          <c:tx>
            <c:strRef>
              <c:f>'Table 9.45'!$S$11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9.45'!$V$11:$Z$11</c:f>
              <c:numCache>
                <c:formatCode>#,##0</c:formatCode>
                <c:ptCount val="5"/>
                <c:pt idx="0">
                  <c:v>8096</c:v>
                </c:pt>
                <c:pt idx="1">
                  <c:v>9041</c:v>
                </c:pt>
                <c:pt idx="2">
                  <c:v>8701</c:v>
                </c:pt>
                <c:pt idx="3">
                  <c:v>9170</c:v>
                </c:pt>
                <c:pt idx="4">
                  <c:v>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0-454B-B366-1E33B65F09F0}"/>
            </c:ext>
          </c:extLst>
        </c:ser>
        <c:ser>
          <c:idx val="3"/>
          <c:order val="3"/>
          <c:tx>
            <c:strRef>
              <c:f>'Table 9.45'!$S$12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9.45'!$V$12:$Z$12</c:f>
              <c:numCache>
                <c:formatCode>#,##0</c:formatCode>
                <c:ptCount val="5"/>
                <c:pt idx="0">
                  <c:v>1861</c:v>
                </c:pt>
                <c:pt idx="1">
                  <c:v>2666</c:v>
                </c:pt>
                <c:pt idx="2">
                  <c:v>2070</c:v>
                </c:pt>
                <c:pt idx="3">
                  <c:v>2619</c:v>
                </c:pt>
                <c:pt idx="4">
                  <c:v>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20-454B-B366-1E33B65F0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9.45'!$AB$15:$AB$33</c:f>
              <c:numCache>
                <c:formatCode>0.0%</c:formatCode>
                <c:ptCount val="19"/>
                <c:pt idx="0">
                  <c:v>0.13633049817739976</c:v>
                </c:pt>
                <c:pt idx="1">
                  <c:v>2.4220332118266505E-2</c:v>
                </c:pt>
                <c:pt idx="2">
                  <c:v>4.4147428108545973E-2</c:v>
                </c:pt>
                <c:pt idx="3">
                  <c:v>8.7484811664641556E-3</c:v>
                </c:pt>
                <c:pt idx="4">
                  <c:v>7.1931956257594173E-2</c:v>
                </c:pt>
                <c:pt idx="5">
                  <c:v>4.0259214256784123E-2</c:v>
                </c:pt>
                <c:pt idx="6">
                  <c:v>7.6549210206561358E-2</c:v>
                </c:pt>
                <c:pt idx="7">
                  <c:v>7.8250303766707163E-2</c:v>
                </c:pt>
                <c:pt idx="8">
                  <c:v>3.3454840016200894E-2</c:v>
                </c:pt>
                <c:pt idx="9">
                  <c:v>1.5390846496557311E-3</c:v>
                </c:pt>
                <c:pt idx="10">
                  <c:v>1.9279060348319159E-2</c:v>
                </c:pt>
                <c:pt idx="11">
                  <c:v>1.9927095990279465E-2</c:v>
                </c:pt>
                <c:pt idx="12">
                  <c:v>3.6857027136492505E-2</c:v>
                </c:pt>
                <c:pt idx="13">
                  <c:v>5.5326042932361277E-2</c:v>
                </c:pt>
                <c:pt idx="14">
                  <c:v>5.8323207776427702E-2</c:v>
                </c:pt>
                <c:pt idx="15">
                  <c:v>5.7432158768732283E-2</c:v>
                </c:pt>
                <c:pt idx="16">
                  <c:v>9.4937221547185091E-2</c:v>
                </c:pt>
                <c:pt idx="17">
                  <c:v>1.4094775212636695E-2</c:v>
                </c:pt>
                <c:pt idx="18">
                  <c:v>3.7586067233697854E-2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E-4A31-A1D8-7363C1474FB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E-4A31-A1D8-7363C1474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9.45'!$Z$44:$Z$60</c:f>
              <c:numCache>
                <c:formatCode>#,##0</c:formatCode>
                <c:ptCount val="17"/>
                <c:pt idx="0">
                  <c:v>40</c:v>
                </c:pt>
                <c:pt idx="1">
                  <c:v>199</c:v>
                </c:pt>
                <c:pt idx="2">
                  <c:v>507</c:v>
                </c:pt>
                <c:pt idx="3">
                  <c:v>669</c:v>
                </c:pt>
                <c:pt idx="4">
                  <c:v>697</c:v>
                </c:pt>
                <c:pt idx="5">
                  <c:v>612</c:v>
                </c:pt>
                <c:pt idx="6">
                  <c:v>607</c:v>
                </c:pt>
                <c:pt idx="7">
                  <c:v>446</c:v>
                </c:pt>
                <c:pt idx="8">
                  <c:v>507</c:v>
                </c:pt>
                <c:pt idx="9">
                  <c:v>522</c:v>
                </c:pt>
                <c:pt idx="10">
                  <c:v>501</c:v>
                </c:pt>
                <c:pt idx="11">
                  <c:v>421</c:v>
                </c:pt>
                <c:pt idx="12">
                  <c:v>256</c:v>
                </c:pt>
                <c:pt idx="13">
                  <c:v>128</c:v>
                </c:pt>
                <c:pt idx="14">
                  <c:v>92</c:v>
                </c:pt>
                <c:pt idx="15">
                  <c:v>40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7-407D-86AA-87BC41D91132}"/>
            </c:ext>
          </c:extLst>
        </c:ser>
        <c:ser>
          <c:idx val="1"/>
          <c:order val="1"/>
          <c:tx>
            <c:strRef>
              <c:f>'Table 9.45'!$S$62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9.45'!$Z$63:$Z$79</c:f>
              <c:numCache>
                <c:formatCode>#,##0</c:formatCode>
                <c:ptCount val="17"/>
                <c:pt idx="0">
                  <c:v>38</c:v>
                </c:pt>
                <c:pt idx="1">
                  <c:v>240</c:v>
                </c:pt>
                <c:pt idx="2">
                  <c:v>458</c:v>
                </c:pt>
                <c:pt idx="3">
                  <c:v>609</c:v>
                </c:pt>
                <c:pt idx="4">
                  <c:v>681</c:v>
                </c:pt>
                <c:pt idx="5">
                  <c:v>532</c:v>
                </c:pt>
                <c:pt idx="6">
                  <c:v>606</c:v>
                </c:pt>
                <c:pt idx="7">
                  <c:v>540</c:v>
                </c:pt>
                <c:pt idx="8">
                  <c:v>532</c:v>
                </c:pt>
                <c:pt idx="9">
                  <c:v>567</c:v>
                </c:pt>
                <c:pt idx="10">
                  <c:v>503</c:v>
                </c:pt>
                <c:pt idx="11">
                  <c:v>372</c:v>
                </c:pt>
                <c:pt idx="12">
                  <c:v>170</c:v>
                </c:pt>
                <c:pt idx="13">
                  <c:v>92</c:v>
                </c:pt>
                <c:pt idx="14">
                  <c:v>62</c:v>
                </c:pt>
                <c:pt idx="15">
                  <c:v>27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7-407D-86AA-87BC41D91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9.45'!$Z$83:$Z$90</c:f>
              <c:numCache>
                <c:formatCode>#,##0</c:formatCode>
                <c:ptCount val="8"/>
                <c:pt idx="0">
                  <c:v>367</c:v>
                </c:pt>
                <c:pt idx="1">
                  <c:v>224</c:v>
                </c:pt>
                <c:pt idx="2">
                  <c:v>718</c:v>
                </c:pt>
                <c:pt idx="3">
                  <c:v>141</c:v>
                </c:pt>
                <c:pt idx="4">
                  <c:v>105</c:v>
                </c:pt>
                <c:pt idx="5">
                  <c:v>153</c:v>
                </c:pt>
                <c:pt idx="6">
                  <c:v>484</c:v>
                </c:pt>
                <c:pt idx="7">
                  <c:v>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F-4A31-A000-C9CE224F762D}"/>
            </c:ext>
          </c:extLst>
        </c:ser>
        <c:ser>
          <c:idx val="1"/>
          <c:order val="1"/>
          <c:tx>
            <c:strRef>
              <c:f>'Table 9.45'!$S$92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9.45'!$Z$93:$Z$100</c:f>
              <c:numCache>
                <c:formatCode>#,##0</c:formatCode>
                <c:ptCount val="8"/>
                <c:pt idx="0">
                  <c:v>266</c:v>
                </c:pt>
                <c:pt idx="1">
                  <c:v>618</c:v>
                </c:pt>
                <c:pt idx="2">
                  <c:v>107</c:v>
                </c:pt>
                <c:pt idx="3">
                  <c:v>503</c:v>
                </c:pt>
                <c:pt idx="4">
                  <c:v>707</c:v>
                </c:pt>
                <c:pt idx="5">
                  <c:v>327</c:v>
                </c:pt>
                <c:pt idx="6">
                  <c:v>45</c:v>
                </c:pt>
                <c:pt idx="7">
                  <c:v>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EF-4A31-A000-C9CE224F7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9.5'!$U$8:$Y$8</c:f>
              <c:numCache>
                <c:formatCode>#,##0</c:formatCode>
                <c:ptCount val="5"/>
                <c:pt idx="1">
                  <c:v>50345.97</c:v>
                </c:pt>
                <c:pt idx="2">
                  <c:v>42762.35</c:v>
                </c:pt>
                <c:pt idx="3">
                  <c:v>44365.23</c:v>
                </c:pt>
                <c:pt idx="4">
                  <c:v>47992.51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2-40CE-B7C7-2F9A9D4CDCC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2-40CE-B7C7-2F9A9D4CD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9.45'!$V$8:$Z$8</c:f>
              <c:numCache>
                <c:formatCode>#,##0</c:formatCode>
                <c:ptCount val="5"/>
                <c:pt idx="0">
                  <c:v>41428</c:v>
                </c:pt>
                <c:pt idx="1">
                  <c:v>42775.15</c:v>
                </c:pt>
                <c:pt idx="2">
                  <c:v>45023</c:v>
                </c:pt>
                <c:pt idx="3">
                  <c:v>45810.82</c:v>
                </c:pt>
                <c:pt idx="4">
                  <c:v>44241.79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A-477E-96B5-0709961EA3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CA-477E-96B5-0709961EA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9.46'!$U$4:$Y$4</c:f>
              <c:numCache>
                <c:formatCode>#,##0</c:formatCode>
                <c:ptCount val="5"/>
                <c:pt idx="1">
                  <c:v>18479</c:v>
                </c:pt>
                <c:pt idx="2">
                  <c:v>20370</c:v>
                </c:pt>
                <c:pt idx="3">
                  <c:v>20309</c:v>
                </c:pt>
                <c:pt idx="4">
                  <c:v>20945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13-4DBD-98DC-88AF277482CB}"/>
            </c:ext>
          </c:extLst>
        </c:ser>
        <c:ser>
          <c:idx val="1"/>
          <c:order val="1"/>
          <c:tx>
            <c:strRef>
              <c:f>'Table 9.46'!$S$7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9.46'!$U$7:$Y$7</c:f>
              <c:numCache>
                <c:formatCode>#,##0</c:formatCode>
                <c:ptCount val="5"/>
                <c:pt idx="1">
                  <c:v>11855</c:v>
                </c:pt>
                <c:pt idx="2">
                  <c:v>13073</c:v>
                </c:pt>
                <c:pt idx="3">
                  <c:v>12914</c:v>
                </c:pt>
                <c:pt idx="4">
                  <c:v>13542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13-4DBD-98DC-88AF277482CB}"/>
            </c:ext>
          </c:extLst>
        </c:ser>
        <c:ser>
          <c:idx val="2"/>
          <c:order val="2"/>
          <c:tx>
            <c:strRef>
              <c:f>'Table 9.46'!$S$11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9.46'!$U$11:$Y$11</c:f>
              <c:numCache>
                <c:formatCode>#,##0</c:formatCode>
                <c:ptCount val="5"/>
                <c:pt idx="1">
                  <c:v>15948</c:v>
                </c:pt>
                <c:pt idx="2">
                  <c:v>17623</c:v>
                </c:pt>
                <c:pt idx="3">
                  <c:v>17770</c:v>
                </c:pt>
                <c:pt idx="4">
                  <c:v>18210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13-4DBD-98DC-88AF277482CB}"/>
            </c:ext>
          </c:extLst>
        </c:ser>
        <c:ser>
          <c:idx val="3"/>
          <c:order val="3"/>
          <c:tx>
            <c:strRef>
              <c:f>'Table 9.46'!$S$12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9.46'!$U$12:$Y$12</c:f>
              <c:numCache>
                <c:formatCode>#,##0</c:formatCode>
                <c:ptCount val="5"/>
                <c:pt idx="1">
                  <c:v>2529</c:v>
                </c:pt>
                <c:pt idx="2">
                  <c:v>2744</c:v>
                </c:pt>
                <c:pt idx="3">
                  <c:v>2536</c:v>
                </c:pt>
                <c:pt idx="4">
                  <c:v>2737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13-4DBD-98DC-88AF27748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9.46'!$AB$15:$AB$33</c:f>
              <c:numCache>
                <c:formatCode>0.0%</c:formatCode>
                <c:ptCount val="19"/>
                <c:pt idx="0">
                  <c:v>0.21859721270276444</c:v>
                </c:pt>
                <c:pt idx="1">
                  <c:v>1.8185972127027644E-2</c:v>
                </c:pt>
                <c:pt idx="2">
                  <c:v>4.4596755768791407E-2</c:v>
                </c:pt>
                <c:pt idx="3">
                  <c:v>6.2599954306602696E-3</c:v>
                </c:pt>
                <c:pt idx="4">
                  <c:v>5.9629883481836878E-2</c:v>
                </c:pt>
                <c:pt idx="5">
                  <c:v>2.9335161069225495E-2</c:v>
                </c:pt>
                <c:pt idx="6">
                  <c:v>6.5798492117888963E-2</c:v>
                </c:pt>
                <c:pt idx="7">
                  <c:v>5.6888279643591499E-2</c:v>
                </c:pt>
                <c:pt idx="8">
                  <c:v>3.4544208361891704E-2</c:v>
                </c:pt>
                <c:pt idx="9">
                  <c:v>2.9700708247658212E-3</c:v>
                </c:pt>
                <c:pt idx="10">
                  <c:v>2.088188256796893E-2</c:v>
                </c:pt>
                <c:pt idx="11">
                  <c:v>1.7591957962074481E-2</c:v>
                </c:pt>
                <c:pt idx="12">
                  <c:v>3.2533698880511767E-2</c:v>
                </c:pt>
                <c:pt idx="13">
                  <c:v>9.2529129540781352E-2</c:v>
                </c:pt>
                <c:pt idx="14">
                  <c:v>4.6698652044779528E-2</c:v>
                </c:pt>
                <c:pt idx="15">
                  <c:v>5.7116746630111952E-2</c:v>
                </c:pt>
                <c:pt idx="16">
                  <c:v>8.2385195339273479E-2</c:v>
                </c:pt>
                <c:pt idx="17">
                  <c:v>1.2017363490975553E-2</c:v>
                </c:pt>
                <c:pt idx="18">
                  <c:v>4.0712816997943796E-2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F-4F14-807B-0D186AF9AE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F-4F14-807B-0D186AF9A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9.46'!$Y$44:$Y$60</c:f>
              <c:numCache>
                <c:formatCode>#,##0</c:formatCode>
                <c:ptCount val="17"/>
                <c:pt idx="0">
                  <c:v>30</c:v>
                </c:pt>
                <c:pt idx="1">
                  <c:v>299</c:v>
                </c:pt>
                <c:pt idx="2">
                  <c:v>634</c:v>
                </c:pt>
                <c:pt idx="3">
                  <c:v>1253</c:v>
                </c:pt>
                <c:pt idx="4">
                  <c:v>1906</c:v>
                </c:pt>
                <c:pt idx="5">
                  <c:v>1218</c:v>
                </c:pt>
                <c:pt idx="6">
                  <c:v>882</c:v>
                </c:pt>
                <c:pt idx="7">
                  <c:v>886</c:v>
                </c:pt>
                <c:pt idx="8">
                  <c:v>1039</c:v>
                </c:pt>
                <c:pt idx="9">
                  <c:v>920</c:v>
                </c:pt>
                <c:pt idx="10">
                  <c:v>883</c:v>
                </c:pt>
                <c:pt idx="11">
                  <c:v>743</c:v>
                </c:pt>
                <c:pt idx="12">
                  <c:v>405</c:v>
                </c:pt>
                <c:pt idx="13">
                  <c:v>164</c:v>
                </c:pt>
                <c:pt idx="14">
                  <c:v>96</c:v>
                </c:pt>
                <c:pt idx="15">
                  <c:v>47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63-4C16-A3B8-686F67F3E942}"/>
            </c:ext>
          </c:extLst>
        </c:ser>
        <c:ser>
          <c:idx val="1"/>
          <c:order val="1"/>
          <c:tx>
            <c:strRef>
              <c:f>'Table 9.46'!$S$62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9.46'!$Y$63:$Y$79</c:f>
              <c:numCache>
                <c:formatCode>#,##0</c:formatCode>
                <c:ptCount val="17"/>
                <c:pt idx="0">
                  <c:v>29</c:v>
                </c:pt>
                <c:pt idx="1">
                  <c:v>222</c:v>
                </c:pt>
                <c:pt idx="2">
                  <c:v>592</c:v>
                </c:pt>
                <c:pt idx="3">
                  <c:v>917</c:v>
                </c:pt>
                <c:pt idx="4">
                  <c:v>1571</c:v>
                </c:pt>
                <c:pt idx="5">
                  <c:v>928</c:v>
                </c:pt>
                <c:pt idx="6">
                  <c:v>686</c:v>
                </c:pt>
                <c:pt idx="7">
                  <c:v>730</c:v>
                </c:pt>
                <c:pt idx="8">
                  <c:v>921</c:v>
                </c:pt>
                <c:pt idx="9">
                  <c:v>932</c:v>
                </c:pt>
                <c:pt idx="10">
                  <c:v>789</c:v>
                </c:pt>
                <c:pt idx="11">
                  <c:v>618</c:v>
                </c:pt>
                <c:pt idx="12">
                  <c:v>339</c:v>
                </c:pt>
                <c:pt idx="13">
                  <c:v>123</c:v>
                </c:pt>
                <c:pt idx="14">
                  <c:v>84</c:v>
                </c:pt>
                <c:pt idx="15">
                  <c:v>26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63-4C16-A3B8-686F67F3E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9.46'!$Y$83:$Y$90</c:f>
              <c:numCache>
                <c:formatCode>#,##0</c:formatCode>
                <c:ptCount val="8"/>
                <c:pt idx="0">
                  <c:v>652</c:v>
                </c:pt>
                <c:pt idx="1">
                  <c:v>440</c:v>
                </c:pt>
                <c:pt idx="2">
                  <c:v>1085</c:v>
                </c:pt>
                <c:pt idx="3">
                  <c:v>411</c:v>
                </c:pt>
                <c:pt idx="4">
                  <c:v>133</c:v>
                </c:pt>
                <c:pt idx="5">
                  <c:v>189</c:v>
                </c:pt>
                <c:pt idx="6">
                  <c:v>692</c:v>
                </c:pt>
                <c:pt idx="7">
                  <c:v>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5A-4AAF-B614-4CC508426701}"/>
            </c:ext>
          </c:extLst>
        </c:ser>
        <c:ser>
          <c:idx val="1"/>
          <c:order val="1"/>
          <c:tx>
            <c:strRef>
              <c:f>'Table 9.46'!$S$92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9.46'!$Y$93:$Y$100</c:f>
              <c:numCache>
                <c:formatCode>#,##0</c:formatCode>
                <c:ptCount val="8"/>
                <c:pt idx="0">
                  <c:v>458</c:v>
                </c:pt>
                <c:pt idx="1">
                  <c:v>906</c:v>
                </c:pt>
                <c:pt idx="2">
                  <c:v>189</c:v>
                </c:pt>
                <c:pt idx="3">
                  <c:v>889</c:v>
                </c:pt>
                <c:pt idx="4">
                  <c:v>829</c:v>
                </c:pt>
                <c:pt idx="5">
                  <c:v>475</c:v>
                </c:pt>
                <c:pt idx="6">
                  <c:v>82</c:v>
                </c:pt>
                <c:pt idx="7">
                  <c:v>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5A-4AAF-B614-4CC508426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9.46'!$U$8:$Y$8</c:f>
              <c:numCache>
                <c:formatCode>#,##0</c:formatCode>
                <c:ptCount val="5"/>
                <c:pt idx="1">
                  <c:v>32906</c:v>
                </c:pt>
                <c:pt idx="2">
                  <c:v>35379.17</c:v>
                </c:pt>
                <c:pt idx="3">
                  <c:v>33387.279999999999</c:v>
                </c:pt>
                <c:pt idx="4">
                  <c:v>31937.5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1-4918-ACF8-2652AEDBEE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51-4918-ACF8-2652AEDBE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9.46'!$V$4:$Z$4</c:f>
              <c:numCache>
                <c:formatCode>#,##0</c:formatCode>
                <c:ptCount val="5"/>
                <c:pt idx="0">
                  <c:v>18479</c:v>
                </c:pt>
                <c:pt idx="1">
                  <c:v>20370</c:v>
                </c:pt>
                <c:pt idx="2">
                  <c:v>20309</c:v>
                </c:pt>
                <c:pt idx="3">
                  <c:v>20945</c:v>
                </c:pt>
                <c:pt idx="4">
                  <c:v>21885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08-4E1E-B682-7641D41FF64F}"/>
            </c:ext>
          </c:extLst>
        </c:ser>
        <c:ser>
          <c:idx val="1"/>
          <c:order val="1"/>
          <c:tx>
            <c:strRef>
              <c:f>'Table 9.46'!$S$7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9.46'!$V$7:$Z$7</c:f>
              <c:numCache>
                <c:formatCode>#,##0</c:formatCode>
                <c:ptCount val="5"/>
                <c:pt idx="0">
                  <c:v>11855</c:v>
                </c:pt>
                <c:pt idx="1">
                  <c:v>13073</c:v>
                </c:pt>
                <c:pt idx="2">
                  <c:v>12914</c:v>
                </c:pt>
                <c:pt idx="3">
                  <c:v>13542</c:v>
                </c:pt>
                <c:pt idx="4">
                  <c:v>13318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08-4E1E-B682-7641D41FF64F}"/>
            </c:ext>
          </c:extLst>
        </c:ser>
        <c:ser>
          <c:idx val="2"/>
          <c:order val="2"/>
          <c:tx>
            <c:strRef>
              <c:f>'Table 9.46'!$S$11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9.46'!$V$11:$Z$11</c:f>
              <c:numCache>
                <c:formatCode>#,##0</c:formatCode>
                <c:ptCount val="5"/>
                <c:pt idx="0">
                  <c:v>15948</c:v>
                </c:pt>
                <c:pt idx="1">
                  <c:v>17623</c:v>
                </c:pt>
                <c:pt idx="2">
                  <c:v>17770</c:v>
                </c:pt>
                <c:pt idx="3">
                  <c:v>18210</c:v>
                </c:pt>
                <c:pt idx="4">
                  <c:v>19080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08-4E1E-B682-7641D41FF64F}"/>
            </c:ext>
          </c:extLst>
        </c:ser>
        <c:ser>
          <c:idx val="3"/>
          <c:order val="3"/>
          <c:tx>
            <c:strRef>
              <c:f>'Table 9.46'!$S$12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9.46'!$V$12:$Z$12</c:f>
              <c:numCache>
                <c:formatCode>#,##0</c:formatCode>
                <c:ptCount val="5"/>
                <c:pt idx="0">
                  <c:v>2529</c:v>
                </c:pt>
                <c:pt idx="1">
                  <c:v>2744</c:v>
                </c:pt>
                <c:pt idx="2">
                  <c:v>2536</c:v>
                </c:pt>
                <c:pt idx="3">
                  <c:v>2737</c:v>
                </c:pt>
                <c:pt idx="4">
                  <c:v>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08-4E1E-B682-7641D41FF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9.46'!$AB$15:$AB$33</c:f>
              <c:numCache>
                <c:formatCode>0.0%</c:formatCode>
                <c:ptCount val="19"/>
                <c:pt idx="0">
                  <c:v>0.21859721270276444</c:v>
                </c:pt>
                <c:pt idx="1">
                  <c:v>1.8185972127027644E-2</c:v>
                </c:pt>
                <c:pt idx="2">
                  <c:v>4.4596755768791407E-2</c:v>
                </c:pt>
                <c:pt idx="3">
                  <c:v>6.2599954306602696E-3</c:v>
                </c:pt>
                <c:pt idx="4">
                  <c:v>5.9629883481836878E-2</c:v>
                </c:pt>
                <c:pt idx="5">
                  <c:v>2.9335161069225495E-2</c:v>
                </c:pt>
                <c:pt idx="6">
                  <c:v>6.5798492117888963E-2</c:v>
                </c:pt>
                <c:pt idx="7">
                  <c:v>5.6888279643591499E-2</c:v>
                </c:pt>
                <c:pt idx="8">
                  <c:v>3.4544208361891704E-2</c:v>
                </c:pt>
                <c:pt idx="9">
                  <c:v>2.9700708247658212E-3</c:v>
                </c:pt>
                <c:pt idx="10">
                  <c:v>2.088188256796893E-2</c:v>
                </c:pt>
                <c:pt idx="11">
                  <c:v>1.7591957962074481E-2</c:v>
                </c:pt>
                <c:pt idx="12">
                  <c:v>3.2533698880511767E-2</c:v>
                </c:pt>
                <c:pt idx="13">
                  <c:v>9.2529129540781352E-2</c:v>
                </c:pt>
                <c:pt idx="14">
                  <c:v>4.6698652044779528E-2</c:v>
                </c:pt>
                <c:pt idx="15">
                  <c:v>5.7116746630111952E-2</c:v>
                </c:pt>
                <c:pt idx="16">
                  <c:v>8.2385195339273479E-2</c:v>
                </c:pt>
                <c:pt idx="17">
                  <c:v>1.2017363490975553E-2</c:v>
                </c:pt>
                <c:pt idx="18">
                  <c:v>4.0712816997943796E-2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A8-452D-8855-04D2B63104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A8-452D-8855-04D2B6310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9.46'!$Z$44:$Z$60</c:f>
              <c:numCache>
                <c:formatCode>#,##0</c:formatCode>
                <c:ptCount val="17"/>
                <c:pt idx="0">
                  <c:v>34</c:v>
                </c:pt>
                <c:pt idx="1">
                  <c:v>341</c:v>
                </c:pt>
                <c:pt idx="2">
                  <c:v>688</c:v>
                </c:pt>
                <c:pt idx="3">
                  <c:v>1109</c:v>
                </c:pt>
                <c:pt idx="4">
                  <c:v>1878</c:v>
                </c:pt>
                <c:pt idx="5">
                  <c:v>1442</c:v>
                </c:pt>
                <c:pt idx="6">
                  <c:v>965</c:v>
                </c:pt>
                <c:pt idx="7">
                  <c:v>970</c:v>
                </c:pt>
                <c:pt idx="8">
                  <c:v>1025</c:v>
                </c:pt>
                <c:pt idx="9">
                  <c:v>984</c:v>
                </c:pt>
                <c:pt idx="10">
                  <c:v>920</c:v>
                </c:pt>
                <c:pt idx="11">
                  <c:v>786</c:v>
                </c:pt>
                <c:pt idx="12">
                  <c:v>409</c:v>
                </c:pt>
                <c:pt idx="13">
                  <c:v>162</c:v>
                </c:pt>
                <c:pt idx="14">
                  <c:v>88</c:v>
                </c:pt>
                <c:pt idx="15">
                  <c:v>47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9-40E4-931E-02908BEDE0BC}"/>
            </c:ext>
          </c:extLst>
        </c:ser>
        <c:ser>
          <c:idx val="1"/>
          <c:order val="1"/>
          <c:tx>
            <c:strRef>
              <c:f>'Table 9.46'!$S$62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9.46'!$Z$63:$Z$79</c:f>
              <c:numCache>
                <c:formatCode>#,##0</c:formatCode>
                <c:ptCount val="17"/>
                <c:pt idx="0">
                  <c:v>50</c:v>
                </c:pt>
                <c:pt idx="1">
                  <c:v>279</c:v>
                </c:pt>
                <c:pt idx="2">
                  <c:v>624</c:v>
                </c:pt>
                <c:pt idx="3">
                  <c:v>923</c:v>
                </c:pt>
                <c:pt idx="4">
                  <c:v>1435</c:v>
                </c:pt>
                <c:pt idx="5">
                  <c:v>1082</c:v>
                </c:pt>
                <c:pt idx="6">
                  <c:v>788</c:v>
                </c:pt>
                <c:pt idx="7">
                  <c:v>739</c:v>
                </c:pt>
                <c:pt idx="8">
                  <c:v>961</c:v>
                </c:pt>
                <c:pt idx="9">
                  <c:v>970</c:v>
                </c:pt>
                <c:pt idx="10">
                  <c:v>868</c:v>
                </c:pt>
                <c:pt idx="11">
                  <c:v>643</c:v>
                </c:pt>
                <c:pt idx="12">
                  <c:v>359</c:v>
                </c:pt>
                <c:pt idx="13">
                  <c:v>149</c:v>
                </c:pt>
                <c:pt idx="14">
                  <c:v>74</c:v>
                </c:pt>
                <c:pt idx="15">
                  <c:v>26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9-40E4-931E-02908BEDE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9.46'!$Z$83:$Z$90</c:f>
              <c:numCache>
                <c:formatCode>#,##0</c:formatCode>
                <c:ptCount val="8"/>
                <c:pt idx="0">
                  <c:v>650</c:v>
                </c:pt>
                <c:pt idx="1">
                  <c:v>444</c:v>
                </c:pt>
                <c:pt idx="2">
                  <c:v>1094</c:v>
                </c:pt>
                <c:pt idx="3">
                  <c:v>417</c:v>
                </c:pt>
                <c:pt idx="4">
                  <c:v>138</c:v>
                </c:pt>
                <c:pt idx="5">
                  <c:v>192</c:v>
                </c:pt>
                <c:pt idx="6">
                  <c:v>676</c:v>
                </c:pt>
                <c:pt idx="7">
                  <c:v>1562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76-4E62-9797-C4B52618AD0E}"/>
            </c:ext>
          </c:extLst>
        </c:ser>
        <c:ser>
          <c:idx val="1"/>
          <c:order val="1"/>
          <c:tx>
            <c:strRef>
              <c:f>'Table 9.46'!$S$92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9.46'!$Z$93:$Z$100</c:f>
              <c:numCache>
                <c:formatCode>#,##0</c:formatCode>
                <c:ptCount val="8"/>
                <c:pt idx="0">
                  <c:v>447</c:v>
                </c:pt>
                <c:pt idx="1">
                  <c:v>889</c:v>
                </c:pt>
                <c:pt idx="2">
                  <c:v>190</c:v>
                </c:pt>
                <c:pt idx="3">
                  <c:v>899</c:v>
                </c:pt>
                <c:pt idx="4">
                  <c:v>845</c:v>
                </c:pt>
                <c:pt idx="5">
                  <c:v>488</c:v>
                </c:pt>
                <c:pt idx="6">
                  <c:v>88</c:v>
                </c:pt>
                <c:pt idx="7">
                  <c:v>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76-4E62-9797-C4B52618A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9.5'!$V$4:$Z$4</c:f>
              <c:numCache>
                <c:formatCode>#,##0</c:formatCode>
                <c:ptCount val="5"/>
                <c:pt idx="0">
                  <c:v>229</c:v>
                </c:pt>
                <c:pt idx="1">
                  <c:v>304</c:v>
                </c:pt>
                <c:pt idx="2">
                  <c:v>271</c:v>
                </c:pt>
                <c:pt idx="3">
                  <c:v>359</c:v>
                </c:pt>
                <c:pt idx="4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5-40AF-8FBA-81DCF2067244}"/>
            </c:ext>
          </c:extLst>
        </c:ser>
        <c:ser>
          <c:idx val="1"/>
          <c:order val="1"/>
          <c:tx>
            <c:strRef>
              <c:f>'Table 9.5'!$S$7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9.5'!$V$7:$Z$7</c:f>
              <c:numCache>
                <c:formatCode>#,##0</c:formatCode>
                <c:ptCount val="5"/>
                <c:pt idx="0">
                  <c:v>145</c:v>
                </c:pt>
                <c:pt idx="1">
                  <c:v>201</c:v>
                </c:pt>
                <c:pt idx="2">
                  <c:v>168</c:v>
                </c:pt>
                <c:pt idx="3">
                  <c:v>219</c:v>
                </c:pt>
                <c:pt idx="4">
                  <c:v>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75-40AF-8FBA-81DCF2067244}"/>
            </c:ext>
          </c:extLst>
        </c:ser>
        <c:ser>
          <c:idx val="2"/>
          <c:order val="2"/>
          <c:tx>
            <c:strRef>
              <c:f>'Table 9.5'!$S$11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9.5'!$V$11:$Z$11</c:f>
              <c:numCache>
                <c:formatCode>#,##0</c:formatCode>
                <c:ptCount val="5"/>
                <c:pt idx="0">
                  <c:v>184</c:v>
                </c:pt>
                <c:pt idx="1">
                  <c:v>236</c:v>
                </c:pt>
                <c:pt idx="2">
                  <c:v>217</c:v>
                </c:pt>
                <c:pt idx="3">
                  <c:v>278</c:v>
                </c:pt>
                <c:pt idx="4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75-40AF-8FBA-81DCF2067244}"/>
            </c:ext>
          </c:extLst>
        </c:ser>
        <c:ser>
          <c:idx val="3"/>
          <c:order val="3"/>
          <c:tx>
            <c:strRef>
              <c:f>'Table 9.5'!$S$12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9.5'!$V$12:$Z$12</c:f>
              <c:numCache>
                <c:formatCode>#,##0</c:formatCode>
                <c:ptCount val="5"/>
                <c:pt idx="0">
                  <c:v>47</c:v>
                </c:pt>
                <c:pt idx="1">
                  <c:v>64</c:v>
                </c:pt>
                <c:pt idx="2">
                  <c:v>58</c:v>
                </c:pt>
                <c:pt idx="3">
                  <c:v>79</c:v>
                </c:pt>
                <c:pt idx="4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75-40AF-8FBA-81DCF2067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9.46'!$V$8:$Z$8</c:f>
              <c:numCache>
                <c:formatCode>#,##0</c:formatCode>
                <c:ptCount val="5"/>
                <c:pt idx="0">
                  <c:v>32906</c:v>
                </c:pt>
                <c:pt idx="1">
                  <c:v>35379.17</c:v>
                </c:pt>
                <c:pt idx="2">
                  <c:v>33387.279999999999</c:v>
                </c:pt>
                <c:pt idx="3">
                  <c:v>31937.5</c:v>
                </c:pt>
                <c:pt idx="4">
                  <c:v>36143.49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92-402A-81D6-423C1D3F3F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92-402A-81D6-423C1D3F3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9.47'!$U$4:$Y$4</c:f>
              <c:numCache>
                <c:formatCode>#,##0</c:formatCode>
                <c:ptCount val="5"/>
                <c:pt idx="1">
                  <c:v>326949</c:v>
                </c:pt>
                <c:pt idx="2">
                  <c:v>336171</c:v>
                </c:pt>
                <c:pt idx="3">
                  <c:v>347909</c:v>
                </c:pt>
                <c:pt idx="4">
                  <c:v>348382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0-4DAC-BEE5-AA3C650E291D}"/>
            </c:ext>
          </c:extLst>
        </c:ser>
        <c:ser>
          <c:idx val="1"/>
          <c:order val="1"/>
          <c:tx>
            <c:strRef>
              <c:f>'Table 9.47'!$S$7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9.47'!$U$7:$Y$7</c:f>
              <c:numCache>
                <c:formatCode>#,##0</c:formatCode>
                <c:ptCount val="5"/>
                <c:pt idx="1">
                  <c:v>234149</c:v>
                </c:pt>
                <c:pt idx="2">
                  <c:v>241460</c:v>
                </c:pt>
                <c:pt idx="3">
                  <c:v>248321</c:v>
                </c:pt>
                <c:pt idx="4">
                  <c:v>253120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80-4DAC-BEE5-AA3C650E291D}"/>
            </c:ext>
          </c:extLst>
        </c:ser>
        <c:ser>
          <c:idx val="2"/>
          <c:order val="2"/>
          <c:tx>
            <c:strRef>
              <c:f>'Table 9.47'!$S$11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9.47'!$U$11:$Y$11</c:f>
              <c:numCache>
                <c:formatCode>#,##0</c:formatCode>
                <c:ptCount val="5"/>
                <c:pt idx="1">
                  <c:v>300137</c:v>
                </c:pt>
                <c:pt idx="2">
                  <c:v>308682</c:v>
                </c:pt>
                <c:pt idx="3">
                  <c:v>319549</c:v>
                </c:pt>
                <c:pt idx="4">
                  <c:v>318741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80-4DAC-BEE5-AA3C650E291D}"/>
            </c:ext>
          </c:extLst>
        </c:ser>
        <c:ser>
          <c:idx val="3"/>
          <c:order val="3"/>
          <c:tx>
            <c:strRef>
              <c:f>'Table 9.47'!$S$12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9.47'!$U$12:$Y$12</c:f>
              <c:numCache>
                <c:formatCode>#,##0</c:formatCode>
                <c:ptCount val="5"/>
                <c:pt idx="1">
                  <c:v>26809</c:v>
                </c:pt>
                <c:pt idx="2">
                  <c:v>27494</c:v>
                </c:pt>
                <c:pt idx="3">
                  <c:v>28360</c:v>
                </c:pt>
                <c:pt idx="4">
                  <c:v>29643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80-4DAC-BEE5-AA3C650E2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9.47'!$AB$15:$AB$33</c:f>
              <c:numCache>
                <c:formatCode>0.0%</c:formatCode>
                <c:ptCount val="19"/>
                <c:pt idx="0">
                  <c:v>1.4787301330964781E-2</c:v>
                </c:pt>
                <c:pt idx="1">
                  <c:v>7.7650826974578436E-3</c:v>
                </c:pt>
                <c:pt idx="2">
                  <c:v>6.1170549208015394E-2</c:v>
                </c:pt>
                <c:pt idx="3">
                  <c:v>7.8592864736835022E-3</c:v>
                </c:pt>
                <c:pt idx="4">
                  <c:v>9.0414092884923358E-2</c:v>
                </c:pt>
                <c:pt idx="5">
                  <c:v>3.8558951377393784E-2</c:v>
                </c:pt>
                <c:pt idx="6">
                  <c:v>9.5145813987914996E-2</c:v>
                </c:pt>
                <c:pt idx="7">
                  <c:v>6.8561508337034199E-2</c:v>
                </c:pt>
                <c:pt idx="8">
                  <c:v>4.5944527433485406E-2</c:v>
                </c:pt>
                <c:pt idx="9">
                  <c:v>7.9211918123460786E-3</c:v>
                </c:pt>
                <c:pt idx="10">
                  <c:v>3.6785228847887819E-2</c:v>
                </c:pt>
                <c:pt idx="11">
                  <c:v>1.92498687875974E-2</c:v>
                </c:pt>
                <c:pt idx="12">
                  <c:v>6.4233517703581086E-2</c:v>
                </c:pt>
                <c:pt idx="13">
                  <c:v>9.9971738867132301E-2</c:v>
                </c:pt>
                <c:pt idx="14">
                  <c:v>5.2444587993055833E-2</c:v>
                </c:pt>
                <c:pt idx="15">
                  <c:v>6.7291103126219609E-2</c:v>
                </c:pt>
                <c:pt idx="16">
                  <c:v>0.13921434050627801</c:v>
                </c:pt>
                <c:pt idx="17">
                  <c:v>1.4913803544753523E-2</c:v>
                </c:pt>
                <c:pt idx="18">
                  <c:v>4.3990471960918889E-2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0-4368-9D49-442C0A36F4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0-4368-9D49-442C0A36F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9.47'!$Y$44:$Y$60</c:f>
              <c:numCache>
                <c:formatCode>#,##0</c:formatCode>
                <c:ptCount val="17"/>
                <c:pt idx="0">
                  <c:v>202</c:v>
                </c:pt>
                <c:pt idx="1">
                  <c:v>3812</c:v>
                </c:pt>
                <c:pt idx="2">
                  <c:v>10843</c:v>
                </c:pt>
                <c:pt idx="3">
                  <c:v>16267</c:v>
                </c:pt>
                <c:pt idx="4">
                  <c:v>21607</c:v>
                </c:pt>
                <c:pt idx="5">
                  <c:v>19821</c:v>
                </c:pt>
                <c:pt idx="6">
                  <c:v>19585</c:v>
                </c:pt>
                <c:pt idx="7">
                  <c:v>18192</c:v>
                </c:pt>
                <c:pt idx="8">
                  <c:v>18955</c:v>
                </c:pt>
                <c:pt idx="9">
                  <c:v>16454</c:v>
                </c:pt>
                <c:pt idx="10">
                  <c:v>14298</c:v>
                </c:pt>
                <c:pt idx="11">
                  <c:v>10260</c:v>
                </c:pt>
                <c:pt idx="12">
                  <c:v>5142</c:v>
                </c:pt>
                <c:pt idx="13">
                  <c:v>1926</c:v>
                </c:pt>
                <c:pt idx="14">
                  <c:v>699</c:v>
                </c:pt>
                <c:pt idx="15">
                  <c:v>298</c:v>
                </c:pt>
                <c:pt idx="16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2-4696-9AD0-14B0DA329F1A}"/>
            </c:ext>
          </c:extLst>
        </c:ser>
        <c:ser>
          <c:idx val="1"/>
          <c:order val="1"/>
          <c:tx>
            <c:strRef>
              <c:f>'Table 9.47'!$S$62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9.47'!$Y$63:$Y$79</c:f>
              <c:numCache>
                <c:formatCode>#,##0</c:formatCode>
                <c:ptCount val="17"/>
                <c:pt idx="0">
                  <c:v>312</c:v>
                </c:pt>
                <c:pt idx="1">
                  <c:v>5084</c:v>
                </c:pt>
                <c:pt idx="2">
                  <c:v>11567</c:v>
                </c:pt>
                <c:pt idx="3">
                  <c:v>16192</c:v>
                </c:pt>
                <c:pt idx="4">
                  <c:v>19855</c:v>
                </c:pt>
                <c:pt idx="5">
                  <c:v>17802</c:v>
                </c:pt>
                <c:pt idx="6">
                  <c:v>17638</c:v>
                </c:pt>
                <c:pt idx="7">
                  <c:v>17181</c:v>
                </c:pt>
                <c:pt idx="8">
                  <c:v>18449</c:v>
                </c:pt>
                <c:pt idx="9">
                  <c:v>16171</c:v>
                </c:pt>
                <c:pt idx="10">
                  <c:v>13902</c:v>
                </c:pt>
                <c:pt idx="11">
                  <c:v>9257</c:v>
                </c:pt>
                <c:pt idx="12">
                  <c:v>4138</c:v>
                </c:pt>
                <c:pt idx="13">
                  <c:v>1406</c:v>
                </c:pt>
                <c:pt idx="14">
                  <c:v>485</c:v>
                </c:pt>
                <c:pt idx="15">
                  <c:v>244</c:v>
                </c:pt>
                <c:pt idx="16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2-4696-9AD0-14B0DA329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9.47'!$Y$83:$Y$90</c:f>
              <c:numCache>
                <c:formatCode>#,##0</c:formatCode>
                <c:ptCount val="8"/>
                <c:pt idx="0">
                  <c:v>15160</c:v>
                </c:pt>
                <c:pt idx="1">
                  <c:v>14979</c:v>
                </c:pt>
                <c:pt idx="2">
                  <c:v>26680</c:v>
                </c:pt>
                <c:pt idx="3">
                  <c:v>8447</c:v>
                </c:pt>
                <c:pt idx="4">
                  <c:v>6709</c:v>
                </c:pt>
                <c:pt idx="5">
                  <c:v>7071</c:v>
                </c:pt>
                <c:pt idx="6">
                  <c:v>13303</c:v>
                </c:pt>
                <c:pt idx="7">
                  <c:v>16609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D-43CA-957A-7503170EEF89}"/>
            </c:ext>
          </c:extLst>
        </c:ser>
        <c:ser>
          <c:idx val="1"/>
          <c:order val="1"/>
          <c:tx>
            <c:strRef>
              <c:f>'Table 9.47'!$S$92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9.47'!$Y$93:$Y$100</c:f>
              <c:numCache>
                <c:formatCode>#,##0</c:formatCode>
                <c:ptCount val="8"/>
                <c:pt idx="0">
                  <c:v>11054</c:v>
                </c:pt>
                <c:pt idx="1">
                  <c:v>22340</c:v>
                </c:pt>
                <c:pt idx="2">
                  <c:v>4220</c:v>
                </c:pt>
                <c:pt idx="3">
                  <c:v>21602</c:v>
                </c:pt>
                <c:pt idx="4">
                  <c:v>24637</c:v>
                </c:pt>
                <c:pt idx="5">
                  <c:v>13420</c:v>
                </c:pt>
                <c:pt idx="6">
                  <c:v>1607</c:v>
                </c:pt>
                <c:pt idx="7">
                  <c:v>8611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4D-43CA-957A-7503170EE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9.47'!$U$8:$Y$8</c:f>
              <c:numCache>
                <c:formatCode>#,##0</c:formatCode>
                <c:ptCount val="5"/>
                <c:pt idx="1">
                  <c:v>44517</c:v>
                </c:pt>
                <c:pt idx="2">
                  <c:v>45784</c:v>
                </c:pt>
                <c:pt idx="3">
                  <c:v>46733</c:v>
                </c:pt>
                <c:pt idx="4">
                  <c:v>46752.91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FF-47F7-B7B9-2E3179D490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FF-47F7-B7B9-2E3179D49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9.47'!$V$4:$Z$4</c:f>
              <c:numCache>
                <c:formatCode>#,##0</c:formatCode>
                <c:ptCount val="5"/>
                <c:pt idx="0">
                  <c:v>326949</c:v>
                </c:pt>
                <c:pt idx="1">
                  <c:v>336171</c:v>
                </c:pt>
                <c:pt idx="2">
                  <c:v>347909</c:v>
                </c:pt>
                <c:pt idx="3">
                  <c:v>348382</c:v>
                </c:pt>
                <c:pt idx="4">
                  <c:v>371535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3F-4EEE-8ADE-8F78AA6BE7F1}"/>
            </c:ext>
          </c:extLst>
        </c:ser>
        <c:ser>
          <c:idx val="1"/>
          <c:order val="1"/>
          <c:tx>
            <c:strRef>
              <c:f>'Table 9.47'!$S$7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9.47'!$V$7:$Z$7</c:f>
              <c:numCache>
                <c:formatCode>#,##0</c:formatCode>
                <c:ptCount val="5"/>
                <c:pt idx="0">
                  <c:v>234149</c:v>
                </c:pt>
                <c:pt idx="1">
                  <c:v>241460</c:v>
                </c:pt>
                <c:pt idx="2">
                  <c:v>248321</c:v>
                </c:pt>
                <c:pt idx="3">
                  <c:v>253120</c:v>
                </c:pt>
                <c:pt idx="4">
                  <c:v>259140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F-4EEE-8ADE-8F78AA6BE7F1}"/>
            </c:ext>
          </c:extLst>
        </c:ser>
        <c:ser>
          <c:idx val="2"/>
          <c:order val="2"/>
          <c:tx>
            <c:strRef>
              <c:f>'Table 9.47'!$S$11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9.47'!$V$11:$Z$11</c:f>
              <c:numCache>
                <c:formatCode>#,##0</c:formatCode>
                <c:ptCount val="5"/>
                <c:pt idx="0">
                  <c:v>300137</c:v>
                </c:pt>
                <c:pt idx="1">
                  <c:v>308682</c:v>
                </c:pt>
                <c:pt idx="2">
                  <c:v>319549</c:v>
                </c:pt>
                <c:pt idx="3">
                  <c:v>318741</c:v>
                </c:pt>
                <c:pt idx="4">
                  <c:v>339991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3F-4EEE-8ADE-8F78AA6BE7F1}"/>
            </c:ext>
          </c:extLst>
        </c:ser>
        <c:ser>
          <c:idx val="3"/>
          <c:order val="3"/>
          <c:tx>
            <c:strRef>
              <c:f>'Table 9.47'!$S$12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9.47'!$V$12:$Z$12</c:f>
              <c:numCache>
                <c:formatCode>#,##0</c:formatCode>
                <c:ptCount val="5"/>
                <c:pt idx="0">
                  <c:v>26809</c:v>
                </c:pt>
                <c:pt idx="1">
                  <c:v>27494</c:v>
                </c:pt>
                <c:pt idx="2">
                  <c:v>28360</c:v>
                </c:pt>
                <c:pt idx="3">
                  <c:v>29643</c:v>
                </c:pt>
                <c:pt idx="4">
                  <c:v>31544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3F-4EEE-8ADE-8F78AA6BE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9.47'!$AB$15:$AB$33</c:f>
              <c:numCache>
                <c:formatCode>0.0%</c:formatCode>
                <c:ptCount val="19"/>
                <c:pt idx="0">
                  <c:v>1.4787301330964781E-2</c:v>
                </c:pt>
                <c:pt idx="1">
                  <c:v>7.7650826974578436E-3</c:v>
                </c:pt>
                <c:pt idx="2">
                  <c:v>6.1170549208015394E-2</c:v>
                </c:pt>
                <c:pt idx="3">
                  <c:v>7.8592864736835022E-3</c:v>
                </c:pt>
                <c:pt idx="4">
                  <c:v>9.0414092884923358E-2</c:v>
                </c:pt>
                <c:pt idx="5">
                  <c:v>3.8558951377393784E-2</c:v>
                </c:pt>
                <c:pt idx="6">
                  <c:v>9.5145813987914996E-2</c:v>
                </c:pt>
                <c:pt idx="7">
                  <c:v>6.8561508337034199E-2</c:v>
                </c:pt>
                <c:pt idx="8">
                  <c:v>4.5944527433485406E-2</c:v>
                </c:pt>
                <c:pt idx="9">
                  <c:v>7.9211918123460786E-3</c:v>
                </c:pt>
                <c:pt idx="10">
                  <c:v>3.6785228847887819E-2</c:v>
                </c:pt>
                <c:pt idx="11">
                  <c:v>1.92498687875974E-2</c:v>
                </c:pt>
                <c:pt idx="12">
                  <c:v>6.4233517703581086E-2</c:v>
                </c:pt>
                <c:pt idx="13">
                  <c:v>9.9971738867132301E-2</c:v>
                </c:pt>
                <c:pt idx="14">
                  <c:v>5.2444587993055833E-2</c:v>
                </c:pt>
                <c:pt idx="15">
                  <c:v>6.7291103126219609E-2</c:v>
                </c:pt>
                <c:pt idx="16">
                  <c:v>0.13921434050627801</c:v>
                </c:pt>
                <c:pt idx="17">
                  <c:v>1.4913803544753523E-2</c:v>
                </c:pt>
                <c:pt idx="18">
                  <c:v>4.3990471960918889E-2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2-4EEF-B80B-EE3C21C8C2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2-4EEF-B80B-EE3C21C8C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9.47'!$Z$44:$Z$60</c:f>
              <c:numCache>
                <c:formatCode>#,##0</c:formatCode>
                <c:ptCount val="17"/>
                <c:pt idx="0">
                  <c:v>318</c:v>
                </c:pt>
                <c:pt idx="1">
                  <c:v>4677</c:v>
                </c:pt>
                <c:pt idx="2">
                  <c:v>12288</c:v>
                </c:pt>
                <c:pt idx="3">
                  <c:v>17424</c:v>
                </c:pt>
                <c:pt idx="4">
                  <c:v>22767</c:v>
                </c:pt>
                <c:pt idx="5">
                  <c:v>21412</c:v>
                </c:pt>
                <c:pt idx="6">
                  <c:v>20620</c:v>
                </c:pt>
                <c:pt idx="7">
                  <c:v>19027</c:v>
                </c:pt>
                <c:pt idx="8">
                  <c:v>19265</c:v>
                </c:pt>
                <c:pt idx="9">
                  <c:v>17739</c:v>
                </c:pt>
                <c:pt idx="10">
                  <c:v>14633</c:v>
                </c:pt>
                <c:pt idx="11">
                  <c:v>10953</c:v>
                </c:pt>
                <c:pt idx="12">
                  <c:v>5382</c:v>
                </c:pt>
                <c:pt idx="13">
                  <c:v>1969</c:v>
                </c:pt>
                <c:pt idx="14">
                  <c:v>758</c:v>
                </c:pt>
                <c:pt idx="15">
                  <c:v>257</c:v>
                </c:pt>
                <c:pt idx="16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1-4257-A1ED-8C2A4D0BA852}"/>
            </c:ext>
          </c:extLst>
        </c:ser>
        <c:ser>
          <c:idx val="1"/>
          <c:order val="1"/>
          <c:tx>
            <c:strRef>
              <c:f>'Table 9.47'!$S$62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9.47'!$Z$63:$Z$79</c:f>
              <c:numCache>
                <c:formatCode>#,##0</c:formatCode>
                <c:ptCount val="17"/>
                <c:pt idx="0">
                  <c:v>438</c:v>
                </c:pt>
                <c:pt idx="1">
                  <c:v>5916</c:v>
                </c:pt>
                <c:pt idx="2">
                  <c:v>12683</c:v>
                </c:pt>
                <c:pt idx="3">
                  <c:v>16904</c:v>
                </c:pt>
                <c:pt idx="4">
                  <c:v>20977</c:v>
                </c:pt>
                <c:pt idx="5">
                  <c:v>19508</c:v>
                </c:pt>
                <c:pt idx="6">
                  <c:v>19037</c:v>
                </c:pt>
                <c:pt idx="7">
                  <c:v>18243</c:v>
                </c:pt>
                <c:pt idx="8">
                  <c:v>18776</c:v>
                </c:pt>
                <c:pt idx="9">
                  <c:v>17745</c:v>
                </c:pt>
                <c:pt idx="10">
                  <c:v>14510</c:v>
                </c:pt>
                <c:pt idx="11">
                  <c:v>10023</c:v>
                </c:pt>
                <c:pt idx="12">
                  <c:v>4405</c:v>
                </c:pt>
                <c:pt idx="13">
                  <c:v>1500</c:v>
                </c:pt>
                <c:pt idx="14">
                  <c:v>513</c:v>
                </c:pt>
                <c:pt idx="15">
                  <c:v>207</c:v>
                </c:pt>
                <c:pt idx="16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1-4257-A1ED-8C2A4D0BA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9.47'!$Z$83:$Z$90</c:f>
              <c:numCache>
                <c:formatCode>#,##0</c:formatCode>
                <c:ptCount val="8"/>
                <c:pt idx="0">
                  <c:v>15215</c:v>
                </c:pt>
                <c:pt idx="1">
                  <c:v>15380</c:v>
                </c:pt>
                <c:pt idx="2">
                  <c:v>27030</c:v>
                </c:pt>
                <c:pt idx="3">
                  <c:v>8821</c:v>
                </c:pt>
                <c:pt idx="4">
                  <c:v>6773</c:v>
                </c:pt>
                <c:pt idx="5">
                  <c:v>7274</c:v>
                </c:pt>
                <c:pt idx="6">
                  <c:v>13455</c:v>
                </c:pt>
                <c:pt idx="7">
                  <c:v>17231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D-42AB-BD16-7109B82CCE25}"/>
            </c:ext>
          </c:extLst>
        </c:ser>
        <c:ser>
          <c:idx val="1"/>
          <c:order val="1"/>
          <c:tx>
            <c:strRef>
              <c:f>'Table 9.47'!$S$92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9.47'!$Z$93:$Z$100</c:f>
              <c:numCache>
                <c:formatCode>#,##0</c:formatCode>
                <c:ptCount val="8"/>
                <c:pt idx="0">
                  <c:v>11259</c:v>
                </c:pt>
                <c:pt idx="1">
                  <c:v>23082</c:v>
                </c:pt>
                <c:pt idx="2">
                  <c:v>4415</c:v>
                </c:pt>
                <c:pt idx="3">
                  <c:v>22963</c:v>
                </c:pt>
                <c:pt idx="4">
                  <c:v>24721</c:v>
                </c:pt>
                <c:pt idx="5">
                  <c:v>13647</c:v>
                </c:pt>
                <c:pt idx="6">
                  <c:v>1706</c:v>
                </c:pt>
                <c:pt idx="7">
                  <c:v>8655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1D-42AB-BD16-7109B82CC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9.5'!$AB$15:$AB$33</c:f>
              <c:numCache>
                <c:formatCode>0.0%</c:formatCode>
                <c:ptCount val="19"/>
                <c:pt idx="0">
                  <c:v>0.27272727272727271</c:v>
                </c:pt>
                <c:pt idx="1">
                  <c:v>9.0909090909090905E-3</c:v>
                </c:pt>
                <c:pt idx="2">
                  <c:v>6.0606060606060606E-3</c:v>
                </c:pt>
                <c:pt idx="3">
                  <c:v>1.5151515151515152E-2</c:v>
                </c:pt>
                <c:pt idx="4">
                  <c:v>2.7272727272727271E-2</c:v>
                </c:pt>
                <c:pt idx="5">
                  <c:v>6.0606060606060606E-3</c:v>
                </c:pt>
                <c:pt idx="6">
                  <c:v>5.4545454545454543E-2</c:v>
                </c:pt>
                <c:pt idx="7">
                  <c:v>3.9393939393939391E-2</c:v>
                </c:pt>
                <c:pt idx="8">
                  <c:v>3.0303030303030304E-2</c:v>
                </c:pt>
                <c:pt idx="9">
                  <c:v>0</c:v>
                </c:pt>
                <c:pt idx="10">
                  <c:v>9.0909090909090905E-3</c:v>
                </c:pt>
                <c:pt idx="11">
                  <c:v>1.5151515151515152E-2</c:v>
                </c:pt>
                <c:pt idx="12">
                  <c:v>4.2424242424242427E-2</c:v>
                </c:pt>
                <c:pt idx="13">
                  <c:v>3.3333333333333333E-2</c:v>
                </c:pt>
                <c:pt idx="14">
                  <c:v>0.22424242424242424</c:v>
                </c:pt>
                <c:pt idx="15">
                  <c:v>7.575757575757576E-2</c:v>
                </c:pt>
                <c:pt idx="16">
                  <c:v>3.3333333333333333E-2</c:v>
                </c:pt>
                <c:pt idx="17">
                  <c:v>3.0303030303030303E-3</c:v>
                </c:pt>
                <c:pt idx="18">
                  <c:v>9.0909090909090905E-3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C6-4893-9938-657C5A60534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C6-4893-9938-657C5A605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9.47'!$V$8:$Z$8</c:f>
              <c:numCache>
                <c:formatCode>#,##0</c:formatCode>
                <c:ptCount val="5"/>
                <c:pt idx="0">
                  <c:v>44517</c:v>
                </c:pt>
                <c:pt idx="1">
                  <c:v>45784</c:v>
                </c:pt>
                <c:pt idx="2">
                  <c:v>46733</c:v>
                </c:pt>
                <c:pt idx="3">
                  <c:v>46752.91</c:v>
                </c:pt>
                <c:pt idx="4">
                  <c:v>48106.32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D4-4E2F-A67F-C1E568E7245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D4-4E2F-A67F-C1E568E7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9.48'!$U$4:$Y$4</c:f>
              <c:numCache>
                <c:formatCode>#,##0</c:formatCode>
                <c:ptCount val="5"/>
                <c:pt idx="1">
                  <c:v>491</c:v>
                </c:pt>
                <c:pt idx="2">
                  <c:v>549</c:v>
                </c:pt>
                <c:pt idx="3">
                  <c:v>569</c:v>
                </c:pt>
                <c:pt idx="4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A7-4839-8168-903860EA69D6}"/>
            </c:ext>
          </c:extLst>
        </c:ser>
        <c:ser>
          <c:idx val="1"/>
          <c:order val="1"/>
          <c:tx>
            <c:strRef>
              <c:f>'Table 9.48'!$S$7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9.48'!$U$7:$Y$7</c:f>
              <c:numCache>
                <c:formatCode>#,##0</c:formatCode>
                <c:ptCount val="5"/>
                <c:pt idx="1">
                  <c:v>375</c:v>
                </c:pt>
                <c:pt idx="2">
                  <c:v>402</c:v>
                </c:pt>
                <c:pt idx="3">
                  <c:v>433</c:v>
                </c:pt>
                <c:pt idx="4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A7-4839-8168-903860EA69D6}"/>
            </c:ext>
          </c:extLst>
        </c:ser>
        <c:ser>
          <c:idx val="2"/>
          <c:order val="2"/>
          <c:tx>
            <c:strRef>
              <c:f>'Table 9.48'!$S$11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9.48'!$U$11:$Y$11</c:f>
              <c:numCache>
                <c:formatCode>#,##0</c:formatCode>
                <c:ptCount val="5"/>
                <c:pt idx="1">
                  <c:v>481</c:v>
                </c:pt>
                <c:pt idx="2">
                  <c:v>539</c:v>
                </c:pt>
                <c:pt idx="3">
                  <c:v>558</c:v>
                </c:pt>
                <c:pt idx="4">
                  <c:v>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7-4839-8168-903860EA69D6}"/>
            </c:ext>
          </c:extLst>
        </c:ser>
        <c:ser>
          <c:idx val="3"/>
          <c:order val="3"/>
          <c:tx>
            <c:strRef>
              <c:f>'Table 9.48'!$S$12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9.48'!$U$12:$Y$12</c:f>
              <c:numCache>
                <c:formatCode>#,##0</c:formatCode>
                <c:ptCount val="5"/>
                <c:pt idx="1">
                  <c:v>12</c:v>
                </c:pt>
                <c:pt idx="2">
                  <c:v>13</c:v>
                </c:pt>
                <c:pt idx="3">
                  <c:v>9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A7-4839-8168-903860EA6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9.48'!$AB$15:$AB$33</c:f>
              <c:numCache>
                <c:formatCode>0.0%</c:formatCode>
                <c:ptCount val="19"/>
                <c:pt idx="0">
                  <c:v>1.1494252873563218E-2</c:v>
                </c:pt>
                <c:pt idx="1">
                  <c:v>0</c:v>
                </c:pt>
                <c:pt idx="2">
                  <c:v>0</c:v>
                </c:pt>
                <c:pt idx="3">
                  <c:v>7.6628352490421452E-3</c:v>
                </c:pt>
                <c:pt idx="4">
                  <c:v>2.8735632183908046E-2</c:v>
                </c:pt>
                <c:pt idx="5">
                  <c:v>0</c:v>
                </c:pt>
                <c:pt idx="6">
                  <c:v>0.1111111111111111</c:v>
                </c:pt>
                <c:pt idx="7">
                  <c:v>1.3409961685823755E-2</c:v>
                </c:pt>
                <c:pt idx="8">
                  <c:v>5.7471264367816091E-3</c:v>
                </c:pt>
                <c:pt idx="9">
                  <c:v>0</c:v>
                </c:pt>
                <c:pt idx="10">
                  <c:v>7.6628352490421452E-3</c:v>
                </c:pt>
                <c:pt idx="11">
                  <c:v>3.8314176245210726E-3</c:v>
                </c:pt>
                <c:pt idx="12">
                  <c:v>9.5785440613026813E-3</c:v>
                </c:pt>
                <c:pt idx="13">
                  <c:v>2.8735632183908046E-2</c:v>
                </c:pt>
                <c:pt idx="14">
                  <c:v>0.25862068965517243</c:v>
                </c:pt>
                <c:pt idx="15">
                  <c:v>0.15134099616858238</c:v>
                </c:pt>
                <c:pt idx="16">
                  <c:v>0.14942528735632185</c:v>
                </c:pt>
                <c:pt idx="17">
                  <c:v>4.7892720306513412E-2</c:v>
                </c:pt>
                <c:pt idx="18">
                  <c:v>0.16475095785440613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AF-4FDA-AF95-03AF20666B0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AF-4FDA-AF95-03AF20666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13</c:v>
                </c:pt>
                <c:pt idx="3">
                  <c:v>16</c:v>
                </c:pt>
                <c:pt idx="4">
                  <c:v>32</c:v>
                </c:pt>
                <c:pt idx="5">
                  <c:v>35</c:v>
                </c:pt>
                <c:pt idx="6">
                  <c:v>21</c:v>
                </c:pt>
                <c:pt idx="7">
                  <c:v>34</c:v>
                </c:pt>
                <c:pt idx="8">
                  <c:v>22</c:v>
                </c:pt>
                <c:pt idx="9">
                  <c:v>24</c:v>
                </c:pt>
                <c:pt idx="10">
                  <c:v>14</c:v>
                </c:pt>
                <c:pt idx="11">
                  <c:v>18</c:v>
                </c:pt>
                <c:pt idx="12">
                  <c:v>9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D-46E5-B081-9B9CF67C5013}"/>
            </c:ext>
          </c:extLst>
        </c:ser>
        <c:ser>
          <c:idx val="1"/>
          <c:order val="1"/>
          <c:tx>
            <c:strRef>
              <c:f>'Table 9.48'!$S$62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17</c:v>
                </c:pt>
                <c:pt idx="3">
                  <c:v>28</c:v>
                </c:pt>
                <c:pt idx="4">
                  <c:v>38</c:v>
                </c:pt>
                <c:pt idx="5">
                  <c:v>33</c:v>
                </c:pt>
                <c:pt idx="6">
                  <c:v>37</c:v>
                </c:pt>
                <c:pt idx="7">
                  <c:v>32</c:v>
                </c:pt>
                <c:pt idx="8">
                  <c:v>21</c:v>
                </c:pt>
                <c:pt idx="9">
                  <c:v>24</c:v>
                </c:pt>
                <c:pt idx="10">
                  <c:v>21</c:v>
                </c:pt>
                <c:pt idx="11">
                  <c:v>14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D-46E5-B081-9B9CF67C5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9.48'!$Y$83:$Y$90</c:f>
              <c:numCache>
                <c:formatCode>#,##0</c:formatCode>
                <c:ptCount val="8"/>
                <c:pt idx="0">
                  <c:v>13</c:v>
                </c:pt>
                <c:pt idx="1">
                  <c:v>25</c:v>
                </c:pt>
                <c:pt idx="2">
                  <c:v>32</c:v>
                </c:pt>
                <c:pt idx="3">
                  <c:v>25</c:v>
                </c:pt>
                <c:pt idx="4">
                  <c:v>4</c:v>
                </c:pt>
                <c:pt idx="5">
                  <c:v>7</c:v>
                </c:pt>
                <c:pt idx="6">
                  <c:v>14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7-48A9-9DC9-373AA61FCB67}"/>
            </c:ext>
          </c:extLst>
        </c:ser>
        <c:ser>
          <c:idx val="1"/>
          <c:order val="1"/>
          <c:tx>
            <c:strRef>
              <c:f>'Table 9.48'!$S$92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9.48'!$Y$93:$Y$100</c:f>
              <c:numCache>
                <c:formatCode>#,##0</c:formatCode>
                <c:ptCount val="8"/>
                <c:pt idx="0">
                  <c:v>13</c:v>
                </c:pt>
                <c:pt idx="1">
                  <c:v>39</c:v>
                </c:pt>
                <c:pt idx="2">
                  <c:v>0</c:v>
                </c:pt>
                <c:pt idx="3">
                  <c:v>62</c:v>
                </c:pt>
                <c:pt idx="4">
                  <c:v>28</c:v>
                </c:pt>
                <c:pt idx="5">
                  <c:v>10</c:v>
                </c:pt>
                <c:pt idx="6">
                  <c:v>0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7-48A9-9DC9-373AA61FC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9.48'!$U$8:$Y$8</c:f>
              <c:numCache>
                <c:formatCode>#,##0</c:formatCode>
                <c:ptCount val="5"/>
                <c:pt idx="1">
                  <c:v>30038</c:v>
                </c:pt>
                <c:pt idx="2">
                  <c:v>34646.480000000003</c:v>
                </c:pt>
                <c:pt idx="3">
                  <c:v>33384.449999999997</c:v>
                </c:pt>
                <c:pt idx="4">
                  <c:v>32204.94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B0-43F0-82FB-57155FFE32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B0-43F0-82FB-57155FFE3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9.48'!$V$4:$Z$4</c:f>
              <c:numCache>
                <c:formatCode>#,##0</c:formatCode>
                <c:ptCount val="5"/>
                <c:pt idx="0">
                  <c:v>491</c:v>
                </c:pt>
                <c:pt idx="1">
                  <c:v>549</c:v>
                </c:pt>
                <c:pt idx="2">
                  <c:v>569</c:v>
                </c:pt>
                <c:pt idx="3">
                  <c:v>519</c:v>
                </c:pt>
                <c:pt idx="4">
                  <c:v>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B-49C1-BE5C-20EAEDDF04B6}"/>
            </c:ext>
          </c:extLst>
        </c:ser>
        <c:ser>
          <c:idx val="1"/>
          <c:order val="1"/>
          <c:tx>
            <c:strRef>
              <c:f>'Table 9.48'!$S$7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9.48'!$V$7:$Z$7</c:f>
              <c:numCache>
                <c:formatCode>#,##0</c:formatCode>
                <c:ptCount val="5"/>
                <c:pt idx="0">
                  <c:v>375</c:v>
                </c:pt>
                <c:pt idx="1">
                  <c:v>402</c:v>
                </c:pt>
                <c:pt idx="2">
                  <c:v>433</c:v>
                </c:pt>
                <c:pt idx="3">
                  <c:v>396</c:v>
                </c:pt>
                <c:pt idx="4">
                  <c:v>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B-49C1-BE5C-20EAEDDF04B6}"/>
            </c:ext>
          </c:extLst>
        </c:ser>
        <c:ser>
          <c:idx val="2"/>
          <c:order val="2"/>
          <c:tx>
            <c:strRef>
              <c:f>'Table 9.48'!$S$11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9.48'!$V$11:$Z$11</c:f>
              <c:numCache>
                <c:formatCode>#,##0</c:formatCode>
                <c:ptCount val="5"/>
                <c:pt idx="0">
                  <c:v>481</c:v>
                </c:pt>
                <c:pt idx="1">
                  <c:v>539</c:v>
                </c:pt>
                <c:pt idx="2">
                  <c:v>558</c:v>
                </c:pt>
                <c:pt idx="3">
                  <c:v>509</c:v>
                </c:pt>
                <c:pt idx="4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7B-49C1-BE5C-20EAEDDF04B6}"/>
            </c:ext>
          </c:extLst>
        </c:ser>
        <c:ser>
          <c:idx val="3"/>
          <c:order val="3"/>
          <c:tx>
            <c:strRef>
              <c:f>'Table 9.48'!$S$12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9.48'!$V$12:$Z$12</c:f>
              <c:numCache>
                <c:formatCode>#,##0</c:formatCode>
                <c:ptCount val="5"/>
                <c:pt idx="0">
                  <c:v>12</c:v>
                </c:pt>
                <c:pt idx="1">
                  <c:v>13</c:v>
                </c:pt>
                <c:pt idx="2">
                  <c:v>9</c:v>
                </c:pt>
                <c:pt idx="3">
                  <c:v>12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7B-49C1-BE5C-20EAEDDF0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9.48'!$AB$15:$AB$33</c:f>
              <c:numCache>
                <c:formatCode>0.0%</c:formatCode>
                <c:ptCount val="19"/>
                <c:pt idx="0">
                  <c:v>1.1494252873563218E-2</c:v>
                </c:pt>
                <c:pt idx="1">
                  <c:v>0</c:v>
                </c:pt>
                <c:pt idx="2">
                  <c:v>0</c:v>
                </c:pt>
                <c:pt idx="3">
                  <c:v>7.6628352490421452E-3</c:v>
                </c:pt>
                <c:pt idx="4">
                  <c:v>2.8735632183908046E-2</c:v>
                </c:pt>
                <c:pt idx="5">
                  <c:v>0</c:v>
                </c:pt>
                <c:pt idx="6">
                  <c:v>0.1111111111111111</c:v>
                </c:pt>
                <c:pt idx="7">
                  <c:v>1.3409961685823755E-2</c:v>
                </c:pt>
                <c:pt idx="8">
                  <c:v>5.7471264367816091E-3</c:v>
                </c:pt>
                <c:pt idx="9">
                  <c:v>0</c:v>
                </c:pt>
                <c:pt idx="10">
                  <c:v>7.6628352490421452E-3</c:v>
                </c:pt>
                <c:pt idx="11">
                  <c:v>3.8314176245210726E-3</c:v>
                </c:pt>
                <c:pt idx="12">
                  <c:v>9.5785440613026813E-3</c:v>
                </c:pt>
                <c:pt idx="13">
                  <c:v>2.8735632183908046E-2</c:v>
                </c:pt>
                <c:pt idx="14">
                  <c:v>0.25862068965517243</c:v>
                </c:pt>
                <c:pt idx="15">
                  <c:v>0.15134099616858238</c:v>
                </c:pt>
                <c:pt idx="16">
                  <c:v>0.14942528735632185</c:v>
                </c:pt>
                <c:pt idx="17">
                  <c:v>4.7892720306513412E-2</c:v>
                </c:pt>
                <c:pt idx="18">
                  <c:v>0.16475095785440613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2-4ABC-B632-6E7EC0B8712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2-4ABC-B632-6E7EC0B87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17</c:v>
                </c:pt>
                <c:pt idx="3">
                  <c:v>24</c:v>
                </c:pt>
                <c:pt idx="4">
                  <c:v>30</c:v>
                </c:pt>
                <c:pt idx="5">
                  <c:v>31</c:v>
                </c:pt>
                <c:pt idx="6">
                  <c:v>21</c:v>
                </c:pt>
                <c:pt idx="7">
                  <c:v>28</c:v>
                </c:pt>
                <c:pt idx="8">
                  <c:v>20</c:v>
                </c:pt>
                <c:pt idx="9">
                  <c:v>30</c:v>
                </c:pt>
                <c:pt idx="10">
                  <c:v>9</c:v>
                </c:pt>
                <c:pt idx="11">
                  <c:v>19</c:v>
                </c:pt>
                <c:pt idx="12">
                  <c:v>6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9-456D-A1E2-E6A7FF1823FD}"/>
            </c:ext>
          </c:extLst>
        </c:ser>
        <c:ser>
          <c:idx val="1"/>
          <c:order val="1"/>
          <c:tx>
            <c:strRef>
              <c:f>'Table 9.48'!$S$62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9.48'!$Z$63:$Z$79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10</c:v>
                </c:pt>
                <c:pt idx="3">
                  <c:v>28</c:v>
                </c:pt>
                <c:pt idx="4">
                  <c:v>39</c:v>
                </c:pt>
                <c:pt idx="5">
                  <c:v>34</c:v>
                </c:pt>
                <c:pt idx="6">
                  <c:v>39</c:v>
                </c:pt>
                <c:pt idx="7">
                  <c:v>32</c:v>
                </c:pt>
                <c:pt idx="8">
                  <c:v>17</c:v>
                </c:pt>
                <c:pt idx="9">
                  <c:v>31</c:v>
                </c:pt>
                <c:pt idx="10">
                  <c:v>27</c:v>
                </c:pt>
                <c:pt idx="11">
                  <c:v>19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D9-456D-A1E2-E6A7FF182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9.48'!$Z$83:$Z$90</c:f>
              <c:numCache>
                <c:formatCode>#,##0</c:formatCode>
                <c:ptCount val="8"/>
                <c:pt idx="0">
                  <c:v>22</c:v>
                </c:pt>
                <c:pt idx="1">
                  <c:v>20</c:v>
                </c:pt>
                <c:pt idx="2">
                  <c:v>30</c:v>
                </c:pt>
                <c:pt idx="3">
                  <c:v>19</c:v>
                </c:pt>
                <c:pt idx="4">
                  <c:v>5</c:v>
                </c:pt>
                <c:pt idx="5">
                  <c:v>4</c:v>
                </c:pt>
                <c:pt idx="6">
                  <c:v>13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F-4C8F-A22A-D806CB2F1D89}"/>
            </c:ext>
          </c:extLst>
        </c:ser>
        <c:ser>
          <c:idx val="1"/>
          <c:order val="1"/>
          <c:tx>
            <c:strRef>
              <c:f>'Table 9.48'!$S$92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9.48'!$Z$93:$Z$100</c:f>
              <c:numCache>
                <c:formatCode>#,##0</c:formatCode>
                <c:ptCount val="8"/>
                <c:pt idx="0">
                  <c:v>13</c:v>
                </c:pt>
                <c:pt idx="1">
                  <c:v>35</c:v>
                </c:pt>
                <c:pt idx="2">
                  <c:v>0</c:v>
                </c:pt>
                <c:pt idx="3">
                  <c:v>64</c:v>
                </c:pt>
                <c:pt idx="4">
                  <c:v>24</c:v>
                </c:pt>
                <c:pt idx="5">
                  <c:v>4</c:v>
                </c:pt>
                <c:pt idx="6">
                  <c:v>4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5F-4C8F-A22A-D806CB2F1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9.5'!$Z$44:$Z$60</c:f>
              <c:numCache>
                <c:formatCode>#,##0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6</c:v>
                </c:pt>
                <c:pt idx="3">
                  <c:v>20</c:v>
                </c:pt>
                <c:pt idx="4">
                  <c:v>6</c:v>
                </c:pt>
                <c:pt idx="5">
                  <c:v>12</c:v>
                </c:pt>
                <c:pt idx="6">
                  <c:v>14</c:v>
                </c:pt>
                <c:pt idx="7">
                  <c:v>15</c:v>
                </c:pt>
                <c:pt idx="8">
                  <c:v>9</c:v>
                </c:pt>
                <c:pt idx="9">
                  <c:v>11</c:v>
                </c:pt>
                <c:pt idx="10">
                  <c:v>18</c:v>
                </c:pt>
                <c:pt idx="11">
                  <c:v>15</c:v>
                </c:pt>
                <c:pt idx="12">
                  <c:v>6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5F-4DBB-83E8-B6DC726902A0}"/>
            </c:ext>
          </c:extLst>
        </c:ser>
        <c:ser>
          <c:idx val="1"/>
          <c:order val="1"/>
          <c:tx>
            <c:strRef>
              <c:f>'Table 9.5'!$S$62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9.5'!$Z$63:$Z$79</c:f>
              <c:numCache>
                <c:formatCode>#,##0</c:formatCode>
                <c:ptCount val="17"/>
                <c:pt idx="0">
                  <c:v>1</c:v>
                </c:pt>
                <c:pt idx="1">
                  <c:v>7</c:v>
                </c:pt>
                <c:pt idx="2">
                  <c:v>16</c:v>
                </c:pt>
                <c:pt idx="3">
                  <c:v>17</c:v>
                </c:pt>
                <c:pt idx="4">
                  <c:v>20</c:v>
                </c:pt>
                <c:pt idx="5">
                  <c:v>15</c:v>
                </c:pt>
                <c:pt idx="6">
                  <c:v>26</c:v>
                </c:pt>
                <c:pt idx="7">
                  <c:v>17</c:v>
                </c:pt>
                <c:pt idx="8">
                  <c:v>16</c:v>
                </c:pt>
                <c:pt idx="9">
                  <c:v>19</c:v>
                </c:pt>
                <c:pt idx="10">
                  <c:v>17</c:v>
                </c:pt>
                <c:pt idx="11">
                  <c:v>7</c:v>
                </c:pt>
                <c:pt idx="12">
                  <c:v>6</c:v>
                </c:pt>
                <c:pt idx="13">
                  <c:v>6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5F-4DBB-83E8-B6DC72690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9.48'!$V$8:$Z$8</c:f>
              <c:numCache>
                <c:formatCode>#,##0</c:formatCode>
                <c:ptCount val="5"/>
                <c:pt idx="0">
                  <c:v>30038</c:v>
                </c:pt>
                <c:pt idx="1">
                  <c:v>34646.480000000003</c:v>
                </c:pt>
                <c:pt idx="2">
                  <c:v>33384.449999999997</c:v>
                </c:pt>
                <c:pt idx="3">
                  <c:v>32204.94</c:v>
                </c:pt>
                <c:pt idx="4">
                  <c:v>30819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A-499D-884C-3A8184C12E6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A-499D-884C-3A8184C12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9.49'!$U$4:$Y$4</c:f>
              <c:numCache>
                <c:formatCode>#,##0</c:formatCode>
                <c:ptCount val="5"/>
                <c:pt idx="1">
                  <c:v>16776</c:v>
                </c:pt>
                <c:pt idx="2">
                  <c:v>17830</c:v>
                </c:pt>
                <c:pt idx="3">
                  <c:v>17553</c:v>
                </c:pt>
                <c:pt idx="4">
                  <c:v>17375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2-45D2-8FE9-57F8769F6F54}"/>
            </c:ext>
          </c:extLst>
        </c:ser>
        <c:ser>
          <c:idx val="1"/>
          <c:order val="1"/>
          <c:tx>
            <c:strRef>
              <c:f>'Table 9.49'!$S$7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9.49'!$U$7:$Y$7</c:f>
              <c:numCache>
                <c:formatCode>#,##0</c:formatCode>
                <c:ptCount val="5"/>
                <c:pt idx="1">
                  <c:v>11470</c:v>
                </c:pt>
                <c:pt idx="2">
                  <c:v>12112</c:v>
                </c:pt>
                <c:pt idx="3">
                  <c:v>11948</c:v>
                </c:pt>
                <c:pt idx="4">
                  <c:v>12196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42-45D2-8FE9-57F8769F6F54}"/>
            </c:ext>
          </c:extLst>
        </c:ser>
        <c:ser>
          <c:idx val="2"/>
          <c:order val="2"/>
          <c:tx>
            <c:strRef>
              <c:f>'Table 9.49'!$S$11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9.49'!$U$11:$Y$11</c:f>
              <c:numCache>
                <c:formatCode>#,##0</c:formatCode>
                <c:ptCount val="5"/>
                <c:pt idx="1">
                  <c:v>15804</c:v>
                </c:pt>
                <c:pt idx="2">
                  <c:v>16685</c:v>
                </c:pt>
                <c:pt idx="3">
                  <c:v>16452</c:v>
                </c:pt>
                <c:pt idx="4">
                  <c:v>16586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42-45D2-8FE9-57F8769F6F54}"/>
            </c:ext>
          </c:extLst>
        </c:ser>
        <c:ser>
          <c:idx val="3"/>
          <c:order val="3"/>
          <c:tx>
            <c:strRef>
              <c:f>'Table 9.49'!$S$12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9.49'!$U$12:$Y$12</c:f>
              <c:numCache>
                <c:formatCode>#,##0</c:formatCode>
                <c:ptCount val="5"/>
                <c:pt idx="1">
                  <c:v>971</c:v>
                </c:pt>
                <c:pt idx="2">
                  <c:v>1145</c:v>
                </c:pt>
                <c:pt idx="3">
                  <c:v>1098</c:v>
                </c:pt>
                <c:pt idx="4">
                  <c:v>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42-45D2-8FE9-57F8769F6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9.49'!$AB$15:$AB$33</c:f>
              <c:numCache>
                <c:formatCode>0.0%</c:formatCode>
                <c:ptCount val="19"/>
                <c:pt idx="0">
                  <c:v>1.866399242297621E-2</c:v>
                </c:pt>
                <c:pt idx="1">
                  <c:v>0.16669452337177559</c:v>
                </c:pt>
                <c:pt idx="2">
                  <c:v>3.1868070644604153E-2</c:v>
                </c:pt>
                <c:pt idx="3">
                  <c:v>5.4599142013482642E-3</c:v>
                </c:pt>
                <c:pt idx="4">
                  <c:v>6.5407543595743495E-2</c:v>
                </c:pt>
                <c:pt idx="5">
                  <c:v>2.4235333444760154E-2</c:v>
                </c:pt>
                <c:pt idx="6">
                  <c:v>8.6968633350047356E-2</c:v>
                </c:pt>
                <c:pt idx="7">
                  <c:v>9.4099949857930798E-2</c:v>
                </c:pt>
                <c:pt idx="8">
                  <c:v>3.041952197894033E-2</c:v>
                </c:pt>
                <c:pt idx="9">
                  <c:v>3.1199509721990082E-3</c:v>
                </c:pt>
                <c:pt idx="10">
                  <c:v>1.3426931862499304E-2</c:v>
                </c:pt>
                <c:pt idx="11">
                  <c:v>1.5989748732519918E-2</c:v>
                </c:pt>
                <c:pt idx="12">
                  <c:v>3.9612234664883839E-2</c:v>
                </c:pt>
                <c:pt idx="13">
                  <c:v>0.10234553457017104</c:v>
                </c:pt>
                <c:pt idx="14">
                  <c:v>5.8109086857206532E-2</c:v>
                </c:pt>
                <c:pt idx="15">
                  <c:v>6.6076104518357562E-2</c:v>
                </c:pt>
                <c:pt idx="16">
                  <c:v>0.11276394228090701</c:v>
                </c:pt>
                <c:pt idx="17">
                  <c:v>5.7384812524374617E-3</c:v>
                </c:pt>
                <c:pt idx="18">
                  <c:v>4.3233606329043398E-2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A-4939-8DEE-E3553831BD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A-4939-8DEE-E3553831B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9.49'!$Y$44:$Y$60</c:f>
              <c:numCache>
                <c:formatCode>#,##0</c:formatCode>
                <c:ptCount val="17"/>
                <c:pt idx="0">
                  <c:v>21</c:v>
                </c:pt>
                <c:pt idx="1">
                  <c:v>241</c:v>
                </c:pt>
                <c:pt idx="2">
                  <c:v>595</c:v>
                </c:pt>
                <c:pt idx="3">
                  <c:v>985</c:v>
                </c:pt>
                <c:pt idx="4">
                  <c:v>1509</c:v>
                </c:pt>
                <c:pt idx="5">
                  <c:v>1228</c:v>
                </c:pt>
                <c:pt idx="6">
                  <c:v>995</c:v>
                </c:pt>
                <c:pt idx="7">
                  <c:v>798</c:v>
                </c:pt>
                <c:pt idx="8">
                  <c:v>825</c:v>
                </c:pt>
                <c:pt idx="9">
                  <c:v>724</c:v>
                </c:pt>
                <c:pt idx="10">
                  <c:v>707</c:v>
                </c:pt>
                <c:pt idx="11">
                  <c:v>479</c:v>
                </c:pt>
                <c:pt idx="12">
                  <c:v>213</c:v>
                </c:pt>
                <c:pt idx="13">
                  <c:v>84</c:v>
                </c:pt>
                <c:pt idx="14">
                  <c:v>41</c:v>
                </c:pt>
                <c:pt idx="15">
                  <c:v>16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5A-4855-8A8A-C7CFBD4026F8}"/>
            </c:ext>
          </c:extLst>
        </c:ser>
        <c:ser>
          <c:idx val="1"/>
          <c:order val="1"/>
          <c:tx>
            <c:strRef>
              <c:f>'Table 9.49'!$S$62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9.49'!$Y$63:$Y$79</c:f>
              <c:numCache>
                <c:formatCode>#,##0</c:formatCode>
                <c:ptCount val="17"/>
                <c:pt idx="0">
                  <c:v>31</c:v>
                </c:pt>
                <c:pt idx="1">
                  <c:v>243</c:v>
                </c:pt>
                <c:pt idx="2">
                  <c:v>489</c:v>
                </c:pt>
                <c:pt idx="3">
                  <c:v>801</c:v>
                </c:pt>
                <c:pt idx="4">
                  <c:v>1238</c:v>
                </c:pt>
                <c:pt idx="5">
                  <c:v>1006</c:v>
                </c:pt>
                <c:pt idx="6">
                  <c:v>840</c:v>
                </c:pt>
                <c:pt idx="7">
                  <c:v>714</c:v>
                </c:pt>
                <c:pt idx="8">
                  <c:v>739</c:v>
                </c:pt>
                <c:pt idx="9">
                  <c:v>714</c:v>
                </c:pt>
                <c:pt idx="10">
                  <c:v>573</c:v>
                </c:pt>
                <c:pt idx="11">
                  <c:v>318</c:v>
                </c:pt>
                <c:pt idx="12">
                  <c:v>131</c:v>
                </c:pt>
                <c:pt idx="13">
                  <c:v>53</c:v>
                </c:pt>
                <c:pt idx="14">
                  <c:v>20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5A-4855-8A8A-C7CFBD402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9.49'!$Y$83:$Y$90</c:f>
              <c:numCache>
                <c:formatCode>#,##0</c:formatCode>
                <c:ptCount val="8"/>
                <c:pt idx="0">
                  <c:v>378</c:v>
                </c:pt>
                <c:pt idx="1">
                  <c:v>551</c:v>
                </c:pt>
                <c:pt idx="2">
                  <c:v>1942</c:v>
                </c:pt>
                <c:pt idx="3">
                  <c:v>331</c:v>
                </c:pt>
                <c:pt idx="4">
                  <c:v>96</c:v>
                </c:pt>
                <c:pt idx="5">
                  <c:v>162</c:v>
                </c:pt>
                <c:pt idx="6">
                  <c:v>1367</c:v>
                </c:pt>
                <c:pt idx="7">
                  <c:v>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A-4DAD-A689-150EC338F17E}"/>
            </c:ext>
          </c:extLst>
        </c:ser>
        <c:ser>
          <c:idx val="1"/>
          <c:order val="1"/>
          <c:tx>
            <c:strRef>
              <c:f>'Table 9.49'!$S$92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9.49'!$Y$93:$Y$100</c:f>
              <c:numCache>
                <c:formatCode>#,##0</c:formatCode>
                <c:ptCount val="8"/>
                <c:pt idx="0">
                  <c:v>420</c:v>
                </c:pt>
                <c:pt idx="1">
                  <c:v>1024</c:v>
                </c:pt>
                <c:pt idx="2">
                  <c:v>249</c:v>
                </c:pt>
                <c:pt idx="3">
                  <c:v>923</c:v>
                </c:pt>
                <c:pt idx="4">
                  <c:v>1005</c:v>
                </c:pt>
                <c:pt idx="5">
                  <c:v>446</c:v>
                </c:pt>
                <c:pt idx="6">
                  <c:v>202</c:v>
                </c:pt>
                <c:pt idx="7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A-4DAD-A689-150EC338F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9.49'!$U$8:$Y$8</c:f>
              <c:numCache>
                <c:formatCode>#,##0</c:formatCode>
                <c:ptCount val="5"/>
                <c:pt idx="1">
                  <c:v>55855</c:v>
                </c:pt>
                <c:pt idx="2">
                  <c:v>58076</c:v>
                </c:pt>
                <c:pt idx="3">
                  <c:v>59129</c:v>
                </c:pt>
                <c:pt idx="4">
                  <c:v>59531.43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2-4207-A390-B0D81B6B54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2-4207-A390-B0D81B6B5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9.49'!$V$4:$Z$4</c:f>
              <c:numCache>
                <c:formatCode>#,##0</c:formatCode>
                <c:ptCount val="5"/>
                <c:pt idx="0">
                  <c:v>16776</c:v>
                </c:pt>
                <c:pt idx="1">
                  <c:v>17830</c:v>
                </c:pt>
                <c:pt idx="2">
                  <c:v>17553</c:v>
                </c:pt>
                <c:pt idx="3">
                  <c:v>17375</c:v>
                </c:pt>
                <c:pt idx="4">
                  <c:v>17949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5B-4446-A2A5-B144593BAB08}"/>
            </c:ext>
          </c:extLst>
        </c:ser>
        <c:ser>
          <c:idx val="1"/>
          <c:order val="1"/>
          <c:tx>
            <c:strRef>
              <c:f>'Table 9.49'!$S$7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9.49'!$V$7:$Z$7</c:f>
              <c:numCache>
                <c:formatCode>#,##0</c:formatCode>
                <c:ptCount val="5"/>
                <c:pt idx="0">
                  <c:v>11470</c:v>
                </c:pt>
                <c:pt idx="1">
                  <c:v>12112</c:v>
                </c:pt>
                <c:pt idx="2">
                  <c:v>11948</c:v>
                </c:pt>
                <c:pt idx="3">
                  <c:v>12196</c:v>
                </c:pt>
                <c:pt idx="4">
                  <c:v>12338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5B-4446-A2A5-B144593BAB08}"/>
            </c:ext>
          </c:extLst>
        </c:ser>
        <c:ser>
          <c:idx val="2"/>
          <c:order val="2"/>
          <c:tx>
            <c:strRef>
              <c:f>'Table 9.49'!$S$11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9.49'!$V$11:$Z$11</c:f>
              <c:numCache>
                <c:formatCode>#,##0</c:formatCode>
                <c:ptCount val="5"/>
                <c:pt idx="0">
                  <c:v>15804</c:v>
                </c:pt>
                <c:pt idx="1">
                  <c:v>16685</c:v>
                </c:pt>
                <c:pt idx="2">
                  <c:v>16452</c:v>
                </c:pt>
                <c:pt idx="3">
                  <c:v>16586</c:v>
                </c:pt>
                <c:pt idx="4">
                  <c:v>17167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5B-4446-A2A5-B144593BAB08}"/>
            </c:ext>
          </c:extLst>
        </c:ser>
        <c:ser>
          <c:idx val="3"/>
          <c:order val="3"/>
          <c:tx>
            <c:strRef>
              <c:f>'Table 9.49'!$S$12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9.49'!$V$12:$Z$12</c:f>
              <c:numCache>
                <c:formatCode>#,##0</c:formatCode>
                <c:ptCount val="5"/>
                <c:pt idx="0">
                  <c:v>971</c:v>
                </c:pt>
                <c:pt idx="1">
                  <c:v>1145</c:v>
                </c:pt>
                <c:pt idx="2">
                  <c:v>1098</c:v>
                </c:pt>
                <c:pt idx="3">
                  <c:v>790</c:v>
                </c:pt>
                <c:pt idx="4">
                  <c:v>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5B-4446-A2A5-B144593BA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9.49'!$AB$15:$AB$33</c:f>
              <c:numCache>
                <c:formatCode>0.0%</c:formatCode>
                <c:ptCount val="19"/>
                <c:pt idx="0">
                  <c:v>1.866399242297621E-2</c:v>
                </c:pt>
                <c:pt idx="1">
                  <c:v>0.16669452337177559</c:v>
                </c:pt>
                <c:pt idx="2">
                  <c:v>3.1868070644604153E-2</c:v>
                </c:pt>
                <c:pt idx="3">
                  <c:v>5.4599142013482642E-3</c:v>
                </c:pt>
                <c:pt idx="4">
                  <c:v>6.5407543595743495E-2</c:v>
                </c:pt>
                <c:pt idx="5">
                  <c:v>2.4235333444760154E-2</c:v>
                </c:pt>
                <c:pt idx="6">
                  <c:v>8.6968633350047356E-2</c:v>
                </c:pt>
                <c:pt idx="7">
                  <c:v>9.4099949857930798E-2</c:v>
                </c:pt>
                <c:pt idx="8">
                  <c:v>3.041952197894033E-2</c:v>
                </c:pt>
                <c:pt idx="9">
                  <c:v>3.1199509721990082E-3</c:v>
                </c:pt>
                <c:pt idx="10">
                  <c:v>1.3426931862499304E-2</c:v>
                </c:pt>
                <c:pt idx="11">
                  <c:v>1.5989748732519918E-2</c:v>
                </c:pt>
                <c:pt idx="12">
                  <c:v>3.9612234664883839E-2</c:v>
                </c:pt>
                <c:pt idx="13">
                  <c:v>0.10234553457017104</c:v>
                </c:pt>
                <c:pt idx="14">
                  <c:v>5.8109086857206532E-2</c:v>
                </c:pt>
                <c:pt idx="15">
                  <c:v>6.6076104518357562E-2</c:v>
                </c:pt>
                <c:pt idx="16">
                  <c:v>0.11276394228090701</c:v>
                </c:pt>
                <c:pt idx="17">
                  <c:v>5.7384812524374617E-3</c:v>
                </c:pt>
                <c:pt idx="18">
                  <c:v>4.3233606329043398E-2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8-4A2C-9A79-BF0ED280CE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8-4A2C-9A79-BF0ED280C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9.49'!$Z$44:$Z$60</c:f>
              <c:numCache>
                <c:formatCode>#,##0</c:formatCode>
                <c:ptCount val="17"/>
                <c:pt idx="0">
                  <c:v>39</c:v>
                </c:pt>
                <c:pt idx="1">
                  <c:v>266</c:v>
                </c:pt>
                <c:pt idx="2">
                  <c:v>622</c:v>
                </c:pt>
                <c:pt idx="3">
                  <c:v>982</c:v>
                </c:pt>
                <c:pt idx="4">
                  <c:v>1429</c:v>
                </c:pt>
                <c:pt idx="5">
                  <c:v>1259</c:v>
                </c:pt>
                <c:pt idx="6">
                  <c:v>997</c:v>
                </c:pt>
                <c:pt idx="7">
                  <c:v>820</c:v>
                </c:pt>
                <c:pt idx="8">
                  <c:v>770</c:v>
                </c:pt>
                <c:pt idx="9">
                  <c:v>732</c:v>
                </c:pt>
                <c:pt idx="10">
                  <c:v>756</c:v>
                </c:pt>
                <c:pt idx="11">
                  <c:v>494</c:v>
                </c:pt>
                <c:pt idx="12">
                  <c:v>192</c:v>
                </c:pt>
                <c:pt idx="13">
                  <c:v>96</c:v>
                </c:pt>
                <c:pt idx="14">
                  <c:v>44</c:v>
                </c:pt>
                <c:pt idx="15">
                  <c:v>15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58-4F48-8353-3EAEB4F928DD}"/>
            </c:ext>
          </c:extLst>
        </c:ser>
        <c:ser>
          <c:idx val="1"/>
          <c:order val="1"/>
          <c:tx>
            <c:strRef>
              <c:f>'Table 9.49'!$S$62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9.49'!$Z$63:$Z$79</c:f>
              <c:numCache>
                <c:formatCode>#,##0</c:formatCode>
                <c:ptCount val="17"/>
                <c:pt idx="0">
                  <c:v>32</c:v>
                </c:pt>
                <c:pt idx="1">
                  <c:v>298</c:v>
                </c:pt>
                <c:pt idx="2">
                  <c:v>563</c:v>
                </c:pt>
                <c:pt idx="3">
                  <c:v>845</c:v>
                </c:pt>
                <c:pt idx="4">
                  <c:v>1253</c:v>
                </c:pt>
                <c:pt idx="5">
                  <c:v>1158</c:v>
                </c:pt>
                <c:pt idx="6">
                  <c:v>933</c:v>
                </c:pt>
                <c:pt idx="7">
                  <c:v>770</c:v>
                </c:pt>
                <c:pt idx="8">
                  <c:v>716</c:v>
                </c:pt>
                <c:pt idx="9">
                  <c:v>689</c:v>
                </c:pt>
                <c:pt idx="10">
                  <c:v>567</c:v>
                </c:pt>
                <c:pt idx="11">
                  <c:v>349</c:v>
                </c:pt>
                <c:pt idx="12">
                  <c:v>146</c:v>
                </c:pt>
                <c:pt idx="13">
                  <c:v>53</c:v>
                </c:pt>
                <c:pt idx="14">
                  <c:v>24</c:v>
                </c:pt>
                <c:pt idx="15">
                  <c:v>4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58-4F48-8353-3EAEB4F92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9.49'!$Z$83:$Z$90</c:f>
              <c:numCache>
                <c:formatCode>#,##0</c:formatCode>
                <c:ptCount val="8"/>
                <c:pt idx="0">
                  <c:v>380</c:v>
                </c:pt>
                <c:pt idx="1">
                  <c:v>531</c:v>
                </c:pt>
                <c:pt idx="2">
                  <c:v>1963</c:v>
                </c:pt>
                <c:pt idx="3">
                  <c:v>339</c:v>
                </c:pt>
                <c:pt idx="4">
                  <c:v>90</c:v>
                </c:pt>
                <c:pt idx="5">
                  <c:v>180</c:v>
                </c:pt>
                <c:pt idx="6">
                  <c:v>1434</c:v>
                </c:pt>
                <c:pt idx="7">
                  <c:v>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D5-4BB5-903F-A72836EAFD80}"/>
            </c:ext>
          </c:extLst>
        </c:ser>
        <c:ser>
          <c:idx val="1"/>
          <c:order val="1"/>
          <c:tx>
            <c:strRef>
              <c:f>'Table 9.49'!$S$92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9.49'!$Z$93:$Z$100</c:f>
              <c:numCache>
                <c:formatCode>#,##0</c:formatCode>
                <c:ptCount val="8"/>
                <c:pt idx="0">
                  <c:v>440</c:v>
                </c:pt>
                <c:pt idx="1">
                  <c:v>1043</c:v>
                </c:pt>
                <c:pt idx="2">
                  <c:v>262</c:v>
                </c:pt>
                <c:pt idx="3">
                  <c:v>970</c:v>
                </c:pt>
                <c:pt idx="4">
                  <c:v>1002</c:v>
                </c:pt>
                <c:pt idx="5">
                  <c:v>466</c:v>
                </c:pt>
                <c:pt idx="6">
                  <c:v>247</c:v>
                </c:pt>
                <c:pt idx="7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D5-4BB5-903F-A72836EAF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9.5'!$Z$83:$Z$90</c:f>
              <c:numCache>
                <c:formatCode>#,##0</c:formatCode>
                <c:ptCount val="8"/>
                <c:pt idx="0">
                  <c:v>6</c:v>
                </c:pt>
                <c:pt idx="1">
                  <c:v>4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18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6-4CE2-9DB6-870414E88665}"/>
            </c:ext>
          </c:extLst>
        </c:ser>
        <c:ser>
          <c:idx val="1"/>
          <c:order val="1"/>
          <c:tx>
            <c:strRef>
              <c:f>'Table 9.5'!$S$92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9.5'!$Z$93:$Z$100</c:f>
              <c:numCache>
                <c:formatCode>#,##0</c:formatCode>
                <c:ptCount val="8"/>
                <c:pt idx="0">
                  <c:v>8</c:v>
                </c:pt>
                <c:pt idx="1">
                  <c:v>13</c:v>
                </c:pt>
                <c:pt idx="2">
                  <c:v>7</c:v>
                </c:pt>
                <c:pt idx="3">
                  <c:v>9</c:v>
                </c:pt>
                <c:pt idx="4">
                  <c:v>21</c:v>
                </c:pt>
                <c:pt idx="5">
                  <c:v>0</c:v>
                </c:pt>
                <c:pt idx="6">
                  <c:v>0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6-4CE2-9DB6-870414E88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9.49'!$V$8:$Z$8</c:f>
              <c:numCache>
                <c:formatCode>#,##0</c:formatCode>
                <c:ptCount val="5"/>
                <c:pt idx="0">
                  <c:v>55855</c:v>
                </c:pt>
                <c:pt idx="1">
                  <c:v>58076</c:v>
                </c:pt>
                <c:pt idx="2">
                  <c:v>59129</c:v>
                </c:pt>
                <c:pt idx="3">
                  <c:v>59531.43</c:v>
                </c:pt>
                <c:pt idx="4">
                  <c:v>60584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0-481F-B70C-2E3FAB500AD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00-481F-B70C-2E3FAB500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9.50'!$U$4:$Y$4</c:f>
              <c:numCache>
                <c:formatCode>#,##0</c:formatCode>
                <c:ptCount val="5"/>
                <c:pt idx="1">
                  <c:v>3462</c:v>
                </c:pt>
                <c:pt idx="2">
                  <c:v>3964</c:v>
                </c:pt>
                <c:pt idx="3">
                  <c:v>3519</c:v>
                </c:pt>
                <c:pt idx="4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FE-4DB2-9025-CCFDA9CBEF52}"/>
            </c:ext>
          </c:extLst>
        </c:ser>
        <c:ser>
          <c:idx val="1"/>
          <c:order val="1"/>
          <c:tx>
            <c:strRef>
              <c:f>'Table 9.50'!$S$7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9.50'!$U$7:$Y$7</c:f>
              <c:numCache>
                <c:formatCode>#,##0</c:formatCode>
                <c:ptCount val="5"/>
                <c:pt idx="1">
                  <c:v>2289</c:v>
                </c:pt>
                <c:pt idx="2">
                  <c:v>2642</c:v>
                </c:pt>
                <c:pt idx="3">
                  <c:v>2336</c:v>
                </c:pt>
                <c:pt idx="4">
                  <c:v>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FE-4DB2-9025-CCFDA9CBEF52}"/>
            </c:ext>
          </c:extLst>
        </c:ser>
        <c:ser>
          <c:idx val="2"/>
          <c:order val="2"/>
          <c:tx>
            <c:strRef>
              <c:f>'Table 9.50'!$S$11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9.50'!$U$11:$Y$11</c:f>
              <c:numCache>
                <c:formatCode>#,##0</c:formatCode>
                <c:ptCount val="5"/>
                <c:pt idx="1">
                  <c:v>2904</c:v>
                </c:pt>
                <c:pt idx="2">
                  <c:v>3195</c:v>
                </c:pt>
                <c:pt idx="3">
                  <c:v>2914</c:v>
                </c:pt>
                <c:pt idx="4">
                  <c:v>3104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FE-4DB2-9025-CCFDA9CBEF52}"/>
            </c:ext>
          </c:extLst>
        </c:ser>
        <c:ser>
          <c:idx val="3"/>
          <c:order val="3"/>
          <c:tx>
            <c:strRef>
              <c:f>'Table 9.50'!$S$12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9.50'!$U$12:$Y$12</c:f>
              <c:numCache>
                <c:formatCode>#,##0</c:formatCode>
                <c:ptCount val="5"/>
                <c:pt idx="1">
                  <c:v>557</c:v>
                </c:pt>
                <c:pt idx="2">
                  <c:v>770</c:v>
                </c:pt>
                <c:pt idx="3">
                  <c:v>605</c:v>
                </c:pt>
                <c:pt idx="4">
                  <c:v>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FE-4DB2-9025-CCFDA9CB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9.50'!$AB$15:$AB$33</c:f>
              <c:numCache>
                <c:formatCode>0.0%</c:formatCode>
                <c:ptCount val="19"/>
                <c:pt idx="0">
                  <c:v>0.14042772481319249</c:v>
                </c:pt>
                <c:pt idx="1">
                  <c:v>3.0919866013913938E-3</c:v>
                </c:pt>
                <c:pt idx="2">
                  <c:v>6.3901056428755473E-2</c:v>
                </c:pt>
                <c:pt idx="3">
                  <c:v>4.6379799020870912E-3</c:v>
                </c:pt>
                <c:pt idx="4">
                  <c:v>6.2870394228291673E-2</c:v>
                </c:pt>
                <c:pt idx="5">
                  <c:v>2.1643906209739758E-2</c:v>
                </c:pt>
                <c:pt idx="6">
                  <c:v>8.9409945890234474E-2</c:v>
                </c:pt>
                <c:pt idx="7">
                  <c:v>7.4465343983509402E-2</c:v>
                </c:pt>
                <c:pt idx="8">
                  <c:v>3.091986601391394E-2</c:v>
                </c:pt>
                <c:pt idx="9">
                  <c:v>4.6379799020870912E-3</c:v>
                </c:pt>
                <c:pt idx="10">
                  <c:v>2.0355578459160011E-2</c:v>
                </c:pt>
                <c:pt idx="11">
                  <c:v>1.2110280855449627E-2</c:v>
                </c:pt>
                <c:pt idx="12">
                  <c:v>2.5766555011594951E-2</c:v>
                </c:pt>
                <c:pt idx="13">
                  <c:v>4.7152795671218758E-2</c:v>
                </c:pt>
                <c:pt idx="14">
                  <c:v>8.3741303787683588E-2</c:v>
                </c:pt>
                <c:pt idx="15">
                  <c:v>6.6993043030146873E-2</c:v>
                </c:pt>
                <c:pt idx="16">
                  <c:v>0.1265137851069312</c:v>
                </c:pt>
                <c:pt idx="17">
                  <c:v>7.729966503478485E-3</c:v>
                </c:pt>
                <c:pt idx="18">
                  <c:v>3.2723524864725587E-2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D1-4B2A-800B-AA1592BE3B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D1-4B2A-800B-AA1592BE3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9.50'!$Y$44:$Y$60</c:f>
              <c:numCache>
                <c:formatCode>#,##0</c:formatCode>
                <c:ptCount val="17"/>
                <c:pt idx="0">
                  <c:v>16</c:v>
                </c:pt>
                <c:pt idx="1">
                  <c:v>71</c:v>
                </c:pt>
                <c:pt idx="2">
                  <c:v>110</c:v>
                </c:pt>
                <c:pt idx="3">
                  <c:v>184</c:v>
                </c:pt>
                <c:pt idx="4">
                  <c:v>238</c:v>
                </c:pt>
                <c:pt idx="5">
                  <c:v>211</c:v>
                </c:pt>
                <c:pt idx="6">
                  <c:v>137</c:v>
                </c:pt>
                <c:pt idx="7">
                  <c:v>162</c:v>
                </c:pt>
                <c:pt idx="8">
                  <c:v>169</c:v>
                </c:pt>
                <c:pt idx="9">
                  <c:v>141</c:v>
                </c:pt>
                <c:pt idx="10">
                  <c:v>182</c:v>
                </c:pt>
                <c:pt idx="11">
                  <c:v>148</c:v>
                </c:pt>
                <c:pt idx="12">
                  <c:v>118</c:v>
                </c:pt>
                <c:pt idx="13">
                  <c:v>37</c:v>
                </c:pt>
                <c:pt idx="14">
                  <c:v>11</c:v>
                </c:pt>
                <c:pt idx="15">
                  <c:v>6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B-4519-8282-651E961EF908}"/>
            </c:ext>
          </c:extLst>
        </c:ser>
        <c:ser>
          <c:idx val="1"/>
          <c:order val="1"/>
          <c:tx>
            <c:strRef>
              <c:f>'Table 9.50'!$S$62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9.50'!$Y$63:$Y$79</c:f>
              <c:numCache>
                <c:formatCode>#,##0</c:formatCode>
                <c:ptCount val="17"/>
                <c:pt idx="0">
                  <c:v>9</c:v>
                </c:pt>
                <c:pt idx="1">
                  <c:v>72</c:v>
                </c:pt>
                <c:pt idx="2">
                  <c:v>124</c:v>
                </c:pt>
                <c:pt idx="3">
                  <c:v>150</c:v>
                </c:pt>
                <c:pt idx="4">
                  <c:v>246</c:v>
                </c:pt>
                <c:pt idx="5">
                  <c:v>192</c:v>
                </c:pt>
                <c:pt idx="6">
                  <c:v>194</c:v>
                </c:pt>
                <c:pt idx="7">
                  <c:v>143</c:v>
                </c:pt>
                <c:pt idx="8">
                  <c:v>139</c:v>
                </c:pt>
                <c:pt idx="9">
                  <c:v>178</c:v>
                </c:pt>
                <c:pt idx="10">
                  <c:v>215</c:v>
                </c:pt>
                <c:pt idx="11">
                  <c:v>140</c:v>
                </c:pt>
                <c:pt idx="12">
                  <c:v>64</c:v>
                </c:pt>
                <c:pt idx="13">
                  <c:v>29</c:v>
                </c:pt>
                <c:pt idx="14">
                  <c:v>16</c:v>
                </c:pt>
                <c:pt idx="15">
                  <c:v>5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B-4519-8282-651E961EF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9.50'!$Y$83:$Y$90</c:f>
              <c:numCache>
                <c:formatCode>#,##0</c:formatCode>
                <c:ptCount val="8"/>
                <c:pt idx="0">
                  <c:v>101</c:v>
                </c:pt>
                <c:pt idx="1">
                  <c:v>63</c:v>
                </c:pt>
                <c:pt idx="2">
                  <c:v>183</c:v>
                </c:pt>
                <c:pt idx="3">
                  <c:v>70</c:v>
                </c:pt>
                <c:pt idx="4">
                  <c:v>33</c:v>
                </c:pt>
                <c:pt idx="5">
                  <c:v>58</c:v>
                </c:pt>
                <c:pt idx="6">
                  <c:v>98</c:v>
                </c:pt>
                <c:pt idx="7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1-4062-B9A1-713AACA18591}"/>
            </c:ext>
          </c:extLst>
        </c:ser>
        <c:ser>
          <c:idx val="1"/>
          <c:order val="1"/>
          <c:tx>
            <c:strRef>
              <c:f>'Table 9.50'!$S$92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9.50'!$Y$93:$Y$100</c:f>
              <c:numCache>
                <c:formatCode>#,##0</c:formatCode>
                <c:ptCount val="8"/>
                <c:pt idx="0">
                  <c:v>91</c:v>
                </c:pt>
                <c:pt idx="1">
                  <c:v>222</c:v>
                </c:pt>
                <c:pt idx="2">
                  <c:v>32</c:v>
                </c:pt>
                <c:pt idx="3">
                  <c:v>158</c:v>
                </c:pt>
                <c:pt idx="4">
                  <c:v>177</c:v>
                </c:pt>
                <c:pt idx="5">
                  <c:v>88</c:v>
                </c:pt>
                <c:pt idx="6">
                  <c:v>11</c:v>
                </c:pt>
                <c:pt idx="7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1-4062-B9A1-713AACA1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9.50'!$U$8:$Y$8</c:f>
              <c:numCache>
                <c:formatCode>#,##0</c:formatCode>
                <c:ptCount val="5"/>
                <c:pt idx="1">
                  <c:v>36032</c:v>
                </c:pt>
                <c:pt idx="2">
                  <c:v>37602.339999999997</c:v>
                </c:pt>
                <c:pt idx="3">
                  <c:v>41380</c:v>
                </c:pt>
                <c:pt idx="4">
                  <c:v>39590.93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6-42F0-B383-CC87C63B10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6-42F0-B383-CC87C63B1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9.50'!$V$4:$Z$4</c:f>
              <c:numCache>
                <c:formatCode>#,##0</c:formatCode>
                <c:ptCount val="5"/>
                <c:pt idx="0">
                  <c:v>3462</c:v>
                </c:pt>
                <c:pt idx="1">
                  <c:v>3964</c:v>
                </c:pt>
                <c:pt idx="2">
                  <c:v>3519</c:v>
                </c:pt>
                <c:pt idx="3">
                  <c:v>3853</c:v>
                </c:pt>
                <c:pt idx="4">
                  <c:v>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4-4A62-BC46-F1800AD6404C}"/>
            </c:ext>
          </c:extLst>
        </c:ser>
        <c:ser>
          <c:idx val="1"/>
          <c:order val="1"/>
          <c:tx>
            <c:strRef>
              <c:f>'Table 9.50'!$S$7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9.50'!$V$7:$Z$7</c:f>
              <c:numCache>
                <c:formatCode>#,##0</c:formatCode>
                <c:ptCount val="5"/>
                <c:pt idx="0">
                  <c:v>2289</c:v>
                </c:pt>
                <c:pt idx="1">
                  <c:v>2642</c:v>
                </c:pt>
                <c:pt idx="2">
                  <c:v>2336</c:v>
                </c:pt>
                <c:pt idx="3">
                  <c:v>2581</c:v>
                </c:pt>
                <c:pt idx="4">
                  <c:v>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4-4A62-BC46-F1800AD6404C}"/>
            </c:ext>
          </c:extLst>
        </c:ser>
        <c:ser>
          <c:idx val="2"/>
          <c:order val="2"/>
          <c:tx>
            <c:strRef>
              <c:f>'Table 9.50'!$S$11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9.50'!$V$11:$Z$11</c:f>
              <c:numCache>
                <c:formatCode>#,##0</c:formatCode>
                <c:ptCount val="5"/>
                <c:pt idx="0">
                  <c:v>2904</c:v>
                </c:pt>
                <c:pt idx="1">
                  <c:v>3195</c:v>
                </c:pt>
                <c:pt idx="2">
                  <c:v>2914</c:v>
                </c:pt>
                <c:pt idx="3">
                  <c:v>3104</c:v>
                </c:pt>
                <c:pt idx="4">
                  <c:v>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4-4A62-BC46-F1800AD6404C}"/>
            </c:ext>
          </c:extLst>
        </c:ser>
        <c:ser>
          <c:idx val="3"/>
          <c:order val="3"/>
          <c:tx>
            <c:strRef>
              <c:f>'Table 9.50'!$S$12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9.50'!$V$12:$Z$12</c:f>
              <c:numCache>
                <c:formatCode>#,##0</c:formatCode>
                <c:ptCount val="5"/>
                <c:pt idx="0">
                  <c:v>557</c:v>
                </c:pt>
                <c:pt idx="1">
                  <c:v>770</c:v>
                </c:pt>
                <c:pt idx="2">
                  <c:v>605</c:v>
                </c:pt>
                <c:pt idx="3">
                  <c:v>748</c:v>
                </c:pt>
                <c:pt idx="4">
                  <c:v>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84-4A62-BC46-F1800AD64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9.50'!$AB$15:$AB$33</c:f>
              <c:numCache>
                <c:formatCode>0.0%</c:formatCode>
                <c:ptCount val="19"/>
                <c:pt idx="0">
                  <c:v>0.14042772481319249</c:v>
                </c:pt>
                <c:pt idx="1">
                  <c:v>3.0919866013913938E-3</c:v>
                </c:pt>
                <c:pt idx="2">
                  <c:v>6.3901056428755473E-2</c:v>
                </c:pt>
                <c:pt idx="3">
                  <c:v>4.6379799020870912E-3</c:v>
                </c:pt>
                <c:pt idx="4">
                  <c:v>6.2870394228291673E-2</c:v>
                </c:pt>
                <c:pt idx="5">
                  <c:v>2.1643906209739758E-2</c:v>
                </c:pt>
                <c:pt idx="6">
                  <c:v>8.9409945890234474E-2</c:v>
                </c:pt>
                <c:pt idx="7">
                  <c:v>7.4465343983509402E-2</c:v>
                </c:pt>
                <c:pt idx="8">
                  <c:v>3.091986601391394E-2</c:v>
                </c:pt>
                <c:pt idx="9">
                  <c:v>4.6379799020870912E-3</c:v>
                </c:pt>
                <c:pt idx="10">
                  <c:v>2.0355578459160011E-2</c:v>
                </c:pt>
                <c:pt idx="11">
                  <c:v>1.2110280855449627E-2</c:v>
                </c:pt>
                <c:pt idx="12">
                  <c:v>2.5766555011594951E-2</c:v>
                </c:pt>
                <c:pt idx="13">
                  <c:v>4.7152795671218758E-2</c:v>
                </c:pt>
                <c:pt idx="14">
                  <c:v>8.3741303787683588E-2</c:v>
                </c:pt>
                <c:pt idx="15">
                  <c:v>6.6993043030146873E-2</c:v>
                </c:pt>
                <c:pt idx="16">
                  <c:v>0.1265137851069312</c:v>
                </c:pt>
                <c:pt idx="17">
                  <c:v>7.729966503478485E-3</c:v>
                </c:pt>
                <c:pt idx="18">
                  <c:v>3.2723524864725587E-2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3-413D-94C7-D98BC9576F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23-413D-94C7-D98BC957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9.50'!$Z$44:$Z$60</c:f>
              <c:numCache>
                <c:formatCode>#,##0</c:formatCode>
                <c:ptCount val="17"/>
                <c:pt idx="0">
                  <c:v>11</c:v>
                </c:pt>
                <c:pt idx="1">
                  <c:v>92</c:v>
                </c:pt>
                <c:pt idx="2">
                  <c:v>81</c:v>
                </c:pt>
                <c:pt idx="3">
                  <c:v>162</c:v>
                </c:pt>
                <c:pt idx="4">
                  <c:v>246</c:v>
                </c:pt>
                <c:pt idx="5">
                  <c:v>228</c:v>
                </c:pt>
                <c:pt idx="6">
                  <c:v>149</c:v>
                </c:pt>
                <c:pt idx="7">
                  <c:v>140</c:v>
                </c:pt>
                <c:pt idx="8">
                  <c:v>160</c:v>
                </c:pt>
                <c:pt idx="9">
                  <c:v>124</c:v>
                </c:pt>
                <c:pt idx="10">
                  <c:v>185</c:v>
                </c:pt>
                <c:pt idx="11">
                  <c:v>151</c:v>
                </c:pt>
                <c:pt idx="12">
                  <c:v>117</c:v>
                </c:pt>
                <c:pt idx="13">
                  <c:v>39</c:v>
                </c:pt>
                <c:pt idx="14">
                  <c:v>9</c:v>
                </c:pt>
                <c:pt idx="15">
                  <c:v>8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17-43BC-BE41-9E3F1F42B4EA}"/>
            </c:ext>
          </c:extLst>
        </c:ser>
        <c:ser>
          <c:idx val="1"/>
          <c:order val="1"/>
          <c:tx>
            <c:strRef>
              <c:f>'Table 9.50'!$S$62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9.50'!$Z$63:$Z$79</c:f>
              <c:numCache>
                <c:formatCode>#,##0</c:formatCode>
                <c:ptCount val="17"/>
                <c:pt idx="0">
                  <c:v>17</c:v>
                </c:pt>
                <c:pt idx="1">
                  <c:v>68</c:v>
                </c:pt>
                <c:pt idx="2">
                  <c:v>106</c:v>
                </c:pt>
                <c:pt idx="3">
                  <c:v>149</c:v>
                </c:pt>
                <c:pt idx="4">
                  <c:v>216</c:v>
                </c:pt>
                <c:pt idx="5">
                  <c:v>193</c:v>
                </c:pt>
                <c:pt idx="6">
                  <c:v>199</c:v>
                </c:pt>
                <c:pt idx="7">
                  <c:v>158</c:v>
                </c:pt>
                <c:pt idx="8">
                  <c:v>163</c:v>
                </c:pt>
                <c:pt idx="9">
                  <c:v>196</c:v>
                </c:pt>
                <c:pt idx="10">
                  <c:v>228</c:v>
                </c:pt>
                <c:pt idx="11">
                  <c:v>142</c:v>
                </c:pt>
                <c:pt idx="12">
                  <c:v>81</c:v>
                </c:pt>
                <c:pt idx="13">
                  <c:v>25</c:v>
                </c:pt>
                <c:pt idx="14">
                  <c:v>17</c:v>
                </c:pt>
                <c:pt idx="15">
                  <c:v>5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17-43BC-BE41-9E3F1F42B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9.50'!$Z$83:$Z$90</c:f>
              <c:numCache>
                <c:formatCode>#,##0</c:formatCode>
                <c:ptCount val="8"/>
                <c:pt idx="0">
                  <c:v>106</c:v>
                </c:pt>
                <c:pt idx="1">
                  <c:v>73</c:v>
                </c:pt>
                <c:pt idx="2">
                  <c:v>171</c:v>
                </c:pt>
                <c:pt idx="3">
                  <c:v>88</c:v>
                </c:pt>
                <c:pt idx="4">
                  <c:v>27</c:v>
                </c:pt>
                <c:pt idx="5">
                  <c:v>73</c:v>
                </c:pt>
                <c:pt idx="6">
                  <c:v>98</c:v>
                </c:pt>
                <c:pt idx="7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4-42ED-B550-238B958998E3}"/>
            </c:ext>
          </c:extLst>
        </c:ser>
        <c:ser>
          <c:idx val="1"/>
          <c:order val="1"/>
          <c:tx>
            <c:strRef>
              <c:f>'Table 9.50'!$S$92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9.50'!$Z$93:$Z$100</c:f>
              <c:numCache>
                <c:formatCode>#,##0</c:formatCode>
                <c:ptCount val="8"/>
                <c:pt idx="0">
                  <c:v>99</c:v>
                </c:pt>
                <c:pt idx="1">
                  <c:v>227</c:v>
                </c:pt>
                <c:pt idx="2">
                  <c:v>31</c:v>
                </c:pt>
                <c:pt idx="3">
                  <c:v>171</c:v>
                </c:pt>
                <c:pt idx="4">
                  <c:v>190</c:v>
                </c:pt>
                <c:pt idx="5">
                  <c:v>90</c:v>
                </c:pt>
                <c:pt idx="6">
                  <c:v>11</c:v>
                </c:pt>
                <c:pt idx="7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4-42ED-B550-238B95899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9.1'!$U$8:$Y$8</c:f>
              <c:numCache>
                <c:formatCode>#,##0</c:formatCode>
                <c:ptCount val="5"/>
                <c:pt idx="1">
                  <c:v>26033</c:v>
                </c:pt>
                <c:pt idx="2">
                  <c:v>22048</c:v>
                </c:pt>
                <c:pt idx="3">
                  <c:v>20167</c:v>
                </c:pt>
                <c:pt idx="4">
                  <c:v>18935.419999999998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D-41C0-BD8D-EEFE753DF2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D-41C0-BD8D-EEFE753DF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9.5'!$V$8:$Z$8</c:f>
              <c:numCache>
                <c:formatCode>#,##0</c:formatCode>
                <c:ptCount val="5"/>
                <c:pt idx="0">
                  <c:v>50345.97</c:v>
                </c:pt>
                <c:pt idx="1">
                  <c:v>42762.35</c:v>
                </c:pt>
                <c:pt idx="2">
                  <c:v>44365.23</c:v>
                </c:pt>
                <c:pt idx="3">
                  <c:v>47992.51</c:v>
                </c:pt>
                <c:pt idx="4">
                  <c:v>45002.67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87-49BE-9505-EA7547D17E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87-49BE-9505-EA7547D17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9.50'!$V$8:$Z$8</c:f>
              <c:numCache>
                <c:formatCode>#,##0</c:formatCode>
                <c:ptCount val="5"/>
                <c:pt idx="0">
                  <c:v>36032</c:v>
                </c:pt>
                <c:pt idx="1">
                  <c:v>37602.339999999997</c:v>
                </c:pt>
                <c:pt idx="2">
                  <c:v>41380</c:v>
                </c:pt>
                <c:pt idx="3">
                  <c:v>39590.93</c:v>
                </c:pt>
                <c:pt idx="4">
                  <c:v>39690.15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DF-47CA-A3D1-1C0D1C739B3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F-47CA-A3D1-1C0D1C739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9.51'!$U$4:$Y$4</c:f>
              <c:numCache>
                <c:formatCode>#,##0</c:formatCode>
                <c:ptCount val="5"/>
                <c:pt idx="1">
                  <c:v>470</c:v>
                </c:pt>
                <c:pt idx="2">
                  <c:v>551</c:v>
                </c:pt>
                <c:pt idx="3">
                  <c:v>556</c:v>
                </c:pt>
                <c:pt idx="4">
                  <c:v>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D-4BE5-9B06-59B5CE3BE5DF}"/>
            </c:ext>
          </c:extLst>
        </c:ser>
        <c:ser>
          <c:idx val="1"/>
          <c:order val="1"/>
          <c:tx>
            <c:strRef>
              <c:f>'Table 9.51'!$S$7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9.51'!$U$7:$Y$7</c:f>
              <c:numCache>
                <c:formatCode>#,##0</c:formatCode>
                <c:ptCount val="5"/>
                <c:pt idx="1">
                  <c:v>323</c:v>
                </c:pt>
                <c:pt idx="2">
                  <c:v>367</c:v>
                </c:pt>
                <c:pt idx="3">
                  <c:v>375</c:v>
                </c:pt>
                <c:pt idx="4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0D-4BE5-9B06-59B5CE3BE5DF}"/>
            </c:ext>
          </c:extLst>
        </c:ser>
        <c:ser>
          <c:idx val="2"/>
          <c:order val="2"/>
          <c:tx>
            <c:strRef>
              <c:f>'Table 9.51'!$S$11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9.51'!$U$11:$Y$11</c:f>
              <c:numCache>
                <c:formatCode>#,##0</c:formatCode>
                <c:ptCount val="5"/>
                <c:pt idx="1">
                  <c:v>468</c:v>
                </c:pt>
                <c:pt idx="2">
                  <c:v>553</c:v>
                </c:pt>
                <c:pt idx="3">
                  <c:v>555</c:v>
                </c:pt>
                <c:pt idx="4">
                  <c:v>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D-4BE5-9B06-59B5CE3BE5DF}"/>
            </c:ext>
          </c:extLst>
        </c:ser>
        <c:ser>
          <c:idx val="3"/>
          <c:order val="3"/>
          <c:tx>
            <c:strRef>
              <c:f>'Table 9.51'!$S$12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9.51'!$U$12:$Y$12</c:f>
              <c:numCache>
                <c:formatCode>#,##0</c:formatCode>
                <c:ptCount val="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0D-4BE5-9B06-59B5CE3BE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9.51'!$AB$15:$AB$33</c:f>
              <c:numCache>
                <c:formatCode>0.0%</c:formatCode>
                <c:ptCount val="19"/>
                <c:pt idx="0">
                  <c:v>1.4613778705636743E-2</c:v>
                </c:pt>
                <c:pt idx="1">
                  <c:v>0.1022964509394572</c:v>
                </c:pt>
                <c:pt idx="2">
                  <c:v>2.0876826722338204E-2</c:v>
                </c:pt>
                <c:pt idx="3">
                  <c:v>2.0876826722338203E-3</c:v>
                </c:pt>
                <c:pt idx="4">
                  <c:v>0.24217118997912318</c:v>
                </c:pt>
                <c:pt idx="5">
                  <c:v>0</c:v>
                </c:pt>
                <c:pt idx="6">
                  <c:v>3.3402922755741124E-2</c:v>
                </c:pt>
                <c:pt idx="7">
                  <c:v>8.1419624217118999E-2</c:v>
                </c:pt>
                <c:pt idx="8">
                  <c:v>1.8789144050104383E-2</c:v>
                </c:pt>
                <c:pt idx="9">
                  <c:v>0</c:v>
                </c:pt>
                <c:pt idx="10">
                  <c:v>2.0876826722338203E-3</c:v>
                </c:pt>
                <c:pt idx="11">
                  <c:v>4.1753653444676405E-3</c:v>
                </c:pt>
                <c:pt idx="12">
                  <c:v>4.3841336116910233E-2</c:v>
                </c:pt>
                <c:pt idx="13">
                  <c:v>6.471816283924843E-2</c:v>
                </c:pt>
                <c:pt idx="14">
                  <c:v>0.13987473903966596</c:v>
                </c:pt>
                <c:pt idx="15">
                  <c:v>2.5052192066805846E-2</c:v>
                </c:pt>
                <c:pt idx="16">
                  <c:v>7.3068893528183715E-2</c:v>
                </c:pt>
                <c:pt idx="17">
                  <c:v>0</c:v>
                </c:pt>
                <c:pt idx="18">
                  <c:v>0.11899791231732777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5D-4E6F-A1D9-48E1691F70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5D-4E6F-A1D9-48E1691F7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16</c:v>
                </c:pt>
                <c:pt idx="3">
                  <c:v>15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41</c:v>
                </c:pt>
                <c:pt idx="8">
                  <c:v>19</c:v>
                </c:pt>
                <c:pt idx="9">
                  <c:v>33</c:v>
                </c:pt>
                <c:pt idx="10">
                  <c:v>24</c:v>
                </c:pt>
                <c:pt idx="11">
                  <c:v>16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3-4CE9-920E-9B8C0B47FB4D}"/>
            </c:ext>
          </c:extLst>
        </c:ser>
        <c:ser>
          <c:idx val="1"/>
          <c:order val="1"/>
          <c:tx>
            <c:strRef>
              <c:f>'Table 9.51'!$S$62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25</c:v>
                </c:pt>
                <c:pt idx="4">
                  <c:v>20</c:v>
                </c:pt>
                <c:pt idx="5">
                  <c:v>30</c:v>
                </c:pt>
                <c:pt idx="6">
                  <c:v>22</c:v>
                </c:pt>
                <c:pt idx="7">
                  <c:v>41</c:v>
                </c:pt>
                <c:pt idx="8">
                  <c:v>31</c:v>
                </c:pt>
                <c:pt idx="9">
                  <c:v>30</c:v>
                </c:pt>
                <c:pt idx="10">
                  <c:v>19</c:v>
                </c:pt>
                <c:pt idx="11">
                  <c:v>21</c:v>
                </c:pt>
                <c:pt idx="12">
                  <c:v>3</c:v>
                </c:pt>
                <c:pt idx="13">
                  <c:v>4</c:v>
                </c:pt>
                <c:pt idx="14">
                  <c:v>6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13-4CE9-920E-9B8C0B47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9.51'!$Y$83:$Y$90</c:f>
              <c:numCache>
                <c:formatCode>#,##0</c:formatCode>
                <c:ptCount val="8"/>
                <c:pt idx="0">
                  <c:v>3</c:v>
                </c:pt>
                <c:pt idx="1">
                  <c:v>12</c:v>
                </c:pt>
                <c:pt idx="2">
                  <c:v>32</c:v>
                </c:pt>
                <c:pt idx="3">
                  <c:v>13</c:v>
                </c:pt>
                <c:pt idx="4">
                  <c:v>6</c:v>
                </c:pt>
                <c:pt idx="5">
                  <c:v>0</c:v>
                </c:pt>
                <c:pt idx="6">
                  <c:v>47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D-4D5D-86F5-DD7B32855F95}"/>
            </c:ext>
          </c:extLst>
        </c:ser>
        <c:ser>
          <c:idx val="1"/>
          <c:order val="1"/>
          <c:tx>
            <c:strRef>
              <c:f>'Table 9.51'!$S$92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9.51'!$Y$93:$Y$100</c:f>
              <c:numCache>
                <c:formatCode>#,##0</c:formatCode>
                <c:ptCount val="8"/>
                <c:pt idx="0">
                  <c:v>10</c:v>
                </c:pt>
                <c:pt idx="1">
                  <c:v>10</c:v>
                </c:pt>
                <c:pt idx="2">
                  <c:v>5</c:v>
                </c:pt>
                <c:pt idx="3">
                  <c:v>33</c:v>
                </c:pt>
                <c:pt idx="4">
                  <c:v>15</c:v>
                </c:pt>
                <c:pt idx="5">
                  <c:v>11</c:v>
                </c:pt>
                <c:pt idx="6">
                  <c:v>19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DD-4D5D-86F5-DD7B32855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9.51'!$U$8:$Y$8</c:f>
              <c:numCache>
                <c:formatCode>#,##0</c:formatCode>
                <c:ptCount val="5"/>
                <c:pt idx="1">
                  <c:v>24238.49</c:v>
                </c:pt>
                <c:pt idx="2">
                  <c:v>27598.25</c:v>
                </c:pt>
                <c:pt idx="3">
                  <c:v>23772.45</c:v>
                </c:pt>
                <c:pt idx="4">
                  <c:v>17979.37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8-405D-B10D-2798260545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38-405D-B10D-279826054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9.51'!$V$4:$Z$4</c:f>
              <c:numCache>
                <c:formatCode>#,##0</c:formatCode>
                <c:ptCount val="5"/>
                <c:pt idx="0">
                  <c:v>470</c:v>
                </c:pt>
                <c:pt idx="1">
                  <c:v>551</c:v>
                </c:pt>
                <c:pt idx="2">
                  <c:v>556</c:v>
                </c:pt>
                <c:pt idx="3">
                  <c:v>510</c:v>
                </c:pt>
                <c:pt idx="4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F-488E-82C2-ACD97658C7FF}"/>
            </c:ext>
          </c:extLst>
        </c:ser>
        <c:ser>
          <c:idx val="1"/>
          <c:order val="1"/>
          <c:tx>
            <c:strRef>
              <c:f>'Table 9.51'!$S$7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9.51'!$V$7:$Z$7</c:f>
              <c:numCache>
                <c:formatCode>#,##0</c:formatCode>
                <c:ptCount val="5"/>
                <c:pt idx="0">
                  <c:v>323</c:v>
                </c:pt>
                <c:pt idx="1">
                  <c:v>367</c:v>
                </c:pt>
                <c:pt idx="2">
                  <c:v>375</c:v>
                </c:pt>
                <c:pt idx="3">
                  <c:v>357</c:v>
                </c:pt>
                <c:pt idx="4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F-488E-82C2-ACD97658C7FF}"/>
            </c:ext>
          </c:extLst>
        </c:ser>
        <c:ser>
          <c:idx val="2"/>
          <c:order val="2"/>
          <c:tx>
            <c:strRef>
              <c:f>'Table 9.51'!$S$11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9.51'!$V$11:$Z$11</c:f>
              <c:numCache>
                <c:formatCode>#,##0</c:formatCode>
                <c:ptCount val="5"/>
                <c:pt idx="0">
                  <c:v>468</c:v>
                </c:pt>
                <c:pt idx="1">
                  <c:v>553</c:v>
                </c:pt>
                <c:pt idx="2">
                  <c:v>555</c:v>
                </c:pt>
                <c:pt idx="3">
                  <c:v>509</c:v>
                </c:pt>
                <c:pt idx="4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F-488E-82C2-ACD97658C7FF}"/>
            </c:ext>
          </c:extLst>
        </c:ser>
        <c:ser>
          <c:idx val="3"/>
          <c:order val="3"/>
          <c:tx>
            <c:strRef>
              <c:f>'Table 9.51'!$S$12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9.51'!$V$12:$Z$12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2F-488E-82C2-ACD97658C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9.51'!$AB$15:$AB$33</c:f>
              <c:numCache>
                <c:formatCode>0.0%</c:formatCode>
                <c:ptCount val="19"/>
                <c:pt idx="0">
                  <c:v>1.4613778705636743E-2</c:v>
                </c:pt>
                <c:pt idx="1">
                  <c:v>0.1022964509394572</c:v>
                </c:pt>
                <c:pt idx="2">
                  <c:v>2.0876826722338204E-2</c:v>
                </c:pt>
                <c:pt idx="3">
                  <c:v>2.0876826722338203E-3</c:v>
                </c:pt>
                <c:pt idx="4">
                  <c:v>0.24217118997912318</c:v>
                </c:pt>
                <c:pt idx="5">
                  <c:v>0</c:v>
                </c:pt>
                <c:pt idx="6">
                  <c:v>3.3402922755741124E-2</c:v>
                </c:pt>
                <c:pt idx="7">
                  <c:v>8.1419624217118999E-2</c:v>
                </c:pt>
                <c:pt idx="8">
                  <c:v>1.8789144050104383E-2</c:v>
                </c:pt>
                <c:pt idx="9">
                  <c:v>0</c:v>
                </c:pt>
                <c:pt idx="10">
                  <c:v>2.0876826722338203E-3</c:v>
                </c:pt>
                <c:pt idx="11">
                  <c:v>4.1753653444676405E-3</c:v>
                </c:pt>
                <c:pt idx="12">
                  <c:v>4.3841336116910233E-2</c:v>
                </c:pt>
                <c:pt idx="13">
                  <c:v>6.471816283924843E-2</c:v>
                </c:pt>
                <c:pt idx="14">
                  <c:v>0.13987473903966596</c:v>
                </c:pt>
                <c:pt idx="15">
                  <c:v>2.5052192066805846E-2</c:v>
                </c:pt>
                <c:pt idx="16">
                  <c:v>7.3068893528183715E-2</c:v>
                </c:pt>
                <c:pt idx="17">
                  <c:v>0</c:v>
                </c:pt>
                <c:pt idx="18">
                  <c:v>0.11899791231732777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6-4224-9A09-794A1105F1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6-4224-9A09-794A1105F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9.51'!$Z$44:$Z$60</c:f>
              <c:numCache>
                <c:formatCode>#,##0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14</c:v>
                </c:pt>
                <c:pt idx="3">
                  <c:v>14</c:v>
                </c:pt>
                <c:pt idx="4">
                  <c:v>23</c:v>
                </c:pt>
                <c:pt idx="5">
                  <c:v>21</c:v>
                </c:pt>
                <c:pt idx="6">
                  <c:v>26</c:v>
                </c:pt>
                <c:pt idx="7">
                  <c:v>34</c:v>
                </c:pt>
                <c:pt idx="8">
                  <c:v>20</c:v>
                </c:pt>
                <c:pt idx="9">
                  <c:v>22</c:v>
                </c:pt>
                <c:pt idx="10">
                  <c:v>16</c:v>
                </c:pt>
                <c:pt idx="11">
                  <c:v>13</c:v>
                </c:pt>
                <c:pt idx="12">
                  <c:v>11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2-4DD4-8D13-B5F38CB8DD84}"/>
            </c:ext>
          </c:extLst>
        </c:ser>
        <c:ser>
          <c:idx val="1"/>
          <c:order val="1"/>
          <c:tx>
            <c:strRef>
              <c:f>'Table 9.51'!$S$62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9.51'!$Z$63:$Z$79</c:f>
              <c:numCache>
                <c:formatCode>#,##0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15</c:v>
                </c:pt>
                <c:pt idx="3">
                  <c:v>22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  <c:pt idx="7">
                  <c:v>29</c:v>
                </c:pt>
                <c:pt idx="8">
                  <c:v>29</c:v>
                </c:pt>
                <c:pt idx="9">
                  <c:v>26</c:v>
                </c:pt>
                <c:pt idx="10">
                  <c:v>18</c:v>
                </c:pt>
                <c:pt idx="11">
                  <c:v>14</c:v>
                </c:pt>
                <c:pt idx="12">
                  <c:v>9</c:v>
                </c:pt>
                <c:pt idx="13">
                  <c:v>2</c:v>
                </c:pt>
                <c:pt idx="14">
                  <c:v>6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F2-4DD4-8D13-B5F38CB8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9.51'!$Z$83:$Z$90</c:f>
              <c:numCache>
                <c:formatCode>#,##0</c:formatCode>
                <c:ptCount val="8"/>
                <c:pt idx="0">
                  <c:v>7</c:v>
                </c:pt>
                <c:pt idx="1">
                  <c:v>10</c:v>
                </c:pt>
                <c:pt idx="2">
                  <c:v>28</c:v>
                </c:pt>
                <c:pt idx="3">
                  <c:v>11</c:v>
                </c:pt>
                <c:pt idx="4">
                  <c:v>3</c:v>
                </c:pt>
                <c:pt idx="5">
                  <c:v>0</c:v>
                </c:pt>
                <c:pt idx="6">
                  <c:v>53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8-46C3-9BA0-3176AE85E878}"/>
            </c:ext>
          </c:extLst>
        </c:ser>
        <c:ser>
          <c:idx val="1"/>
          <c:order val="1"/>
          <c:tx>
            <c:strRef>
              <c:f>'Table 9.51'!$S$92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9.51'!$Z$93:$Z$100</c:f>
              <c:numCache>
                <c:formatCode>#,##0</c:formatCode>
                <c:ptCount val="8"/>
                <c:pt idx="0">
                  <c:v>9</c:v>
                </c:pt>
                <c:pt idx="1">
                  <c:v>12</c:v>
                </c:pt>
                <c:pt idx="2">
                  <c:v>6</c:v>
                </c:pt>
                <c:pt idx="3">
                  <c:v>32</c:v>
                </c:pt>
                <c:pt idx="4">
                  <c:v>13</c:v>
                </c:pt>
                <c:pt idx="5">
                  <c:v>6</c:v>
                </c:pt>
                <c:pt idx="6">
                  <c:v>21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8-46C3-9BA0-3176AE85E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9.6'!$U$4:$Y$4</c:f>
              <c:numCache>
                <c:formatCode>#,##0</c:formatCode>
                <c:ptCount val="5"/>
                <c:pt idx="1">
                  <c:v>1301</c:v>
                </c:pt>
                <c:pt idx="2">
                  <c:v>1628</c:v>
                </c:pt>
                <c:pt idx="3">
                  <c:v>1400</c:v>
                </c:pt>
                <c:pt idx="4">
                  <c:v>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5-4F69-A9AB-7ED889B78141}"/>
            </c:ext>
          </c:extLst>
        </c:ser>
        <c:ser>
          <c:idx val="1"/>
          <c:order val="1"/>
          <c:tx>
            <c:strRef>
              <c:f>'Table 9.6'!$S$7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9.6'!$U$7:$Y$7</c:f>
              <c:numCache>
                <c:formatCode>#,##0</c:formatCode>
                <c:ptCount val="5"/>
                <c:pt idx="1">
                  <c:v>876</c:v>
                </c:pt>
                <c:pt idx="2">
                  <c:v>1127</c:v>
                </c:pt>
                <c:pt idx="3">
                  <c:v>952</c:v>
                </c:pt>
                <c:pt idx="4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5-4F69-A9AB-7ED889B78141}"/>
            </c:ext>
          </c:extLst>
        </c:ser>
        <c:ser>
          <c:idx val="2"/>
          <c:order val="2"/>
          <c:tx>
            <c:strRef>
              <c:f>'Table 9.6'!$S$11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9.6'!$U$11:$Y$11</c:f>
              <c:numCache>
                <c:formatCode>#,##0</c:formatCode>
                <c:ptCount val="5"/>
                <c:pt idx="1">
                  <c:v>1006</c:v>
                </c:pt>
                <c:pt idx="2">
                  <c:v>1158</c:v>
                </c:pt>
                <c:pt idx="3">
                  <c:v>1068</c:v>
                </c:pt>
                <c:pt idx="4">
                  <c:v>1232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45-4F69-A9AB-7ED889B78141}"/>
            </c:ext>
          </c:extLst>
        </c:ser>
        <c:ser>
          <c:idx val="3"/>
          <c:order val="3"/>
          <c:tx>
            <c:strRef>
              <c:f>'Table 9.6'!$S$12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9.6'!$U$12:$Y$12</c:f>
              <c:numCache>
                <c:formatCode>#,##0</c:formatCode>
                <c:ptCount val="5"/>
                <c:pt idx="1">
                  <c:v>300</c:v>
                </c:pt>
                <c:pt idx="2">
                  <c:v>466</c:v>
                </c:pt>
                <c:pt idx="3">
                  <c:v>332</c:v>
                </c:pt>
                <c:pt idx="4">
                  <c:v>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45-4F69-A9AB-7ED889B78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9.51'!$V$8:$Z$8</c:f>
              <c:numCache>
                <c:formatCode>#,##0</c:formatCode>
                <c:ptCount val="5"/>
                <c:pt idx="0">
                  <c:v>24238.49</c:v>
                </c:pt>
                <c:pt idx="1">
                  <c:v>27598.25</c:v>
                </c:pt>
                <c:pt idx="2">
                  <c:v>23772.45</c:v>
                </c:pt>
                <c:pt idx="3">
                  <c:v>17979.37</c:v>
                </c:pt>
                <c:pt idx="4">
                  <c:v>20157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BC-4A4E-96BD-940451D04E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BC-4A4E-96BD-940451D04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9.52'!$U$4:$Y$4</c:f>
              <c:numCache>
                <c:formatCode>#,##0</c:formatCode>
                <c:ptCount val="5"/>
                <c:pt idx="1">
                  <c:v>40298</c:v>
                </c:pt>
                <c:pt idx="2">
                  <c:v>41681</c:v>
                </c:pt>
                <c:pt idx="3">
                  <c:v>41855</c:v>
                </c:pt>
                <c:pt idx="4">
                  <c:v>42787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B-4941-9B2B-407111184042}"/>
            </c:ext>
          </c:extLst>
        </c:ser>
        <c:ser>
          <c:idx val="1"/>
          <c:order val="1"/>
          <c:tx>
            <c:strRef>
              <c:f>'Table 9.52'!$S$7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9.52'!$U$7:$Y$7</c:f>
              <c:numCache>
                <c:formatCode>#,##0</c:formatCode>
                <c:ptCount val="5"/>
                <c:pt idx="1">
                  <c:v>28683</c:v>
                </c:pt>
                <c:pt idx="2">
                  <c:v>29733</c:v>
                </c:pt>
                <c:pt idx="3">
                  <c:v>29551</c:v>
                </c:pt>
                <c:pt idx="4">
                  <c:v>30608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B-4941-9B2B-407111184042}"/>
            </c:ext>
          </c:extLst>
        </c:ser>
        <c:ser>
          <c:idx val="2"/>
          <c:order val="2"/>
          <c:tx>
            <c:strRef>
              <c:f>'Table 9.52'!$S$11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9.52'!$U$11:$Y$11</c:f>
              <c:numCache>
                <c:formatCode>#,##0</c:formatCode>
                <c:ptCount val="5"/>
                <c:pt idx="1">
                  <c:v>33992</c:v>
                </c:pt>
                <c:pt idx="2">
                  <c:v>35187</c:v>
                </c:pt>
                <c:pt idx="3">
                  <c:v>35346</c:v>
                </c:pt>
                <c:pt idx="4">
                  <c:v>35997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B-4941-9B2B-407111184042}"/>
            </c:ext>
          </c:extLst>
        </c:ser>
        <c:ser>
          <c:idx val="3"/>
          <c:order val="3"/>
          <c:tx>
            <c:strRef>
              <c:f>'Table 9.52'!$S$12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9.52'!$U$12:$Y$12</c:f>
              <c:numCache>
                <c:formatCode>#,##0</c:formatCode>
                <c:ptCount val="5"/>
                <c:pt idx="1">
                  <c:v>6302</c:v>
                </c:pt>
                <c:pt idx="2">
                  <c:v>6497</c:v>
                </c:pt>
                <c:pt idx="3">
                  <c:v>6513</c:v>
                </c:pt>
                <c:pt idx="4">
                  <c:v>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FB-4941-9B2B-407111184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9.52'!$AB$15:$AB$33</c:f>
              <c:numCache>
                <c:formatCode>0.0%</c:formatCode>
                <c:ptCount val="19"/>
                <c:pt idx="0">
                  <c:v>2.1147237642083004E-2</c:v>
                </c:pt>
                <c:pt idx="1">
                  <c:v>1.0265221605427791E-2</c:v>
                </c:pt>
                <c:pt idx="2">
                  <c:v>4.1787822715657764E-2</c:v>
                </c:pt>
                <c:pt idx="3">
                  <c:v>5.639263371222134E-3</c:v>
                </c:pt>
                <c:pt idx="4">
                  <c:v>8.9104766939818489E-2</c:v>
                </c:pt>
                <c:pt idx="5">
                  <c:v>2.645607542514759E-2</c:v>
                </c:pt>
                <c:pt idx="6">
                  <c:v>9.9810555996123013E-2</c:v>
                </c:pt>
                <c:pt idx="7">
                  <c:v>0.12886597938144329</c:v>
                </c:pt>
                <c:pt idx="8">
                  <c:v>2.3746585602255704E-2</c:v>
                </c:pt>
                <c:pt idx="9">
                  <c:v>7.3354480570975416E-3</c:v>
                </c:pt>
                <c:pt idx="10">
                  <c:v>3.7470261697065819E-2</c:v>
                </c:pt>
                <c:pt idx="11">
                  <c:v>4.0532205480659091E-2</c:v>
                </c:pt>
                <c:pt idx="12">
                  <c:v>7.7143360648515291E-2</c:v>
                </c:pt>
                <c:pt idx="13">
                  <c:v>7.3376508943519256E-2</c:v>
                </c:pt>
                <c:pt idx="14">
                  <c:v>2.883513965988193E-2</c:v>
                </c:pt>
                <c:pt idx="15">
                  <c:v>6.8442153493699892E-2</c:v>
                </c:pt>
                <c:pt idx="16">
                  <c:v>0.11677240285487708</c:v>
                </c:pt>
                <c:pt idx="17">
                  <c:v>1.9737421799277469E-2</c:v>
                </c:pt>
                <c:pt idx="18">
                  <c:v>4.1809851088201601E-2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B-4E3C-8817-53495D2E07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B-4E3C-8817-53495D2E0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9.52'!$Y$44:$Y$60</c:f>
              <c:numCache>
                <c:formatCode>#,##0</c:formatCode>
                <c:ptCount val="17"/>
                <c:pt idx="0">
                  <c:v>40</c:v>
                </c:pt>
                <c:pt idx="1">
                  <c:v>618</c:v>
                </c:pt>
                <c:pt idx="2">
                  <c:v>1233</c:v>
                </c:pt>
                <c:pt idx="3">
                  <c:v>1585</c:v>
                </c:pt>
                <c:pt idx="4">
                  <c:v>1978</c:v>
                </c:pt>
                <c:pt idx="5">
                  <c:v>1832</c:v>
                </c:pt>
                <c:pt idx="6">
                  <c:v>1765</c:v>
                </c:pt>
                <c:pt idx="7">
                  <c:v>1920</c:v>
                </c:pt>
                <c:pt idx="8">
                  <c:v>2382</c:v>
                </c:pt>
                <c:pt idx="9">
                  <c:v>2065</c:v>
                </c:pt>
                <c:pt idx="10">
                  <c:v>2037</c:v>
                </c:pt>
                <c:pt idx="11">
                  <c:v>1734</c:v>
                </c:pt>
                <c:pt idx="12">
                  <c:v>1033</c:v>
                </c:pt>
                <c:pt idx="13">
                  <c:v>537</c:v>
                </c:pt>
                <c:pt idx="14">
                  <c:v>197</c:v>
                </c:pt>
                <c:pt idx="15">
                  <c:v>81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1-4E17-91FB-B68C26295AA2}"/>
            </c:ext>
          </c:extLst>
        </c:ser>
        <c:ser>
          <c:idx val="1"/>
          <c:order val="1"/>
          <c:tx>
            <c:strRef>
              <c:f>'Table 9.52'!$S$62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9.52'!$Y$63:$Y$79</c:f>
              <c:numCache>
                <c:formatCode>#,##0</c:formatCode>
                <c:ptCount val="17"/>
                <c:pt idx="0">
                  <c:v>63</c:v>
                </c:pt>
                <c:pt idx="1">
                  <c:v>666</c:v>
                </c:pt>
                <c:pt idx="2">
                  <c:v>1335</c:v>
                </c:pt>
                <c:pt idx="3">
                  <c:v>1622</c:v>
                </c:pt>
                <c:pt idx="4">
                  <c:v>1923</c:v>
                </c:pt>
                <c:pt idx="5">
                  <c:v>1775</c:v>
                </c:pt>
                <c:pt idx="6">
                  <c:v>1891</c:v>
                </c:pt>
                <c:pt idx="7">
                  <c:v>2046</c:v>
                </c:pt>
                <c:pt idx="8">
                  <c:v>2552</c:v>
                </c:pt>
                <c:pt idx="9">
                  <c:v>2369</c:v>
                </c:pt>
                <c:pt idx="10">
                  <c:v>2375</c:v>
                </c:pt>
                <c:pt idx="11">
                  <c:v>1684</c:v>
                </c:pt>
                <c:pt idx="12">
                  <c:v>839</c:v>
                </c:pt>
                <c:pt idx="13">
                  <c:v>325</c:v>
                </c:pt>
                <c:pt idx="14">
                  <c:v>131</c:v>
                </c:pt>
                <c:pt idx="15">
                  <c:v>43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01-4E17-91FB-B68C26295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9.52'!$Y$83:$Y$90</c:f>
              <c:numCache>
                <c:formatCode>#,##0</c:formatCode>
                <c:ptCount val="8"/>
                <c:pt idx="0">
                  <c:v>2162</c:v>
                </c:pt>
                <c:pt idx="1">
                  <c:v>1804</c:v>
                </c:pt>
                <c:pt idx="2">
                  <c:v>2661</c:v>
                </c:pt>
                <c:pt idx="3">
                  <c:v>1114</c:v>
                </c:pt>
                <c:pt idx="4">
                  <c:v>439</c:v>
                </c:pt>
                <c:pt idx="5">
                  <c:v>846</c:v>
                </c:pt>
                <c:pt idx="6">
                  <c:v>911</c:v>
                </c:pt>
                <c:pt idx="7">
                  <c:v>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1-44BA-9997-DAA74B99DD24}"/>
            </c:ext>
          </c:extLst>
        </c:ser>
        <c:ser>
          <c:idx val="1"/>
          <c:order val="1"/>
          <c:tx>
            <c:strRef>
              <c:f>'Table 9.52'!$S$92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9.52'!$Y$93:$Y$100</c:f>
              <c:numCache>
                <c:formatCode>#,##0</c:formatCode>
                <c:ptCount val="8"/>
                <c:pt idx="0">
                  <c:v>1592</c:v>
                </c:pt>
                <c:pt idx="1">
                  <c:v>2743</c:v>
                </c:pt>
                <c:pt idx="2">
                  <c:v>519</c:v>
                </c:pt>
                <c:pt idx="3">
                  <c:v>2411</c:v>
                </c:pt>
                <c:pt idx="4">
                  <c:v>2215</c:v>
                </c:pt>
                <c:pt idx="5">
                  <c:v>1521</c:v>
                </c:pt>
                <c:pt idx="6">
                  <c:v>88</c:v>
                </c:pt>
                <c:pt idx="7">
                  <c:v>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1-44BA-9997-DAA74B99D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9.52'!$U$8:$Y$8</c:f>
              <c:numCache>
                <c:formatCode>#,##0</c:formatCode>
                <c:ptCount val="5"/>
                <c:pt idx="1">
                  <c:v>35110</c:v>
                </c:pt>
                <c:pt idx="2">
                  <c:v>35774.639999999999</c:v>
                </c:pt>
                <c:pt idx="3">
                  <c:v>37000</c:v>
                </c:pt>
                <c:pt idx="4">
                  <c:v>36428.699999999997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1C-4764-99C9-315EEF04459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1C-4764-99C9-315EEF044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9.52'!$V$4:$Z$4</c:f>
              <c:numCache>
                <c:formatCode>#,##0</c:formatCode>
                <c:ptCount val="5"/>
                <c:pt idx="0">
                  <c:v>40298</c:v>
                </c:pt>
                <c:pt idx="1">
                  <c:v>41681</c:v>
                </c:pt>
                <c:pt idx="2">
                  <c:v>41855</c:v>
                </c:pt>
                <c:pt idx="3">
                  <c:v>42787</c:v>
                </c:pt>
                <c:pt idx="4">
                  <c:v>45396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D-42CF-8F75-04D70D9B6A4F}"/>
            </c:ext>
          </c:extLst>
        </c:ser>
        <c:ser>
          <c:idx val="1"/>
          <c:order val="1"/>
          <c:tx>
            <c:strRef>
              <c:f>'Table 9.52'!$S$7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9.52'!$V$7:$Z$7</c:f>
              <c:numCache>
                <c:formatCode>#,##0</c:formatCode>
                <c:ptCount val="5"/>
                <c:pt idx="0">
                  <c:v>28683</c:v>
                </c:pt>
                <c:pt idx="1">
                  <c:v>29733</c:v>
                </c:pt>
                <c:pt idx="2">
                  <c:v>29551</c:v>
                </c:pt>
                <c:pt idx="3">
                  <c:v>30608</c:v>
                </c:pt>
                <c:pt idx="4">
                  <c:v>31200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FD-42CF-8F75-04D70D9B6A4F}"/>
            </c:ext>
          </c:extLst>
        </c:ser>
        <c:ser>
          <c:idx val="2"/>
          <c:order val="2"/>
          <c:tx>
            <c:strRef>
              <c:f>'Table 9.52'!$S$11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9.52'!$V$11:$Z$11</c:f>
              <c:numCache>
                <c:formatCode>#,##0</c:formatCode>
                <c:ptCount val="5"/>
                <c:pt idx="0">
                  <c:v>33992</c:v>
                </c:pt>
                <c:pt idx="1">
                  <c:v>35187</c:v>
                </c:pt>
                <c:pt idx="2">
                  <c:v>35346</c:v>
                </c:pt>
                <c:pt idx="3">
                  <c:v>35997</c:v>
                </c:pt>
                <c:pt idx="4">
                  <c:v>38440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FD-42CF-8F75-04D70D9B6A4F}"/>
            </c:ext>
          </c:extLst>
        </c:ser>
        <c:ser>
          <c:idx val="3"/>
          <c:order val="3"/>
          <c:tx>
            <c:strRef>
              <c:f>'Table 9.52'!$S$12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9.52'!$V$12:$Z$12</c:f>
              <c:numCache>
                <c:formatCode>#,##0</c:formatCode>
                <c:ptCount val="5"/>
                <c:pt idx="0">
                  <c:v>6302</c:v>
                </c:pt>
                <c:pt idx="1">
                  <c:v>6497</c:v>
                </c:pt>
                <c:pt idx="2">
                  <c:v>6513</c:v>
                </c:pt>
                <c:pt idx="3">
                  <c:v>6784</c:v>
                </c:pt>
                <c:pt idx="4">
                  <c:v>6956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FD-42CF-8F75-04D70D9B6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9.52'!$AB$15:$AB$33</c:f>
              <c:numCache>
                <c:formatCode>0.0%</c:formatCode>
                <c:ptCount val="19"/>
                <c:pt idx="0">
                  <c:v>2.1147237642083004E-2</c:v>
                </c:pt>
                <c:pt idx="1">
                  <c:v>1.0265221605427791E-2</c:v>
                </c:pt>
                <c:pt idx="2">
                  <c:v>4.1787822715657764E-2</c:v>
                </c:pt>
                <c:pt idx="3">
                  <c:v>5.639263371222134E-3</c:v>
                </c:pt>
                <c:pt idx="4">
                  <c:v>8.9104766939818489E-2</c:v>
                </c:pt>
                <c:pt idx="5">
                  <c:v>2.645607542514759E-2</c:v>
                </c:pt>
                <c:pt idx="6">
                  <c:v>9.9810555996123013E-2</c:v>
                </c:pt>
                <c:pt idx="7">
                  <c:v>0.12886597938144329</c:v>
                </c:pt>
                <c:pt idx="8">
                  <c:v>2.3746585602255704E-2</c:v>
                </c:pt>
                <c:pt idx="9">
                  <c:v>7.3354480570975416E-3</c:v>
                </c:pt>
                <c:pt idx="10">
                  <c:v>3.7470261697065819E-2</c:v>
                </c:pt>
                <c:pt idx="11">
                  <c:v>4.0532205480659091E-2</c:v>
                </c:pt>
                <c:pt idx="12">
                  <c:v>7.7143360648515291E-2</c:v>
                </c:pt>
                <c:pt idx="13">
                  <c:v>7.3376508943519256E-2</c:v>
                </c:pt>
                <c:pt idx="14">
                  <c:v>2.883513965988193E-2</c:v>
                </c:pt>
                <c:pt idx="15">
                  <c:v>6.8442153493699892E-2</c:v>
                </c:pt>
                <c:pt idx="16">
                  <c:v>0.11677240285487708</c:v>
                </c:pt>
                <c:pt idx="17">
                  <c:v>1.9737421799277469E-2</c:v>
                </c:pt>
                <c:pt idx="18">
                  <c:v>4.1809851088201601E-2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3-41A9-AB4D-4A4E89767B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D3-41A9-AB4D-4A4E89767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9.52'!$Z$44:$Z$60</c:f>
              <c:numCache>
                <c:formatCode>#,##0</c:formatCode>
                <c:ptCount val="17"/>
                <c:pt idx="0">
                  <c:v>72</c:v>
                </c:pt>
                <c:pt idx="1">
                  <c:v>846</c:v>
                </c:pt>
                <c:pt idx="2">
                  <c:v>1473</c:v>
                </c:pt>
                <c:pt idx="3">
                  <c:v>1725</c:v>
                </c:pt>
                <c:pt idx="4">
                  <c:v>2094</c:v>
                </c:pt>
                <c:pt idx="5">
                  <c:v>1809</c:v>
                </c:pt>
                <c:pt idx="6">
                  <c:v>1755</c:v>
                </c:pt>
                <c:pt idx="7">
                  <c:v>2007</c:v>
                </c:pt>
                <c:pt idx="8">
                  <c:v>2328</c:v>
                </c:pt>
                <c:pt idx="9">
                  <c:v>2185</c:v>
                </c:pt>
                <c:pt idx="10">
                  <c:v>2021</c:v>
                </c:pt>
                <c:pt idx="11">
                  <c:v>1789</c:v>
                </c:pt>
                <c:pt idx="12">
                  <c:v>1057</c:v>
                </c:pt>
                <c:pt idx="13">
                  <c:v>560</c:v>
                </c:pt>
                <c:pt idx="14">
                  <c:v>206</c:v>
                </c:pt>
                <c:pt idx="15">
                  <c:v>92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8E-4CD5-8CBF-C501A8730686}"/>
            </c:ext>
          </c:extLst>
        </c:ser>
        <c:ser>
          <c:idx val="1"/>
          <c:order val="1"/>
          <c:tx>
            <c:strRef>
              <c:f>'Table 9.52'!$S$62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9.52'!$Z$63:$Z$79</c:f>
              <c:numCache>
                <c:formatCode>#,##0</c:formatCode>
                <c:ptCount val="17"/>
                <c:pt idx="0">
                  <c:v>115</c:v>
                </c:pt>
                <c:pt idx="1">
                  <c:v>893</c:v>
                </c:pt>
                <c:pt idx="2">
                  <c:v>1518</c:v>
                </c:pt>
                <c:pt idx="3">
                  <c:v>1767</c:v>
                </c:pt>
                <c:pt idx="4">
                  <c:v>2023</c:v>
                </c:pt>
                <c:pt idx="5">
                  <c:v>1808</c:v>
                </c:pt>
                <c:pt idx="6">
                  <c:v>2034</c:v>
                </c:pt>
                <c:pt idx="7">
                  <c:v>2224</c:v>
                </c:pt>
                <c:pt idx="8">
                  <c:v>2546</c:v>
                </c:pt>
                <c:pt idx="9">
                  <c:v>2587</c:v>
                </c:pt>
                <c:pt idx="10">
                  <c:v>2464</c:v>
                </c:pt>
                <c:pt idx="11">
                  <c:v>1769</c:v>
                </c:pt>
                <c:pt idx="12">
                  <c:v>916</c:v>
                </c:pt>
                <c:pt idx="13">
                  <c:v>374</c:v>
                </c:pt>
                <c:pt idx="14">
                  <c:v>130</c:v>
                </c:pt>
                <c:pt idx="15">
                  <c:v>46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8E-4CD5-8CBF-C501A8730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9.52'!$Z$83:$Z$90</c:f>
              <c:numCache>
                <c:formatCode>#,##0</c:formatCode>
                <c:ptCount val="8"/>
                <c:pt idx="0">
                  <c:v>2254</c:v>
                </c:pt>
                <c:pt idx="1">
                  <c:v>1829</c:v>
                </c:pt>
                <c:pt idx="2">
                  <c:v>2765</c:v>
                </c:pt>
                <c:pt idx="3">
                  <c:v>1092</c:v>
                </c:pt>
                <c:pt idx="4">
                  <c:v>434</c:v>
                </c:pt>
                <c:pt idx="5">
                  <c:v>860</c:v>
                </c:pt>
                <c:pt idx="6">
                  <c:v>924</c:v>
                </c:pt>
                <c:pt idx="7">
                  <c:v>1507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D-4952-B34F-EAB0B06ABC7C}"/>
            </c:ext>
          </c:extLst>
        </c:ser>
        <c:ser>
          <c:idx val="1"/>
          <c:order val="1"/>
          <c:tx>
            <c:strRef>
              <c:f>'Table 9.52'!$S$92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9.52'!$Z$93:$Z$100</c:f>
              <c:numCache>
                <c:formatCode>#,##0</c:formatCode>
                <c:ptCount val="8"/>
                <c:pt idx="0">
                  <c:v>1637</c:v>
                </c:pt>
                <c:pt idx="1">
                  <c:v>2791</c:v>
                </c:pt>
                <c:pt idx="2">
                  <c:v>497</c:v>
                </c:pt>
                <c:pt idx="3">
                  <c:v>2488</c:v>
                </c:pt>
                <c:pt idx="4">
                  <c:v>2233</c:v>
                </c:pt>
                <c:pt idx="5">
                  <c:v>1577</c:v>
                </c:pt>
                <c:pt idx="6">
                  <c:v>113</c:v>
                </c:pt>
                <c:pt idx="7">
                  <c:v>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5D-4952-B34F-EAB0B06AB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9.6'!$AB$15:$AB$33</c:f>
              <c:numCache>
                <c:formatCode>0.0%</c:formatCode>
                <c:ptCount val="19"/>
                <c:pt idx="0">
                  <c:v>0.22804949911608721</c:v>
                </c:pt>
                <c:pt idx="1">
                  <c:v>8.8391278727165592E-3</c:v>
                </c:pt>
                <c:pt idx="2">
                  <c:v>1.6499705362404242E-2</c:v>
                </c:pt>
                <c:pt idx="3">
                  <c:v>1.1196228638774307E-2</c:v>
                </c:pt>
                <c:pt idx="4">
                  <c:v>6.6588096641131411E-2</c:v>
                </c:pt>
                <c:pt idx="5">
                  <c:v>3.5356511490866237E-2</c:v>
                </c:pt>
                <c:pt idx="6">
                  <c:v>7.0713022981732473E-2</c:v>
                </c:pt>
                <c:pt idx="7">
                  <c:v>5.8927519151443723E-2</c:v>
                </c:pt>
                <c:pt idx="8">
                  <c:v>4.4195639363582791E-2</c:v>
                </c:pt>
                <c:pt idx="9">
                  <c:v>2.3571007660577489E-3</c:v>
                </c:pt>
                <c:pt idx="10">
                  <c:v>2.5928108426635239E-2</c:v>
                </c:pt>
                <c:pt idx="11">
                  <c:v>1.3553329404832056E-2</c:v>
                </c:pt>
                <c:pt idx="12">
                  <c:v>1.9446081319976428E-2</c:v>
                </c:pt>
                <c:pt idx="13">
                  <c:v>3.1820860341779611E-2</c:v>
                </c:pt>
                <c:pt idx="14">
                  <c:v>9.8998232174425452E-2</c:v>
                </c:pt>
                <c:pt idx="15">
                  <c:v>5.774896876841485E-2</c:v>
                </c:pt>
                <c:pt idx="16">
                  <c:v>8.3087802003535646E-2</c:v>
                </c:pt>
                <c:pt idx="17">
                  <c:v>7.6605774896876845E-3</c:v>
                </c:pt>
                <c:pt idx="18">
                  <c:v>1.7088980553918678E-2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2-4314-B02C-A9034912A5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C2-4314-B02C-A9034912A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9.52'!$V$8:$Z$8</c:f>
              <c:numCache>
                <c:formatCode>#,##0</c:formatCode>
                <c:ptCount val="5"/>
                <c:pt idx="0">
                  <c:v>35110</c:v>
                </c:pt>
                <c:pt idx="1">
                  <c:v>35774.639999999999</c:v>
                </c:pt>
                <c:pt idx="2">
                  <c:v>37000</c:v>
                </c:pt>
                <c:pt idx="3">
                  <c:v>36428.699999999997</c:v>
                </c:pt>
                <c:pt idx="4">
                  <c:v>38685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0-49CB-A7B9-29A9187C426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80-49CB-A7B9-29A9187C4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9.53'!$U$4:$Y$4</c:f>
              <c:numCache>
                <c:formatCode>#,##0</c:formatCode>
                <c:ptCount val="5"/>
                <c:pt idx="1">
                  <c:v>9481</c:v>
                </c:pt>
                <c:pt idx="2">
                  <c:v>10865</c:v>
                </c:pt>
                <c:pt idx="3">
                  <c:v>10149</c:v>
                </c:pt>
                <c:pt idx="4">
                  <c:v>10751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5-4AAD-9E08-259A7FC5499B}"/>
            </c:ext>
          </c:extLst>
        </c:ser>
        <c:ser>
          <c:idx val="1"/>
          <c:order val="1"/>
          <c:tx>
            <c:strRef>
              <c:f>'Table 9.53'!$S$7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9.53'!$U$7:$Y$7</c:f>
              <c:numCache>
                <c:formatCode>#,##0</c:formatCode>
                <c:ptCount val="5"/>
                <c:pt idx="1">
                  <c:v>5780</c:v>
                </c:pt>
                <c:pt idx="2">
                  <c:v>6670</c:v>
                </c:pt>
                <c:pt idx="3">
                  <c:v>6213</c:v>
                </c:pt>
                <c:pt idx="4">
                  <c:v>6700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5-4AAD-9E08-259A7FC5499B}"/>
            </c:ext>
          </c:extLst>
        </c:ser>
        <c:ser>
          <c:idx val="2"/>
          <c:order val="2"/>
          <c:tx>
            <c:strRef>
              <c:f>'Table 9.53'!$S$11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9.53'!$U$11:$Y$11</c:f>
              <c:numCache>
                <c:formatCode>#,##0</c:formatCode>
                <c:ptCount val="5"/>
                <c:pt idx="1">
                  <c:v>7524</c:v>
                </c:pt>
                <c:pt idx="2">
                  <c:v>8638</c:v>
                </c:pt>
                <c:pt idx="3">
                  <c:v>8142</c:v>
                </c:pt>
                <c:pt idx="4">
                  <c:v>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5-4AAD-9E08-259A7FC5499B}"/>
            </c:ext>
          </c:extLst>
        </c:ser>
        <c:ser>
          <c:idx val="3"/>
          <c:order val="3"/>
          <c:tx>
            <c:strRef>
              <c:f>'Table 9.53'!$S$12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9.53'!$U$12:$Y$12</c:f>
              <c:numCache>
                <c:formatCode>#,##0</c:formatCode>
                <c:ptCount val="5"/>
                <c:pt idx="1">
                  <c:v>1957</c:v>
                </c:pt>
                <c:pt idx="2">
                  <c:v>2224</c:v>
                </c:pt>
                <c:pt idx="3">
                  <c:v>2003</c:v>
                </c:pt>
                <c:pt idx="4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5-4AAD-9E08-259A7FC54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9.53'!$AB$15:$AB$33</c:f>
              <c:numCache>
                <c:formatCode>0.0%</c:formatCode>
                <c:ptCount val="19"/>
                <c:pt idx="0">
                  <c:v>0.32039397450753188</c:v>
                </c:pt>
                <c:pt idx="1">
                  <c:v>1.8539976825028968E-2</c:v>
                </c:pt>
                <c:pt idx="2">
                  <c:v>3.7659327925840091E-2</c:v>
                </c:pt>
                <c:pt idx="3">
                  <c:v>4.5384318269602163E-3</c:v>
                </c:pt>
                <c:pt idx="4">
                  <c:v>4.2584009269988413E-2</c:v>
                </c:pt>
                <c:pt idx="5">
                  <c:v>2.4044032444959444E-2</c:v>
                </c:pt>
                <c:pt idx="6">
                  <c:v>6.0834298957126304E-2</c:v>
                </c:pt>
                <c:pt idx="7">
                  <c:v>3.679026651216686E-2</c:v>
                </c:pt>
                <c:pt idx="8">
                  <c:v>2.414059482425647E-2</c:v>
                </c:pt>
                <c:pt idx="9">
                  <c:v>1.8346852066434918E-3</c:v>
                </c:pt>
                <c:pt idx="10">
                  <c:v>1.4291232135959829E-2</c:v>
                </c:pt>
                <c:pt idx="11">
                  <c:v>1.6512166859791424E-2</c:v>
                </c:pt>
                <c:pt idx="12">
                  <c:v>2.4719969100038625E-2</c:v>
                </c:pt>
                <c:pt idx="13">
                  <c:v>7.9760525299343382E-2</c:v>
                </c:pt>
                <c:pt idx="14">
                  <c:v>3.4376207029741215E-2</c:v>
                </c:pt>
                <c:pt idx="15">
                  <c:v>4.7894940131324837E-2</c:v>
                </c:pt>
                <c:pt idx="16">
                  <c:v>7.0393974507531862E-2</c:v>
                </c:pt>
                <c:pt idx="17">
                  <c:v>4.248744689069139E-3</c:v>
                </c:pt>
                <c:pt idx="18">
                  <c:v>2.7327153341058324E-2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B-4C35-9A57-2B52B0D803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B-4C35-9A57-2B52B0D80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9.53'!$Y$44:$Y$60</c:f>
              <c:numCache>
                <c:formatCode>#,##0</c:formatCode>
                <c:ptCount val="17"/>
                <c:pt idx="0">
                  <c:v>12</c:v>
                </c:pt>
                <c:pt idx="1">
                  <c:v>133</c:v>
                </c:pt>
                <c:pt idx="2">
                  <c:v>263</c:v>
                </c:pt>
                <c:pt idx="3">
                  <c:v>751</c:v>
                </c:pt>
                <c:pt idx="4">
                  <c:v>1015</c:v>
                </c:pt>
                <c:pt idx="5">
                  <c:v>614</c:v>
                </c:pt>
                <c:pt idx="6">
                  <c:v>432</c:v>
                </c:pt>
                <c:pt idx="7">
                  <c:v>381</c:v>
                </c:pt>
                <c:pt idx="8">
                  <c:v>421</c:v>
                </c:pt>
                <c:pt idx="9">
                  <c:v>461</c:v>
                </c:pt>
                <c:pt idx="10">
                  <c:v>428</c:v>
                </c:pt>
                <c:pt idx="11">
                  <c:v>357</c:v>
                </c:pt>
                <c:pt idx="12">
                  <c:v>238</c:v>
                </c:pt>
                <c:pt idx="13">
                  <c:v>141</c:v>
                </c:pt>
                <c:pt idx="14">
                  <c:v>89</c:v>
                </c:pt>
                <c:pt idx="15">
                  <c:v>38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BB-4C93-B78F-66B051BEBF76}"/>
            </c:ext>
          </c:extLst>
        </c:ser>
        <c:ser>
          <c:idx val="1"/>
          <c:order val="1"/>
          <c:tx>
            <c:strRef>
              <c:f>'Table 9.53'!$S$62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9.53'!$Y$63:$Y$79</c:f>
              <c:numCache>
                <c:formatCode>#,##0</c:formatCode>
                <c:ptCount val="17"/>
                <c:pt idx="0">
                  <c:v>16</c:v>
                </c:pt>
                <c:pt idx="1">
                  <c:v>118</c:v>
                </c:pt>
                <c:pt idx="2">
                  <c:v>281</c:v>
                </c:pt>
                <c:pt idx="3">
                  <c:v>653</c:v>
                </c:pt>
                <c:pt idx="4">
                  <c:v>901</c:v>
                </c:pt>
                <c:pt idx="5">
                  <c:v>405</c:v>
                </c:pt>
                <c:pt idx="6">
                  <c:v>304</c:v>
                </c:pt>
                <c:pt idx="7">
                  <c:v>339</c:v>
                </c:pt>
                <c:pt idx="8">
                  <c:v>422</c:v>
                </c:pt>
                <c:pt idx="9">
                  <c:v>402</c:v>
                </c:pt>
                <c:pt idx="10">
                  <c:v>407</c:v>
                </c:pt>
                <c:pt idx="11">
                  <c:v>267</c:v>
                </c:pt>
                <c:pt idx="12">
                  <c:v>210</c:v>
                </c:pt>
                <c:pt idx="13">
                  <c:v>111</c:v>
                </c:pt>
                <c:pt idx="14">
                  <c:v>50</c:v>
                </c:pt>
                <c:pt idx="15">
                  <c:v>36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BB-4C93-B78F-66B051BEB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9.53'!$Y$83:$Y$90</c:f>
              <c:numCache>
                <c:formatCode>#,##0</c:formatCode>
                <c:ptCount val="8"/>
                <c:pt idx="0">
                  <c:v>212</c:v>
                </c:pt>
                <c:pt idx="1">
                  <c:v>118</c:v>
                </c:pt>
                <c:pt idx="2">
                  <c:v>331</c:v>
                </c:pt>
                <c:pt idx="3">
                  <c:v>108</c:v>
                </c:pt>
                <c:pt idx="4">
                  <c:v>49</c:v>
                </c:pt>
                <c:pt idx="5">
                  <c:v>64</c:v>
                </c:pt>
                <c:pt idx="6">
                  <c:v>342</c:v>
                </c:pt>
                <c:pt idx="7">
                  <c:v>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EC-49CA-93AC-7A4FA6FADFBC}"/>
            </c:ext>
          </c:extLst>
        </c:ser>
        <c:ser>
          <c:idx val="1"/>
          <c:order val="1"/>
          <c:tx>
            <c:strRef>
              <c:f>'Table 9.53'!$S$92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9.53'!$Y$93:$Y$100</c:f>
              <c:numCache>
                <c:formatCode>#,##0</c:formatCode>
                <c:ptCount val="8"/>
                <c:pt idx="0">
                  <c:v>136</c:v>
                </c:pt>
                <c:pt idx="1">
                  <c:v>298</c:v>
                </c:pt>
                <c:pt idx="2">
                  <c:v>71</c:v>
                </c:pt>
                <c:pt idx="3">
                  <c:v>369</c:v>
                </c:pt>
                <c:pt idx="4">
                  <c:v>359</c:v>
                </c:pt>
                <c:pt idx="5">
                  <c:v>236</c:v>
                </c:pt>
                <c:pt idx="6">
                  <c:v>41</c:v>
                </c:pt>
                <c:pt idx="7">
                  <c:v>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EC-49CA-93AC-7A4FA6FAD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9.53'!$U$8:$Y$8</c:f>
              <c:numCache>
                <c:formatCode>#,##0</c:formatCode>
                <c:ptCount val="5"/>
                <c:pt idx="1">
                  <c:v>27358</c:v>
                </c:pt>
                <c:pt idx="2">
                  <c:v>27728.41</c:v>
                </c:pt>
                <c:pt idx="3">
                  <c:v>27105.9</c:v>
                </c:pt>
                <c:pt idx="4">
                  <c:v>24913.59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8-4C88-8ECB-6A1368E956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8-4C88-8ECB-6A1368E95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9.53'!$V$4:$Z$4</c:f>
              <c:numCache>
                <c:formatCode>#,##0</c:formatCode>
                <c:ptCount val="5"/>
                <c:pt idx="0">
                  <c:v>9481</c:v>
                </c:pt>
                <c:pt idx="1">
                  <c:v>10865</c:v>
                </c:pt>
                <c:pt idx="2">
                  <c:v>10149</c:v>
                </c:pt>
                <c:pt idx="3">
                  <c:v>10751</c:v>
                </c:pt>
                <c:pt idx="4">
                  <c:v>10356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B-45AC-A599-9D7D4B6A45DA}"/>
            </c:ext>
          </c:extLst>
        </c:ser>
        <c:ser>
          <c:idx val="1"/>
          <c:order val="1"/>
          <c:tx>
            <c:strRef>
              <c:f>'Table 9.53'!$S$7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9.53'!$V$7:$Z$7</c:f>
              <c:numCache>
                <c:formatCode>#,##0</c:formatCode>
                <c:ptCount val="5"/>
                <c:pt idx="0">
                  <c:v>5780</c:v>
                </c:pt>
                <c:pt idx="1">
                  <c:v>6670</c:v>
                </c:pt>
                <c:pt idx="2">
                  <c:v>6213</c:v>
                </c:pt>
                <c:pt idx="3">
                  <c:v>6700</c:v>
                </c:pt>
                <c:pt idx="4">
                  <c:v>6305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3B-45AC-A599-9D7D4B6A45DA}"/>
            </c:ext>
          </c:extLst>
        </c:ser>
        <c:ser>
          <c:idx val="2"/>
          <c:order val="2"/>
          <c:tx>
            <c:strRef>
              <c:f>'Table 9.53'!$S$11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9.53'!$V$11:$Z$11</c:f>
              <c:numCache>
                <c:formatCode>#,##0</c:formatCode>
                <c:ptCount val="5"/>
                <c:pt idx="0">
                  <c:v>7524</c:v>
                </c:pt>
                <c:pt idx="1">
                  <c:v>8638</c:v>
                </c:pt>
                <c:pt idx="2">
                  <c:v>8142</c:v>
                </c:pt>
                <c:pt idx="3">
                  <c:v>8563</c:v>
                </c:pt>
                <c:pt idx="4">
                  <c:v>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3B-45AC-A599-9D7D4B6A45DA}"/>
            </c:ext>
          </c:extLst>
        </c:ser>
        <c:ser>
          <c:idx val="3"/>
          <c:order val="3"/>
          <c:tx>
            <c:strRef>
              <c:f>'Table 9.53'!$S$12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9.53'!$V$12:$Z$12</c:f>
              <c:numCache>
                <c:formatCode>#,##0</c:formatCode>
                <c:ptCount val="5"/>
                <c:pt idx="0">
                  <c:v>1957</c:v>
                </c:pt>
                <c:pt idx="1">
                  <c:v>2224</c:v>
                </c:pt>
                <c:pt idx="2">
                  <c:v>2003</c:v>
                </c:pt>
                <c:pt idx="3">
                  <c:v>2192</c:v>
                </c:pt>
                <c:pt idx="4">
                  <c:v>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3B-45AC-A599-9D7D4B6A4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9.53'!$AB$15:$AB$33</c:f>
              <c:numCache>
                <c:formatCode>0.0%</c:formatCode>
                <c:ptCount val="19"/>
                <c:pt idx="0">
                  <c:v>0.32039397450753188</c:v>
                </c:pt>
                <c:pt idx="1">
                  <c:v>1.8539976825028968E-2</c:v>
                </c:pt>
                <c:pt idx="2">
                  <c:v>3.7659327925840091E-2</c:v>
                </c:pt>
                <c:pt idx="3">
                  <c:v>4.5384318269602163E-3</c:v>
                </c:pt>
                <c:pt idx="4">
                  <c:v>4.2584009269988413E-2</c:v>
                </c:pt>
                <c:pt idx="5">
                  <c:v>2.4044032444959444E-2</c:v>
                </c:pt>
                <c:pt idx="6">
                  <c:v>6.0834298957126304E-2</c:v>
                </c:pt>
                <c:pt idx="7">
                  <c:v>3.679026651216686E-2</c:v>
                </c:pt>
                <c:pt idx="8">
                  <c:v>2.414059482425647E-2</c:v>
                </c:pt>
                <c:pt idx="9">
                  <c:v>1.8346852066434918E-3</c:v>
                </c:pt>
                <c:pt idx="10">
                  <c:v>1.4291232135959829E-2</c:v>
                </c:pt>
                <c:pt idx="11">
                  <c:v>1.6512166859791424E-2</c:v>
                </c:pt>
                <c:pt idx="12">
                  <c:v>2.4719969100038625E-2</c:v>
                </c:pt>
                <c:pt idx="13">
                  <c:v>7.9760525299343382E-2</c:v>
                </c:pt>
                <c:pt idx="14">
                  <c:v>3.4376207029741215E-2</c:v>
                </c:pt>
                <c:pt idx="15">
                  <c:v>4.7894940131324837E-2</c:v>
                </c:pt>
                <c:pt idx="16">
                  <c:v>7.0393974507531862E-2</c:v>
                </c:pt>
                <c:pt idx="17">
                  <c:v>4.248744689069139E-3</c:v>
                </c:pt>
                <c:pt idx="18">
                  <c:v>2.7327153341058324E-2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B-4819-8453-9E72AF546C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B-4819-8453-9E72AF546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9.53'!$Z$44:$Z$60</c:f>
              <c:numCache>
                <c:formatCode>#,##0</c:formatCode>
                <c:ptCount val="17"/>
                <c:pt idx="0">
                  <c:v>27</c:v>
                </c:pt>
                <c:pt idx="1">
                  <c:v>158</c:v>
                </c:pt>
                <c:pt idx="2">
                  <c:v>266</c:v>
                </c:pt>
                <c:pt idx="3">
                  <c:v>491</c:v>
                </c:pt>
                <c:pt idx="4">
                  <c:v>876</c:v>
                </c:pt>
                <c:pt idx="5">
                  <c:v>612</c:v>
                </c:pt>
                <c:pt idx="6">
                  <c:v>458</c:v>
                </c:pt>
                <c:pt idx="7">
                  <c:v>381</c:v>
                </c:pt>
                <c:pt idx="8">
                  <c:v>383</c:v>
                </c:pt>
                <c:pt idx="9">
                  <c:v>475</c:v>
                </c:pt>
                <c:pt idx="10">
                  <c:v>427</c:v>
                </c:pt>
                <c:pt idx="11">
                  <c:v>386</c:v>
                </c:pt>
                <c:pt idx="12">
                  <c:v>239</c:v>
                </c:pt>
                <c:pt idx="13">
                  <c:v>146</c:v>
                </c:pt>
                <c:pt idx="14">
                  <c:v>94</c:v>
                </c:pt>
                <c:pt idx="15">
                  <c:v>51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5-4BB8-A96A-75FA54B7D4A8}"/>
            </c:ext>
          </c:extLst>
        </c:ser>
        <c:ser>
          <c:idx val="1"/>
          <c:order val="1"/>
          <c:tx>
            <c:strRef>
              <c:f>'Table 9.53'!$S$62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9.53'!$Z$63:$Z$79</c:f>
              <c:numCache>
                <c:formatCode>#,##0</c:formatCode>
                <c:ptCount val="17"/>
                <c:pt idx="0">
                  <c:v>26</c:v>
                </c:pt>
                <c:pt idx="1">
                  <c:v>135</c:v>
                </c:pt>
                <c:pt idx="2">
                  <c:v>292</c:v>
                </c:pt>
                <c:pt idx="3">
                  <c:v>523</c:v>
                </c:pt>
                <c:pt idx="4">
                  <c:v>717</c:v>
                </c:pt>
                <c:pt idx="5">
                  <c:v>482</c:v>
                </c:pt>
                <c:pt idx="6">
                  <c:v>348</c:v>
                </c:pt>
                <c:pt idx="7">
                  <c:v>357</c:v>
                </c:pt>
                <c:pt idx="8">
                  <c:v>421</c:v>
                </c:pt>
                <c:pt idx="9">
                  <c:v>441</c:v>
                </c:pt>
                <c:pt idx="10">
                  <c:v>396</c:v>
                </c:pt>
                <c:pt idx="11">
                  <c:v>305</c:v>
                </c:pt>
                <c:pt idx="12">
                  <c:v>210</c:v>
                </c:pt>
                <c:pt idx="13">
                  <c:v>106</c:v>
                </c:pt>
                <c:pt idx="14">
                  <c:v>53</c:v>
                </c:pt>
                <c:pt idx="15">
                  <c:v>28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5-4BB8-A96A-75FA54B7D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9.53'!$Z$83:$Z$90</c:f>
              <c:numCache>
                <c:formatCode>#,##0</c:formatCode>
                <c:ptCount val="8"/>
                <c:pt idx="0">
                  <c:v>225</c:v>
                </c:pt>
                <c:pt idx="1">
                  <c:v>120</c:v>
                </c:pt>
                <c:pt idx="2">
                  <c:v>309</c:v>
                </c:pt>
                <c:pt idx="3">
                  <c:v>101</c:v>
                </c:pt>
                <c:pt idx="4">
                  <c:v>50</c:v>
                </c:pt>
                <c:pt idx="5">
                  <c:v>68</c:v>
                </c:pt>
                <c:pt idx="6">
                  <c:v>329</c:v>
                </c:pt>
                <c:pt idx="7">
                  <c:v>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7-45CB-9B26-E5720EC924BB}"/>
            </c:ext>
          </c:extLst>
        </c:ser>
        <c:ser>
          <c:idx val="1"/>
          <c:order val="1"/>
          <c:tx>
            <c:strRef>
              <c:f>'Table 9.53'!$S$92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9.53'!$Z$93:$Z$100</c:f>
              <c:numCache>
                <c:formatCode>#,##0</c:formatCode>
                <c:ptCount val="8"/>
                <c:pt idx="0">
                  <c:v>126</c:v>
                </c:pt>
                <c:pt idx="1">
                  <c:v>296</c:v>
                </c:pt>
                <c:pt idx="2">
                  <c:v>75</c:v>
                </c:pt>
                <c:pt idx="3">
                  <c:v>380</c:v>
                </c:pt>
                <c:pt idx="4">
                  <c:v>358</c:v>
                </c:pt>
                <c:pt idx="5">
                  <c:v>227</c:v>
                </c:pt>
                <c:pt idx="6">
                  <c:v>39</c:v>
                </c:pt>
                <c:pt idx="7">
                  <c:v>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D7-45CB-9B26-E5720EC92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9.6'!$Y$44:$Y$60</c:f>
              <c:numCache>
                <c:formatCode>#,##0</c:formatCode>
                <c:ptCount val="17"/>
                <c:pt idx="0">
                  <c:v>8</c:v>
                </c:pt>
                <c:pt idx="1">
                  <c:v>31</c:v>
                </c:pt>
                <c:pt idx="2">
                  <c:v>50</c:v>
                </c:pt>
                <c:pt idx="3">
                  <c:v>41</c:v>
                </c:pt>
                <c:pt idx="4">
                  <c:v>82</c:v>
                </c:pt>
                <c:pt idx="5">
                  <c:v>81</c:v>
                </c:pt>
                <c:pt idx="6">
                  <c:v>78</c:v>
                </c:pt>
                <c:pt idx="7">
                  <c:v>74</c:v>
                </c:pt>
                <c:pt idx="8">
                  <c:v>58</c:v>
                </c:pt>
                <c:pt idx="9">
                  <c:v>86</c:v>
                </c:pt>
                <c:pt idx="10">
                  <c:v>71</c:v>
                </c:pt>
                <c:pt idx="11">
                  <c:v>68</c:v>
                </c:pt>
                <c:pt idx="12">
                  <c:v>55</c:v>
                </c:pt>
                <c:pt idx="13">
                  <c:v>24</c:v>
                </c:pt>
                <c:pt idx="14">
                  <c:v>8</c:v>
                </c:pt>
                <c:pt idx="15">
                  <c:v>3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2-4155-B944-BA2F19345E30}"/>
            </c:ext>
          </c:extLst>
        </c:ser>
        <c:ser>
          <c:idx val="1"/>
          <c:order val="1"/>
          <c:tx>
            <c:strRef>
              <c:f>'Table 9.6'!$S$62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9.6'!$Y$63:$Y$79</c:f>
              <c:numCache>
                <c:formatCode>#,##0</c:formatCode>
                <c:ptCount val="17"/>
                <c:pt idx="0">
                  <c:v>3</c:v>
                </c:pt>
                <c:pt idx="1">
                  <c:v>17</c:v>
                </c:pt>
                <c:pt idx="2">
                  <c:v>41</c:v>
                </c:pt>
                <c:pt idx="3">
                  <c:v>67</c:v>
                </c:pt>
                <c:pt idx="4">
                  <c:v>94</c:v>
                </c:pt>
                <c:pt idx="5">
                  <c:v>83</c:v>
                </c:pt>
                <c:pt idx="6">
                  <c:v>90</c:v>
                </c:pt>
                <c:pt idx="7">
                  <c:v>62</c:v>
                </c:pt>
                <c:pt idx="8">
                  <c:v>82</c:v>
                </c:pt>
                <c:pt idx="9">
                  <c:v>74</c:v>
                </c:pt>
                <c:pt idx="10">
                  <c:v>80</c:v>
                </c:pt>
                <c:pt idx="11">
                  <c:v>56</c:v>
                </c:pt>
                <c:pt idx="12">
                  <c:v>39</c:v>
                </c:pt>
                <c:pt idx="13">
                  <c:v>18</c:v>
                </c:pt>
                <c:pt idx="14">
                  <c:v>5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42-4155-B944-BA2F19345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9.53'!$V$8:$Z$8</c:f>
              <c:numCache>
                <c:formatCode>#,##0</c:formatCode>
                <c:ptCount val="5"/>
                <c:pt idx="0">
                  <c:v>27358</c:v>
                </c:pt>
                <c:pt idx="1">
                  <c:v>27728.41</c:v>
                </c:pt>
                <c:pt idx="2">
                  <c:v>27105.9</c:v>
                </c:pt>
                <c:pt idx="3">
                  <c:v>24913.59</c:v>
                </c:pt>
                <c:pt idx="4">
                  <c:v>31072.5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C-4269-A855-2C14A20435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C-4269-A855-2C14A2043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9.54'!$U$4:$Y$4</c:f>
              <c:numCache>
                <c:formatCode>#,##0</c:formatCode>
                <c:ptCount val="5"/>
                <c:pt idx="1">
                  <c:v>1385</c:v>
                </c:pt>
                <c:pt idx="2">
                  <c:v>1359</c:v>
                </c:pt>
                <c:pt idx="3">
                  <c:v>1617</c:v>
                </c:pt>
                <c:pt idx="4">
                  <c:v>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68-4E8F-AB20-3751FD5CF37B}"/>
            </c:ext>
          </c:extLst>
        </c:ser>
        <c:ser>
          <c:idx val="1"/>
          <c:order val="1"/>
          <c:tx>
            <c:strRef>
              <c:f>'Table 9.54'!$S$7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9.54'!$U$7:$Y$7</c:f>
              <c:numCache>
                <c:formatCode>#,##0</c:formatCode>
                <c:ptCount val="5"/>
                <c:pt idx="1">
                  <c:v>1019</c:v>
                </c:pt>
                <c:pt idx="2">
                  <c:v>1010</c:v>
                </c:pt>
                <c:pt idx="3">
                  <c:v>1140</c:v>
                </c:pt>
                <c:pt idx="4">
                  <c:v>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8-4E8F-AB20-3751FD5CF37B}"/>
            </c:ext>
          </c:extLst>
        </c:ser>
        <c:ser>
          <c:idx val="2"/>
          <c:order val="2"/>
          <c:tx>
            <c:strRef>
              <c:f>'Table 9.54'!$S$11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9.54'!$U$11:$Y$11</c:f>
              <c:numCache>
                <c:formatCode>#,##0</c:formatCode>
                <c:ptCount val="5"/>
                <c:pt idx="1">
                  <c:v>1342</c:v>
                </c:pt>
                <c:pt idx="2">
                  <c:v>1322</c:v>
                </c:pt>
                <c:pt idx="3">
                  <c:v>1577</c:v>
                </c:pt>
                <c:pt idx="4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68-4E8F-AB20-3751FD5CF37B}"/>
            </c:ext>
          </c:extLst>
        </c:ser>
        <c:ser>
          <c:idx val="3"/>
          <c:order val="3"/>
          <c:tx>
            <c:strRef>
              <c:f>'Table 9.54'!$S$12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9.54'!$U$12:$Y$12</c:f>
              <c:numCache>
                <c:formatCode>#,##0</c:formatCode>
                <c:ptCount val="5"/>
                <c:pt idx="1">
                  <c:v>39</c:v>
                </c:pt>
                <c:pt idx="2">
                  <c:v>36</c:v>
                </c:pt>
                <c:pt idx="3">
                  <c:v>44</c:v>
                </c:pt>
                <c:pt idx="4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68-4E8F-AB20-3751FD5CF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9.54'!$AB$15:$AB$33</c:f>
              <c:numCache>
                <c:formatCode>0.0%</c:formatCode>
                <c:ptCount val="19"/>
                <c:pt idx="0">
                  <c:v>1.7914267434420986E-2</c:v>
                </c:pt>
                <c:pt idx="1">
                  <c:v>2.943058221369162E-2</c:v>
                </c:pt>
                <c:pt idx="2">
                  <c:v>4.4785668586052466E-3</c:v>
                </c:pt>
                <c:pt idx="3">
                  <c:v>5.7581573896353169E-3</c:v>
                </c:pt>
                <c:pt idx="4">
                  <c:v>0.10748560460652591</c:v>
                </c:pt>
                <c:pt idx="5">
                  <c:v>7.677543186180422E-3</c:v>
                </c:pt>
                <c:pt idx="6">
                  <c:v>0.10044785668586052</c:v>
                </c:pt>
                <c:pt idx="7">
                  <c:v>7.0377479206653867E-2</c:v>
                </c:pt>
                <c:pt idx="8">
                  <c:v>1.2795905310300703E-2</c:v>
                </c:pt>
                <c:pt idx="9">
                  <c:v>1.2795905310300703E-3</c:v>
                </c:pt>
                <c:pt idx="10">
                  <c:v>3.838771593090211E-3</c:v>
                </c:pt>
                <c:pt idx="11">
                  <c:v>9.5969289827255271E-3</c:v>
                </c:pt>
                <c:pt idx="12">
                  <c:v>1.8554062699936022E-2</c:v>
                </c:pt>
                <c:pt idx="13">
                  <c:v>2.3032629558541268E-2</c:v>
                </c:pt>
                <c:pt idx="14">
                  <c:v>0.19001919385796545</c:v>
                </c:pt>
                <c:pt idx="15">
                  <c:v>0.12667946257197696</c:v>
                </c:pt>
                <c:pt idx="16">
                  <c:v>0.24824056301983366</c:v>
                </c:pt>
                <c:pt idx="17">
                  <c:v>6.3979526551503517E-4</c:v>
                </c:pt>
                <c:pt idx="18">
                  <c:v>1.599488163787588E-2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E-4FCF-91BC-40A9FC250F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E-4FCF-91BC-40A9FC250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9.54'!$Y$44:$Y$60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50</c:v>
                </c:pt>
                <c:pt idx="3">
                  <c:v>78</c:v>
                </c:pt>
                <c:pt idx="4">
                  <c:v>126</c:v>
                </c:pt>
                <c:pt idx="5">
                  <c:v>99</c:v>
                </c:pt>
                <c:pt idx="6">
                  <c:v>92</c:v>
                </c:pt>
                <c:pt idx="7">
                  <c:v>60</c:v>
                </c:pt>
                <c:pt idx="8">
                  <c:v>69</c:v>
                </c:pt>
                <c:pt idx="9">
                  <c:v>61</c:v>
                </c:pt>
                <c:pt idx="10">
                  <c:v>45</c:v>
                </c:pt>
                <c:pt idx="11">
                  <c:v>37</c:v>
                </c:pt>
                <c:pt idx="12">
                  <c:v>29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2-4C4C-BC81-F295DB5C8249}"/>
            </c:ext>
          </c:extLst>
        </c:ser>
        <c:ser>
          <c:idx val="1"/>
          <c:order val="1"/>
          <c:tx>
            <c:strRef>
              <c:f>'Table 9.54'!$S$62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9.54'!$Y$63:$Y$79</c:f>
              <c:numCache>
                <c:formatCode>#,##0</c:formatCode>
                <c:ptCount val="17"/>
                <c:pt idx="0">
                  <c:v>0</c:v>
                </c:pt>
                <c:pt idx="1">
                  <c:v>23</c:v>
                </c:pt>
                <c:pt idx="2">
                  <c:v>48</c:v>
                </c:pt>
                <c:pt idx="3">
                  <c:v>85</c:v>
                </c:pt>
                <c:pt idx="4">
                  <c:v>119</c:v>
                </c:pt>
                <c:pt idx="5">
                  <c:v>103</c:v>
                </c:pt>
                <c:pt idx="6">
                  <c:v>70</c:v>
                </c:pt>
                <c:pt idx="7">
                  <c:v>78</c:v>
                </c:pt>
                <c:pt idx="8">
                  <c:v>62</c:v>
                </c:pt>
                <c:pt idx="9">
                  <c:v>78</c:v>
                </c:pt>
                <c:pt idx="10">
                  <c:v>43</c:v>
                </c:pt>
                <c:pt idx="11">
                  <c:v>33</c:v>
                </c:pt>
                <c:pt idx="12">
                  <c:v>3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2-4C4C-BC81-F295DB5C8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9.54'!$Y$83:$Y$90</c:f>
              <c:numCache>
                <c:formatCode>#,##0</c:formatCode>
                <c:ptCount val="8"/>
                <c:pt idx="0">
                  <c:v>36</c:v>
                </c:pt>
                <c:pt idx="1">
                  <c:v>49</c:v>
                </c:pt>
                <c:pt idx="2">
                  <c:v>89</c:v>
                </c:pt>
                <c:pt idx="3">
                  <c:v>41</c:v>
                </c:pt>
                <c:pt idx="4">
                  <c:v>26</c:v>
                </c:pt>
                <c:pt idx="5">
                  <c:v>29</c:v>
                </c:pt>
                <c:pt idx="6">
                  <c:v>73</c:v>
                </c:pt>
                <c:pt idx="7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F7-4189-B13F-7C53211C3F64}"/>
            </c:ext>
          </c:extLst>
        </c:ser>
        <c:ser>
          <c:idx val="1"/>
          <c:order val="1"/>
          <c:tx>
            <c:strRef>
              <c:f>'Table 9.54'!$S$92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9.54'!$Y$93:$Y$100</c:f>
              <c:numCache>
                <c:formatCode>#,##0</c:formatCode>
                <c:ptCount val="8"/>
                <c:pt idx="0">
                  <c:v>55</c:v>
                </c:pt>
                <c:pt idx="1">
                  <c:v>84</c:v>
                </c:pt>
                <c:pt idx="2">
                  <c:v>14</c:v>
                </c:pt>
                <c:pt idx="3">
                  <c:v>149</c:v>
                </c:pt>
                <c:pt idx="4">
                  <c:v>98</c:v>
                </c:pt>
                <c:pt idx="5">
                  <c:v>49</c:v>
                </c:pt>
                <c:pt idx="6">
                  <c:v>0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F7-4189-B13F-7C53211C3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9.54'!$U$8:$Y$8</c:f>
              <c:numCache>
                <c:formatCode>#,##0</c:formatCode>
                <c:ptCount val="5"/>
                <c:pt idx="1">
                  <c:v>30122</c:v>
                </c:pt>
                <c:pt idx="2">
                  <c:v>30987.06</c:v>
                </c:pt>
                <c:pt idx="3">
                  <c:v>36339.800000000003</c:v>
                </c:pt>
                <c:pt idx="4">
                  <c:v>37670.79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31-409C-9EF0-76237841AF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31-409C-9EF0-76237841A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9.54'!$V$4:$Z$4</c:f>
              <c:numCache>
                <c:formatCode>#,##0</c:formatCode>
                <c:ptCount val="5"/>
                <c:pt idx="0">
                  <c:v>1385</c:v>
                </c:pt>
                <c:pt idx="1">
                  <c:v>1359</c:v>
                </c:pt>
                <c:pt idx="2">
                  <c:v>1617</c:v>
                </c:pt>
                <c:pt idx="3">
                  <c:v>1499</c:v>
                </c:pt>
                <c:pt idx="4">
                  <c:v>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D-4EAB-9D91-9A4509882F00}"/>
            </c:ext>
          </c:extLst>
        </c:ser>
        <c:ser>
          <c:idx val="1"/>
          <c:order val="1"/>
          <c:tx>
            <c:strRef>
              <c:f>'Table 9.54'!$S$7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9.54'!$V$7:$Z$7</c:f>
              <c:numCache>
                <c:formatCode>#,##0</c:formatCode>
                <c:ptCount val="5"/>
                <c:pt idx="0">
                  <c:v>1019</c:v>
                </c:pt>
                <c:pt idx="1">
                  <c:v>1010</c:v>
                </c:pt>
                <c:pt idx="2">
                  <c:v>1140</c:v>
                </c:pt>
                <c:pt idx="3">
                  <c:v>1113</c:v>
                </c:pt>
                <c:pt idx="4">
                  <c:v>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4D-4EAB-9D91-9A4509882F00}"/>
            </c:ext>
          </c:extLst>
        </c:ser>
        <c:ser>
          <c:idx val="2"/>
          <c:order val="2"/>
          <c:tx>
            <c:strRef>
              <c:f>'Table 9.54'!$S$11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9.54'!$V$11:$Z$11</c:f>
              <c:numCache>
                <c:formatCode>#,##0</c:formatCode>
                <c:ptCount val="5"/>
                <c:pt idx="0">
                  <c:v>1342</c:v>
                </c:pt>
                <c:pt idx="1">
                  <c:v>1322</c:v>
                </c:pt>
                <c:pt idx="2">
                  <c:v>1577</c:v>
                </c:pt>
                <c:pt idx="3">
                  <c:v>1447</c:v>
                </c:pt>
                <c:pt idx="4">
                  <c:v>1510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4D-4EAB-9D91-9A4509882F00}"/>
            </c:ext>
          </c:extLst>
        </c:ser>
        <c:ser>
          <c:idx val="3"/>
          <c:order val="3"/>
          <c:tx>
            <c:strRef>
              <c:f>'Table 9.54'!$S$12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9.54'!$V$12:$Z$12</c:f>
              <c:numCache>
                <c:formatCode>#,##0</c:formatCode>
                <c:ptCount val="5"/>
                <c:pt idx="0">
                  <c:v>39</c:v>
                </c:pt>
                <c:pt idx="1">
                  <c:v>36</c:v>
                </c:pt>
                <c:pt idx="2">
                  <c:v>44</c:v>
                </c:pt>
                <c:pt idx="3">
                  <c:v>52</c:v>
                </c:pt>
                <c:pt idx="4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4D-4EAB-9D91-9A4509882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9.54'!$AB$15:$AB$33</c:f>
              <c:numCache>
                <c:formatCode>0.0%</c:formatCode>
                <c:ptCount val="19"/>
                <c:pt idx="0">
                  <c:v>1.7914267434420986E-2</c:v>
                </c:pt>
                <c:pt idx="1">
                  <c:v>2.943058221369162E-2</c:v>
                </c:pt>
                <c:pt idx="2">
                  <c:v>4.4785668586052466E-3</c:v>
                </c:pt>
                <c:pt idx="3">
                  <c:v>5.7581573896353169E-3</c:v>
                </c:pt>
                <c:pt idx="4">
                  <c:v>0.10748560460652591</c:v>
                </c:pt>
                <c:pt idx="5">
                  <c:v>7.677543186180422E-3</c:v>
                </c:pt>
                <c:pt idx="6">
                  <c:v>0.10044785668586052</c:v>
                </c:pt>
                <c:pt idx="7">
                  <c:v>7.0377479206653867E-2</c:v>
                </c:pt>
                <c:pt idx="8">
                  <c:v>1.2795905310300703E-2</c:v>
                </c:pt>
                <c:pt idx="9">
                  <c:v>1.2795905310300703E-3</c:v>
                </c:pt>
                <c:pt idx="10">
                  <c:v>3.838771593090211E-3</c:v>
                </c:pt>
                <c:pt idx="11">
                  <c:v>9.5969289827255271E-3</c:v>
                </c:pt>
                <c:pt idx="12">
                  <c:v>1.8554062699936022E-2</c:v>
                </c:pt>
                <c:pt idx="13">
                  <c:v>2.3032629558541268E-2</c:v>
                </c:pt>
                <c:pt idx="14">
                  <c:v>0.19001919385796545</c:v>
                </c:pt>
                <c:pt idx="15">
                  <c:v>0.12667946257197696</c:v>
                </c:pt>
                <c:pt idx="16">
                  <c:v>0.24824056301983366</c:v>
                </c:pt>
                <c:pt idx="17">
                  <c:v>6.3979526551503517E-4</c:v>
                </c:pt>
                <c:pt idx="18">
                  <c:v>1.599488163787588E-2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B-48EC-94A8-FD5DCFBBB8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6B-48EC-94A8-FD5DCFBB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9.54'!$Z$44:$Z$60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30</c:v>
                </c:pt>
                <c:pt idx="3">
                  <c:v>74</c:v>
                </c:pt>
                <c:pt idx="4">
                  <c:v>105</c:v>
                </c:pt>
                <c:pt idx="5">
                  <c:v>115</c:v>
                </c:pt>
                <c:pt idx="6">
                  <c:v>82</c:v>
                </c:pt>
                <c:pt idx="7">
                  <c:v>74</c:v>
                </c:pt>
                <c:pt idx="8">
                  <c:v>68</c:v>
                </c:pt>
                <c:pt idx="9">
                  <c:v>57</c:v>
                </c:pt>
                <c:pt idx="10">
                  <c:v>60</c:v>
                </c:pt>
                <c:pt idx="11">
                  <c:v>30</c:v>
                </c:pt>
                <c:pt idx="12">
                  <c:v>26</c:v>
                </c:pt>
                <c:pt idx="13">
                  <c:v>5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A-4F6E-A113-3D43C63302E6}"/>
            </c:ext>
          </c:extLst>
        </c:ser>
        <c:ser>
          <c:idx val="1"/>
          <c:order val="1"/>
          <c:tx>
            <c:strRef>
              <c:f>'Table 9.54'!$S$62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9.54'!$Z$63:$Z$79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47</c:v>
                </c:pt>
                <c:pt idx="3">
                  <c:v>91</c:v>
                </c:pt>
                <c:pt idx="4">
                  <c:v>120</c:v>
                </c:pt>
                <c:pt idx="5">
                  <c:v>138</c:v>
                </c:pt>
                <c:pt idx="6">
                  <c:v>76</c:v>
                </c:pt>
                <c:pt idx="7">
                  <c:v>89</c:v>
                </c:pt>
                <c:pt idx="8">
                  <c:v>74</c:v>
                </c:pt>
                <c:pt idx="9">
                  <c:v>76</c:v>
                </c:pt>
                <c:pt idx="10">
                  <c:v>50</c:v>
                </c:pt>
                <c:pt idx="11">
                  <c:v>42</c:v>
                </c:pt>
                <c:pt idx="12">
                  <c:v>9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3A-4F6E-A113-3D43C6330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9.54'!$Z$83:$Z$90</c:f>
              <c:numCache>
                <c:formatCode>#,##0</c:formatCode>
                <c:ptCount val="8"/>
                <c:pt idx="0">
                  <c:v>40</c:v>
                </c:pt>
                <c:pt idx="1">
                  <c:v>53</c:v>
                </c:pt>
                <c:pt idx="2">
                  <c:v>87</c:v>
                </c:pt>
                <c:pt idx="3">
                  <c:v>46</c:v>
                </c:pt>
                <c:pt idx="4">
                  <c:v>23</c:v>
                </c:pt>
                <c:pt idx="5">
                  <c:v>28</c:v>
                </c:pt>
                <c:pt idx="6">
                  <c:v>81</c:v>
                </c:pt>
                <c:pt idx="7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2-4BB6-84D5-D8D1A50FE3C4}"/>
            </c:ext>
          </c:extLst>
        </c:ser>
        <c:ser>
          <c:idx val="1"/>
          <c:order val="1"/>
          <c:tx>
            <c:strRef>
              <c:f>'Table 9.54'!$S$92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9.54'!$Z$93:$Z$100</c:f>
              <c:numCache>
                <c:formatCode>#,##0</c:formatCode>
                <c:ptCount val="8"/>
                <c:pt idx="0">
                  <c:v>52</c:v>
                </c:pt>
                <c:pt idx="1">
                  <c:v>94</c:v>
                </c:pt>
                <c:pt idx="2">
                  <c:v>14</c:v>
                </c:pt>
                <c:pt idx="3">
                  <c:v>160</c:v>
                </c:pt>
                <c:pt idx="4">
                  <c:v>116</c:v>
                </c:pt>
                <c:pt idx="5">
                  <c:v>42</c:v>
                </c:pt>
                <c:pt idx="6">
                  <c:v>0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2-4BB6-84D5-D8D1A50FE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9.6'!$Y$83:$Y$90</c:f>
              <c:numCache>
                <c:formatCode>#,##0</c:formatCode>
                <c:ptCount val="8"/>
                <c:pt idx="0">
                  <c:v>43</c:v>
                </c:pt>
                <c:pt idx="1">
                  <c:v>19</c:v>
                </c:pt>
                <c:pt idx="2">
                  <c:v>58</c:v>
                </c:pt>
                <c:pt idx="3">
                  <c:v>12</c:v>
                </c:pt>
                <c:pt idx="4">
                  <c:v>8</c:v>
                </c:pt>
                <c:pt idx="5">
                  <c:v>18</c:v>
                </c:pt>
                <c:pt idx="6">
                  <c:v>59</c:v>
                </c:pt>
                <c:pt idx="7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4F-42FF-83B4-14A766F131C0}"/>
            </c:ext>
          </c:extLst>
        </c:ser>
        <c:ser>
          <c:idx val="1"/>
          <c:order val="1"/>
          <c:tx>
            <c:strRef>
              <c:f>'Table 9.6'!$S$92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9.6'!$Y$93:$Y$100</c:f>
              <c:numCache>
                <c:formatCode>#,##0</c:formatCode>
                <c:ptCount val="8"/>
                <c:pt idx="0">
                  <c:v>35</c:v>
                </c:pt>
                <c:pt idx="1">
                  <c:v>78</c:v>
                </c:pt>
                <c:pt idx="2">
                  <c:v>17</c:v>
                </c:pt>
                <c:pt idx="3">
                  <c:v>71</c:v>
                </c:pt>
                <c:pt idx="4">
                  <c:v>68</c:v>
                </c:pt>
                <c:pt idx="5">
                  <c:v>58</c:v>
                </c:pt>
                <c:pt idx="6">
                  <c:v>13</c:v>
                </c:pt>
                <c:pt idx="7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4F-42FF-83B4-14A766F13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9.54'!$V$8:$Z$8</c:f>
              <c:numCache>
                <c:formatCode>#,##0</c:formatCode>
                <c:ptCount val="5"/>
                <c:pt idx="0">
                  <c:v>30122</c:v>
                </c:pt>
                <c:pt idx="1">
                  <c:v>30987.06</c:v>
                </c:pt>
                <c:pt idx="2">
                  <c:v>36339.800000000003</c:v>
                </c:pt>
                <c:pt idx="3">
                  <c:v>37670.79</c:v>
                </c:pt>
                <c:pt idx="4">
                  <c:v>35372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FB-4C62-B303-DBC8924A046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B-4C62-B303-DBC8924A0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9.55'!$U$4:$Y$4</c:f>
              <c:numCache>
                <c:formatCode>#,##0</c:formatCode>
                <c:ptCount val="5"/>
                <c:pt idx="1">
                  <c:v>893</c:v>
                </c:pt>
                <c:pt idx="2">
                  <c:v>887</c:v>
                </c:pt>
                <c:pt idx="3">
                  <c:v>870</c:v>
                </c:pt>
                <c:pt idx="4">
                  <c:v>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31-4E5A-A630-DBAED55EF684}"/>
            </c:ext>
          </c:extLst>
        </c:ser>
        <c:ser>
          <c:idx val="1"/>
          <c:order val="1"/>
          <c:tx>
            <c:strRef>
              <c:f>'Table 9.55'!$S$7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9.55'!$U$7:$Y$7</c:f>
              <c:numCache>
                <c:formatCode>#,##0</c:formatCode>
                <c:ptCount val="5"/>
                <c:pt idx="1">
                  <c:v>661</c:v>
                </c:pt>
                <c:pt idx="2">
                  <c:v>693</c:v>
                </c:pt>
                <c:pt idx="3">
                  <c:v>668</c:v>
                </c:pt>
                <c:pt idx="4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1-4E5A-A630-DBAED55EF684}"/>
            </c:ext>
          </c:extLst>
        </c:ser>
        <c:ser>
          <c:idx val="2"/>
          <c:order val="2"/>
          <c:tx>
            <c:strRef>
              <c:f>'Table 9.55'!$S$11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9.55'!$U$11:$Y$11</c:f>
              <c:numCache>
                <c:formatCode>#,##0</c:formatCode>
                <c:ptCount val="5"/>
                <c:pt idx="1">
                  <c:v>886</c:v>
                </c:pt>
                <c:pt idx="2">
                  <c:v>876</c:v>
                </c:pt>
                <c:pt idx="3">
                  <c:v>864</c:v>
                </c:pt>
                <c:pt idx="4">
                  <c:v>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31-4E5A-A630-DBAED55EF684}"/>
            </c:ext>
          </c:extLst>
        </c:ser>
        <c:ser>
          <c:idx val="3"/>
          <c:order val="3"/>
          <c:tx>
            <c:strRef>
              <c:f>'Table 9.55'!$S$12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9.55'!$U$12:$Y$12</c:f>
              <c:numCache>
                <c:formatCode>#,##0</c:formatCode>
                <c:ptCount val="5"/>
                <c:pt idx="1">
                  <c:v>11</c:v>
                </c:pt>
                <c:pt idx="2">
                  <c:v>12</c:v>
                </c:pt>
                <c:pt idx="3">
                  <c:v>5</c:v>
                </c:pt>
                <c:pt idx="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31-4E5A-A630-DBAED55EF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9.55'!$AB$15:$AB$33</c:f>
              <c:numCache>
                <c:formatCode>0.0%</c:formatCode>
                <c:ptCount val="19"/>
                <c:pt idx="0">
                  <c:v>4.0322580645161289E-3</c:v>
                </c:pt>
                <c:pt idx="1">
                  <c:v>2.6881720430107529E-3</c:v>
                </c:pt>
                <c:pt idx="2">
                  <c:v>1.3440860215053765E-3</c:v>
                </c:pt>
                <c:pt idx="3">
                  <c:v>2.6881720430107529E-3</c:v>
                </c:pt>
                <c:pt idx="4">
                  <c:v>3.0913978494623656E-2</c:v>
                </c:pt>
                <c:pt idx="5">
                  <c:v>1.3440860215053765E-3</c:v>
                </c:pt>
                <c:pt idx="6">
                  <c:v>7.2580645161290328E-2</c:v>
                </c:pt>
                <c:pt idx="7">
                  <c:v>4.0322580645161289E-2</c:v>
                </c:pt>
                <c:pt idx="8">
                  <c:v>9.4086021505376347E-3</c:v>
                </c:pt>
                <c:pt idx="9">
                  <c:v>2.1505376344086023E-2</c:v>
                </c:pt>
                <c:pt idx="10">
                  <c:v>9.4086021505376347E-3</c:v>
                </c:pt>
                <c:pt idx="11">
                  <c:v>0</c:v>
                </c:pt>
                <c:pt idx="12">
                  <c:v>4.0322580645161289E-2</c:v>
                </c:pt>
                <c:pt idx="13">
                  <c:v>4.0322580645161289E-2</c:v>
                </c:pt>
                <c:pt idx="14">
                  <c:v>0.18682795698924731</c:v>
                </c:pt>
                <c:pt idx="15">
                  <c:v>0.18279569892473119</c:v>
                </c:pt>
                <c:pt idx="16">
                  <c:v>0.16532258064516128</c:v>
                </c:pt>
                <c:pt idx="17">
                  <c:v>1.3440860215053765E-3</c:v>
                </c:pt>
                <c:pt idx="18">
                  <c:v>0.17607526881720431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91-4940-A190-4FC1BA334E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91-4940-A190-4FC1BA334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38</c:v>
                </c:pt>
                <c:pt idx="3">
                  <c:v>25</c:v>
                </c:pt>
                <c:pt idx="4">
                  <c:v>49</c:v>
                </c:pt>
                <c:pt idx="5">
                  <c:v>42</c:v>
                </c:pt>
                <c:pt idx="6">
                  <c:v>49</c:v>
                </c:pt>
                <c:pt idx="7">
                  <c:v>39</c:v>
                </c:pt>
                <c:pt idx="8">
                  <c:v>33</c:v>
                </c:pt>
                <c:pt idx="9">
                  <c:v>36</c:v>
                </c:pt>
                <c:pt idx="10">
                  <c:v>40</c:v>
                </c:pt>
                <c:pt idx="11">
                  <c:v>27</c:v>
                </c:pt>
                <c:pt idx="12">
                  <c:v>14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B-4250-8245-F3CDC0B8B4FE}"/>
            </c:ext>
          </c:extLst>
        </c:ser>
        <c:ser>
          <c:idx val="1"/>
          <c:order val="1"/>
          <c:tx>
            <c:strRef>
              <c:f>'Table 9.55'!$S$62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34</c:v>
                </c:pt>
                <c:pt idx="3">
                  <c:v>51</c:v>
                </c:pt>
                <c:pt idx="4">
                  <c:v>43</c:v>
                </c:pt>
                <c:pt idx="5">
                  <c:v>53</c:v>
                </c:pt>
                <c:pt idx="6">
                  <c:v>54</c:v>
                </c:pt>
                <c:pt idx="7">
                  <c:v>34</c:v>
                </c:pt>
                <c:pt idx="8">
                  <c:v>37</c:v>
                </c:pt>
                <c:pt idx="9">
                  <c:v>40</c:v>
                </c:pt>
                <c:pt idx="10">
                  <c:v>42</c:v>
                </c:pt>
                <c:pt idx="11">
                  <c:v>28</c:v>
                </c:pt>
                <c:pt idx="12">
                  <c:v>15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B-4250-8245-F3CDC0B8B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9.55'!$Y$83:$Y$90</c:f>
              <c:numCache>
                <c:formatCode>#,##0</c:formatCode>
                <c:ptCount val="8"/>
                <c:pt idx="0">
                  <c:v>15</c:v>
                </c:pt>
                <c:pt idx="1">
                  <c:v>26</c:v>
                </c:pt>
                <c:pt idx="2">
                  <c:v>39</c:v>
                </c:pt>
                <c:pt idx="3">
                  <c:v>57</c:v>
                </c:pt>
                <c:pt idx="4">
                  <c:v>8</c:v>
                </c:pt>
                <c:pt idx="5">
                  <c:v>6</c:v>
                </c:pt>
                <c:pt idx="6">
                  <c:v>21</c:v>
                </c:pt>
                <c:pt idx="7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C-48AB-81B2-DF0D0207AF09}"/>
            </c:ext>
          </c:extLst>
        </c:ser>
        <c:ser>
          <c:idx val="1"/>
          <c:order val="1"/>
          <c:tx>
            <c:strRef>
              <c:f>'Table 9.55'!$S$92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9.55'!$Y$93:$Y$100</c:f>
              <c:numCache>
                <c:formatCode>#,##0</c:formatCode>
                <c:ptCount val="8"/>
                <c:pt idx="0">
                  <c:v>9</c:v>
                </c:pt>
                <c:pt idx="1">
                  <c:v>59</c:v>
                </c:pt>
                <c:pt idx="2">
                  <c:v>7</c:v>
                </c:pt>
                <c:pt idx="3">
                  <c:v>115</c:v>
                </c:pt>
                <c:pt idx="4">
                  <c:v>40</c:v>
                </c:pt>
                <c:pt idx="5">
                  <c:v>17</c:v>
                </c:pt>
                <c:pt idx="6">
                  <c:v>6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C-48AB-81B2-DF0D0207A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9.55'!$U$8:$Y$8</c:f>
              <c:numCache>
                <c:formatCode>#,##0</c:formatCode>
                <c:ptCount val="5"/>
                <c:pt idx="1">
                  <c:v>30751.25</c:v>
                </c:pt>
                <c:pt idx="2">
                  <c:v>34437.660000000003</c:v>
                </c:pt>
                <c:pt idx="3">
                  <c:v>35994.46</c:v>
                </c:pt>
                <c:pt idx="4">
                  <c:v>32433.94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7-42BB-B819-1B35E07A6A3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B7-42BB-B819-1B35E07A6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9.55'!$V$4:$Z$4</c:f>
              <c:numCache>
                <c:formatCode>#,##0</c:formatCode>
                <c:ptCount val="5"/>
                <c:pt idx="0">
                  <c:v>893</c:v>
                </c:pt>
                <c:pt idx="1">
                  <c:v>887</c:v>
                </c:pt>
                <c:pt idx="2">
                  <c:v>870</c:v>
                </c:pt>
                <c:pt idx="3">
                  <c:v>823</c:v>
                </c:pt>
                <c:pt idx="4">
                  <c:v>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1-4E42-87CD-C10891E92910}"/>
            </c:ext>
          </c:extLst>
        </c:ser>
        <c:ser>
          <c:idx val="1"/>
          <c:order val="1"/>
          <c:tx>
            <c:strRef>
              <c:f>'Table 9.55'!$S$7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9.55'!$V$7:$Z$7</c:f>
              <c:numCache>
                <c:formatCode>#,##0</c:formatCode>
                <c:ptCount val="5"/>
                <c:pt idx="0">
                  <c:v>661</c:v>
                </c:pt>
                <c:pt idx="1">
                  <c:v>693</c:v>
                </c:pt>
                <c:pt idx="2">
                  <c:v>668</c:v>
                </c:pt>
                <c:pt idx="3">
                  <c:v>632</c:v>
                </c:pt>
                <c:pt idx="4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1-4E42-87CD-C10891E92910}"/>
            </c:ext>
          </c:extLst>
        </c:ser>
        <c:ser>
          <c:idx val="2"/>
          <c:order val="2"/>
          <c:tx>
            <c:strRef>
              <c:f>'Table 9.55'!$S$11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9.55'!$V$11:$Z$11</c:f>
              <c:numCache>
                <c:formatCode>#,##0</c:formatCode>
                <c:ptCount val="5"/>
                <c:pt idx="0">
                  <c:v>886</c:v>
                </c:pt>
                <c:pt idx="1">
                  <c:v>876</c:v>
                </c:pt>
                <c:pt idx="2">
                  <c:v>864</c:v>
                </c:pt>
                <c:pt idx="3">
                  <c:v>812</c:v>
                </c:pt>
                <c:pt idx="4">
                  <c:v>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1-4E42-87CD-C10891E92910}"/>
            </c:ext>
          </c:extLst>
        </c:ser>
        <c:ser>
          <c:idx val="3"/>
          <c:order val="3"/>
          <c:tx>
            <c:strRef>
              <c:f>'Table 9.55'!$S$12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9.55'!$V$12:$Z$12</c:f>
              <c:numCache>
                <c:formatCode>#,##0</c:formatCode>
                <c:ptCount val="5"/>
                <c:pt idx="0">
                  <c:v>11</c:v>
                </c:pt>
                <c:pt idx="1">
                  <c:v>12</c:v>
                </c:pt>
                <c:pt idx="2">
                  <c:v>5</c:v>
                </c:pt>
                <c:pt idx="3">
                  <c:v>11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41-4E42-87CD-C10891E92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9.55'!$AB$15:$AB$33</c:f>
              <c:numCache>
                <c:formatCode>0.0%</c:formatCode>
                <c:ptCount val="19"/>
                <c:pt idx="0">
                  <c:v>4.0322580645161289E-3</c:v>
                </c:pt>
                <c:pt idx="1">
                  <c:v>2.6881720430107529E-3</c:v>
                </c:pt>
                <c:pt idx="2">
                  <c:v>1.3440860215053765E-3</c:v>
                </c:pt>
                <c:pt idx="3">
                  <c:v>2.6881720430107529E-3</c:v>
                </c:pt>
                <c:pt idx="4">
                  <c:v>3.0913978494623656E-2</c:v>
                </c:pt>
                <c:pt idx="5">
                  <c:v>1.3440860215053765E-3</c:v>
                </c:pt>
                <c:pt idx="6">
                  <c:v>7.2580645161290328E-2</c:v>
                </c:pt>
                <c:pt idx="7">
                  <c:v>4.0322580645161289E-2</c:v>
                </c:pt>
                <c:pt idx="8">
                  <c:v>9.4086021505376347E-3</c:v>
                </c:pt>
                <c:pt idx="9">
                  <c:v>2.1505376344086023E-2</c:v>
                </c:pt>
                <c:pt idx="10">
                  <c:v>9.4086021505376347E-3</c:v>
                </c:pt>
                <c:pt idx="11">
                  <c:v>0</c:v>
                </c:pt>
                <c:pt idx="12">
                  <c:v>4.0322580645161289E-2</c:v>
                </c:pt>
                <c:pt idx="13">
                  <c:v>4.0322580645161289E-2</c:v>
                </c:pt>
                <c:pt idx="14">
                  <c:v>0.18682795698924731</c:v>
                </c:pt>
                <c:pt idx="15">
                  <c:v>0.18279569892473119</c:v>
                </c:pt>
                <c:pt idx="16">
                  <c:v>0.16532258064516128</c:v>
                </c:pt>
                <c:pt idx="17">
                  <c:v>1.3440860215053765E-3</c:v>
                </c:pt>
                <c:pt idx="18">
                  <c:v>0.17607526881720431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5-48B9-8131-9921DF066F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5-48B9-8131-9921DF066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9.55'!$Z$44:$Z$60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24</c:v>
                </c:pt>
                <c:pt idx="3">
                  <c:v>19</c:v>
                </c:pt>
                <c:pt idx="4">
                  <c:v>36</c:v>
                </c:pt>
                <c:pt idx="5">
                  <c:v>44</c:v>
                </c:pt>
                <c:pt idx="6">
                  <c:v>36</c:v>
                </c:pt>
                <c:pt idx="7">
                  <c:v>38</c:v>
                </c:pt>
                <c:pt idx="8">
                  <c:v>37</c:v>
                </c:pt>
                <c:pt idx="9">
                  <c:v>30</c:v>
                </c:pt>
                <c:pt idx="10">
                  <c:v>31</c:v>
                </c:pt>
                <c:pt idx="11">
                  <c:v>29</c:v>
                </c:pt>
                <c:pt idx="12">
                  <c:v>12</c:v>
                </c:pt>
                <c:pt idx="13">
                  <c:v>5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F-4332-8861-9D78B74FE06E}"/>
            </c:ext>
          </c:extLst>
        </c:ser>
        <c:ser>
          <c:idx val="1"/>
          <c:order val="1"/>
          <c:tx>
            <c:strRef>
              <c:f>'Table 9.55'!$S$62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9.55'!$Z$63:$Z$79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32</c:v>
                </c:pt>
                <c:pt idx="3">
                  <c:v>40</c:v>
                </c:pt>
                <c:pt idx="4">
                  <c:v>46</c:v>
                </c:pt>
                <c:pt idx="5">
                  <c:v>56</c:v>
                </c:pt>
                <c:pt idx="6">
                  <c:v>48</c:v>
                </c:pt>
                <c:pt idx="7">
                  <c:v>36</c:v>
                </c:pt>
                <c:pt idx="8">
                  <c:v>26</c:v>
                </c:pt>
                <c:pt idx="9">
                  <c:v>43</c:v>
                </c:pt>
                <c:pt idx="10">
                  <c:v>27</c:v>
                </c:pt>
                <c:pt idx="11">
                  <c:v>24</c:v>
                </c:pt>
                <c:pt idx="12">
                  <c:v>16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AF-4332-8861-9D78B74FE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9.55'!$Z$83:$Z$90</c:f>
              <c:numCache>
                <c:formatCode>#,##0</c:formatCode>
                <c:ptCount val="8"/>
                <c:pt idx="0">
                  <c:v>13</c:v>
                </c:pt>
                <c:pt idx="1">
                  <c:v>21</c:v>
                </c:pt>
                <c:pt idx="2">
                  <c:v>37</c:v>
                </c:pt>
                <c:pt idx="3">
                  <c:v>62</c:v>
                </c:pt>
                <c:pt idx="4">
                  <c:v>8</c:v>
                </c:pt>
                <c:pt idx="5">
                  <c:v>4</c:v>
                </c:pt>
                <c:pt idx="6">
                  <c:v>20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F-49C2-BEAC-F6AC57821A76}"/>
            </c:ext>
          </c:extLst>
        </c:ser>
        <c:ser>
          <c:idx val="1"/>
          <c:order val="1"/>
          <c:tx>
            <c:strRef>
              <c:f>'Table 9.55'!$S$92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9.55'!$Z$93:$Z$100</c:f>
              <c:numCache>
                <c:formatCode>#,##0</c:formatCode>
                <c:ptCount val="8"/>
                <c:pt idx="0">
                  <c:v>14</c:v>
                </c:pt>
                <c:pt idx="1">
                  <c:v>45</c:v>
                </c:pt>
                <c:pt idx="2">
                  <c:v>5</c:v>
                </c:pt>
                <c:pt idx="3">
                  <c:v>109</c:v>
                </c:pt>
                <c:pt idx="4">
                  <c:v>37</c:v>
                </c:pt>
                <c:pt idx="5">
                  <c:v>19</c:v>
                </c:pt>
                <c:pt idx="6">
                  <c:v>0</c:v>
                </c:pt>
                <c:pt idx="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F-49C2-BEAC-F6AC57821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9.6'!$U$8:$Y$8</c:f>
              <c:numCache>
                <c:formatCode>#,##0</c:formatCode>
                <c:ptCount val="5"/>
                <c:pt idx="1">
                  <c:v>32979.5</c:v>
                </c:pt>
                <c:pt idx="2">
                  <c:v>35357.5</c:v>
                </c:pt>
                <c:pt idx="3">
                  <c:v>35773</c:v>
                </c:pt>
                <c:pt idx="4">
                  <c:v>37464.639999999999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9-408C-B8DC-863B068F952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9-408C-B8DC-863B068F9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9.55'!$V$8:$Z$8</c:f>
              <c:numCache>
                <c:formatCode>#,##0</c:formatCode>
                <c:ptCount val="5"/>
                <c:pt idx="0">
                  <c:v>30751.25</c:v>
                </c:pt>
                <c:pt idx="1">
                  <c:v>34437.660000000003</c:v>
                </c:pt>
                <c:pt idx="2">
                  <c:v>35994.46</c:v>
                </c:pt>
                <c:pt idx="3">
                  <c:v>32433.94</c:v>
                </c:pt>
                <c:pt idx="4">
                  <c:v>37173.519999999997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7-4DD4-B42C-C4AED6A901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C7-4DD4-B42C-C4AED6A90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9.56'!$U$4:$Y$4</c:f>
              <c:numCache>
                <c:formatCode>#,##0</c:formatCode>
                <c:ptCount val="5"/>
                <c:pt idx="1">
                  <c:v>1053</c:v>
                </c:pt>
                <c:pt idx="2">
                  <c:v>1224</c:v>
                </c:pt>
                <c:pt idx="3">
                  <c:v>1088</c:v>
                </c:pt>
                <c:pt idx="4">
                  <c:v>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81-4873-A24E-959EB1B6897E}"/>
            </c:ext>
          </c:extLst>
        </c:ser>
        <c:ser>
          <c:idx val="1"/>
          <c:order val="1"/>
          <c:tx>
            <c:strRef>
              <c:f>'Table 9.56'!$S$7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9.56'!$U$7:$Y$7</c:f>
              <c:numCache>
                <c:formatCode>#,##0</c:formatCode>
                <c:ptCount val="5"/>
                <c:pt idx="1">
                  <c:v>709</c:v>
                </c:pt>
                <c:pt idx="2">
                  <c:v>809</c:v>
                </c:pt>
                <c:pt idx="3">
                  <c:v>722</c:v>
                </c:pt>
                <c:pt idx="4">
                  <c:v>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1-4873-A24E-959EB1B6897E}"/>
            </c:ext>
          </c:extLst>
        </c:ser>
        <c:ser>
          <c:idx val="2"/>
          <c:order val="2"/>
          <c:tx>
            <c:strRef>
              <c:f>'Table 9.56'!$S$11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9.56'!$U$11:$Y$11</c:f>
              <c:numCache>
                <c:formatCode>#,##0</c:formatCode>
                <c:ptCount val="5"/>
                <c:pt idx="1">
                  <c:v>848</c:v>
                </c:pt>
                <c:pt idx="2">
                  <c:v>972</c:v>
                </c:pt>
                <c:pt idx="3">
                  <c:v>881</c:v>
                </c:pt>
                <c:pt idx="4">
                  <c:v>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81-4873-A24E-959EB1B6897E}"/>
            </c:ext>
          </c:extLst>
        </c:ser>
        <c:ser>
          <c:idx val="3"/>
          <c:order val="3"/>
          <c:tx>
            <c:strRef>
              <c:f>'Table 9.56'!$S$12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9.56'!$U$12:$Y$12</c:f>
              <c:numCache>
                <c:formatCode>#,##0</c:formatCode>
                <c:ptCount val="5"/>
                <c:pt idx="1">
                  <c:v>205</c:v>
                </c:pt>
                <c:pt idx="2">
                  <c:v>257</c:v>
                </c:pt>
                <c:pt idx="3">
                  <c:v>200</c:v>
                </c:pt>
                <c:pt idx="4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81-4873-A24E-959EB1B68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9.56'!$AB$15:$AB$33</c:f>
              <c:numCache>
                <c:formatCode>0.0%</c:formatCode>
                <c:ptCount val="19"/>
                <c:pt idx="0">
                  <c:v>0.17933390264731</c:v>
                </c:pt>
                <c:pt idx="1">
                  <c:v>7.6857386848847142E-3</c:v>
                </c:pt>
                <c:pt idx="2">
                  <c:v>1.6225448334756618E-2</c:v>
                </c:pt>
                <c:pt idx="3">
                  <c:v>1.5371477369769428E-2</c:v>
                </c:pt>
                <c:pt idx="4">
                  <c:v>4.0136635354397952E-2</c:v>
                </c:pt>
                <c:pt idx="5">
                  <c:v>1.9641332194705381E-2</c:v>
                </c:pt>
                <c:pt idx="6">
                  <c:v>7.4295473953885569E-2</c:v>
                </c:pt>
                <c:pt idx="7">
                  <c:v>5.2092228864218618E-2</c:v>
                </c:pt>
                <c:pt idx="8">
                  <c:v>3.5012809564474806E-2</c:v>
                </c:pt>
                <c:pt idx="9">
                  <c:v>0</c:v>
                </c:pt>
                <c:pt idx="10">
                  <c:v>1.9641332194705381E-2</c:v>
                </c:pt>
                <c:pt idx="11">
                  <c:v>2.9035012809564473E-2</c:v>
                </c:pt>
                <c:pt idx="12">
                  <c:v>3.2450896669513236E-2</c:v>
                </c:pt>
                <c:pt idx="13">
                  <c:v>3.0742954739538857E-2</c:v>
                </c:pt>
                <c:pt idx="14">
                  <c:v>0.12126387702818105</c:v>
                </c:pt>
                <c:pt idx="15">
                  <c:v>7.9419299743808708E-2</c:v>
                </c:pt>
                <c:pt idx="16">
                  <c:v>0.11357813834329633</c:v>
                </c:pt>
                <c:pt idx="17">
                  <c:v>5.1238257899231428E-3</c:v>
                </c:pt>
                <c:pt idx="18">
                  <c:v>3.8428693424423573E-2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9F-43E4-9DB2-A6A27DB7B4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9F-43E4-9DB2-A6A27DB7B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22</c:v>
                </c:pt>
                <c:pt idx="3">
                  <c:v>38</c:v>
                </c:pt>
                <c:pt idx="4">
                  <c:v>66</c:v>
                </c:pt>
                <c:pt idx="5">
                  <c:v>66</c:v>
                </c:pt>
                <c:pt idx="6">
                  <c:v>47</c:v>
                </c:pt>
                <c:pt idx="7">
                  <c:v>42</c:v>
                </c:pt>
                <c:pt idx="8">
                  <c:v>52</c:v>
                </c:pt>
                <c:pt idx="9">
                  <c:v>52</c:v>
                </c:pt>
                <c:pt idx="10">
                  <c:v>65</c:v>
                </c:pt>
                <c:pt idx="11">
                  <c:v>42</c:v>
                </c:pt>
                <c:pt idx="12">
                  <c:v>35</c:v>
                </c:pt>
                <c:pt idx="13">
                  <c:v>20</c:v>
                </c:pt>
                <c:pt idx="14">
                  <c:v>13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7-4C20-8631-CBEA725EBA56}"/>
            </c:ext>
          </c:extLst>
        </c:ser>
        <c:ser>
          <c:idx val="1"/>
          <c:order val="1"/>
          <c:tx>
            <c:strRef>
              <c:f>'Table 9.56'!$S$62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34</c:v>
                </c:pt>
                <c:pt idx="3">
                  <c:v>47</c:v>
                </c:pt>
                <c:pt idx="4">
                  <c:v>70</c:v>
                </c:pt>
                <c:pt idx="5">
                  <c:v>65</c:v>
                </c:pt>
                <c:pt idx="6">
                  <c:v>49</c:v>
                </c:pt>
                <c:pt idx="7">
                  <c:v>39</c:v>
                </c:pt>
                <c:pt idx="8">
                  <c:v>77</c:v>
                </c:pt>
                <c:pt idx="9">
                  <c:v>52</c:v>
                </c:pt>
                <c:pt idx="10">
                  <c:v>63</c:v>
                </c:pt>
                <c:pt idx="11">
                  <c:v>52</c:v>
                </c:pt>
                <c:pt idx="12">
                  <c:v>31</c:v>
                </c:pt>
                <c:pt idx="13">
                  <c:v>17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7-4C20-8631-CBEA725EB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9.56'!$Y$83:$Y$90</c:f>
              <c:numCache>
                <c:formatCode>#,##0</c:formatCode>
                <c:ptCount val="8"/>
                <c:pt idx="0">
                  <c:v>36</c:v>
                </c:pt>
                <c:pt idx="1">
                  <c:v>12</c:v>
                </c:pt>
                <c:pt idx="2">
                  <c:v>52</c:v>
                </c:pt>
                <c:pt idx="3">
                  <c:v>27</c:v>
                </c:pt>
                <c:pt idx="4">
                  <c:v>6</c:v>
                </c:pt>
                <c:pt idx="5">
                  <c:v>8</c:v>
                </c:pt>
                <c:pt idx="6">
                  <c:v>36</c:v>
                </c:pt>
                <c:pt idx="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8-4988-B360-9991A4AF3809}"/>
            </c:ext>
          </c:extLst>
        </c:ser>
        <c:ser>
          <c:idx val="1"/>
          <c:order val="1"/>
          <c:tx>
            <c:strRef>
              <c:f>'Table 9.56'!$S$92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9.56'!$Y$93:$Y$100</c:f>
              <c:numCache>
                <c:formatCode>#,##0</c:formatCode>
                <c:ptCount val="8"/>
                <c:pt idx="0">
                  <c:v>28</c:v>
                </c:pt>
                <c:pt idx="1">
                  <c:v>55</c:v>
                </c:pt>
                <c:pt idx="2">
                  <c:v>12</c:v>
                </c:pt>
                <c:pt idx="3">
                  <c:v>81</c:v>
                </c:pt>
                <c:pt idx="4">
                  <c:v>42</c:v>
                </c:pt>
                <c:pt idx="5">
                  <c:v>21</c:v>
                </c:pt>
                <c:pt idx="6">
                  <c:v>5</c:v>
                </c:pt>
                <c:pt idx="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8-4988-B360-9991A4AF3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9.56'!$U$8:$Y$8</c:f>
              <c:numCache>
                <c:formatCode>#,##0</c:formatCode>
                <c:ptCount val="5"/>
                <c:pt idx="1">
                  <c:v>32883.29</c:v>
                </c:pt>
                <c:pt idx="2">
                  <c:v>33966</c:v>
                </c:pt>
                <c:pt idx="3">
                  <c:v>35802.07</c:v>
                </c:pt>
                <c:pt idx="4">
                  <c:v>37750.57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8-4892-A0DC-8639D7020D6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B8-4892-A0DC-8639D7020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9.56'!$V$4:$Z$4</c:f>
              <c:numCache>
                <c:formatCode>#,##0</c:formatCode>
                <c:ptCount val="5"/>
                <c:pt idx="0">
                  <c:v>1053</c:v>
                </c:pt>
                <c:pt idx="1">
                  <c:v>1224</c:v>
                </c:pt>
                <c:pt idx="2">
                  <c:v>1088</c:v>
                </c:pt>
                <c:pt idx="3">
                  <c:v>1171</c:v>
                </c:pt>
                <c:pt idx="4">
                  <c:v>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7-4842-9AB9-335551141E07}"/>
            </c:ext>
          </c:extLst>
        </c:ser>
        <c:ser>
          <c:idx val="1"/>
          <c:order val="1"/>
          <c:tx>
            <c:strRef>
              <c:f>'Table 9.56'!$S$7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9.56'!$V$7:$Z$7</c:f>
              <c:numCache>
                <c:formatCode>#,##0</c:formatCode>
                <c:ptCount val="5"/>
                <c:pt idx="0">
                  <c:v>709</c:v>
                </c:pt>
                <c:pt idx="1">
                  <c:v>809</c:v>
                </c:pt>
                <c:pt idx="2">
                  <c:v>722</c:v>
                </c:pt>
                <c:pt idx="3">
                  <c:v>803</c:v>
                </c:pt>
                <c:pt idx="4">
                  <c:v>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7-4842-9AB9-335551141E07}"/>
            </c:ext>
          </c:extLst>
        </c:ser>
        <c:ser>
          <c:idx val="2"/>
          <c:order val="2"/>
          <c:tx>
            <c:strRef>
              <c:f>'Table 9.56'!$S$11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9.56'!$V$11:$Z$11</c:f>
              <c:numCache>
                <c:formatCode>#,##0</c:formatCode>
                <c:ptCount val="5"/>
                <c:pt idx="0">
                  <c:v>848</c:v>
                </c:pt>
                <c:pt idx="1">
                  <c:v>972</c:v>
                </c:pt>
                <c:pt idx="2">
                  <c:v>881</c:v>
                </c:pt>
                <c:pt idx="3">
                  <c:v>924</c:v>
                </c:pt>
                <c:pt idx="4">
                  <c:v>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7-4842-9AB9-335551141E07}"/>
            </c:ext>
          </c:extLst>
        </c:ser>
        <c:ser>
          <c:idx val="3"/>
          <c:order val="3"/>
          <c:tx>
            <c:strRef>
              <c:f>'Table 9.56'!$S$12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9.56'!$V$12:$Z$12</c:f>
              <c:numCache>
                <c:formatCode>#,##0</c:formatCode>
                <c:ptCount val="5"/>
                <c:pt idx="0">
                  <c:v>205</c:v>
                </c:pt>
                <c:pt idx="1">
                  <c:v>257</c:v>
                </c:pt>
                <c:pt idx="2">
                  <c:v>200</c:v>
                </c:pt>
                <c:pt idx="3">
                  <c:v>249</c:v>
                </c:pt>
                <c:pt idx="4">
                  <c:v>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37-4842-9AB9-335551141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9.56'!$AB$15:$AB$33</c:f>
              <c:numCache>
                <c:formatCode>0.0%</c:formatCode>
                <c:ptCount val="19"/>
                <c:pt idx="0">
                  <c:v>0.17933390264731</c:v>
                </c:pt>
                <c:pt idx="1">
                  <c:v>7.6857386848847142E-3</c:v>
                </c:pt>
                <c:pt idx="2">
                  <c:v>1.6225448334756618E-2</c:v>
                </c:pt>
                <c:pt idx="3">
                  <c:v>1.5371477369769428E-2</c:v>
                </c:pt>
                <c:pt idx="4">
                  <c:v>4.0136635354397952E-2</c:v>
                </c:pt>
                <c:pt idx="5">
                  <c:v>1.9641332194705381E-2</c:v>
                </c:pt>
                <c:pt idx="6">
                  <c:v>7.4295473953885569E-2</c:v>
                </c:pt>
                <c:pt idx="7">
                  <c:v>5.2092228864218618E-2</c:v>
                </c:pt>
                <c:pt idx="8">
                  <c:v>3.5012809564474806E-2</c:v>
                </c:pt>
                <c:pt idx="9">
                  <c:v>0</c:v>
                </c:pt>
                <c:pt idx="10">
                  <c:v>1.9641332194705381E-2</c:v>
                </c:pt>
                <c:pt idx="11">
                  <c:v>2.9035012809564473E-2</c:v>
                </c:pt>
                <c:pt idx="12">
                  <c:v>3.2450896669513236E-2</c:v>
                </c:pt>
                <c:pt idx="13">
                  <c:v>3.0742954739538857E-2</c:v>
                </c:pt>
                <c:pt idx="14">
                  <c:v>0.12126387702818105</c:v>
                </c:pt>
                <c:pt idx="15">
                  <c:v>7.9419299743808708E-2</c:v>
                </c:pt>
                <c:pt idx="16">
                  <c:v>0.11357813834329633</c:v>
                </c:pt>
                <c:pt idx="17">
                  <c:v>5.1238257899231428E-3</c:v>
                </c:pt>
                <c:pt idx="18">
                  <c:v>3.8428693424423573E-2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3A0-8772-7B513BF981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3A0-8772-7B513BF9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9.56'!$Z$44:$Z$60</c:f>
              <c:numCache>
                <c:formatCode>#,##0</c:formatCode>
                <c:ptCount val="17"/>
                <c:pt idx="0">
                  <c:v>1</c:v>
                </c:pt>
                <c:pt idx="1">
                  <c:v>13</c:v>
                </c:pt>
                <c:pt idx="2">
                  <c:v>27</c:v>
                </c:pt>
                <c:pt idx="3">
                  <c:v>40</c:v>
                </c:pt>
                <c:pt idx="4">
                  <c:v>62</c:v>
                </c:pt>
                <c:pt idx="5">
                  <c:v>63</c:v>
                </c:pt>
                <c:pt idx="6">
                  <c:v>56</c:v>
                </c:pt>
                <c:pt idx="7">
                  <c:v>48</c:v>
                </c:pt>
                <c:pt idx="8">
                  <c:v>56</c:v>
                </c:pt>
                <c:pt idx="9">
                  <c:v>51</c:v>
                </c:pt>
                <c:pt idx="10">
                  <c:v>49</c:v>
                </c:pt>
                <c:pt idx="11">
                  <c:v>59</c:v>
                </c:pt>
                <c:pt idx="12">
                  <c:v>30</c:v>
                </c:pt>
                <c:pt idx="13">
                  <c:v>17</c:v>
                </c:pt>
                <c:pt idx="14">
                  <c:v>12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3-4599-9EC5-BD1C16D53066}"/>
            </c:ext>
          </c:extLst>
        </c:ser>
        <c:ser>
          <c:idx val="1"/>
          <c:order val="1"/>
          <c:tx>
            <c:strRef>
              <c:f>'Table 9.56'!$S$62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9.56'!$Z$63:$Z$79</c:f>
              <c:numCache>
                <c:formatCode>#,##0</c:formatCode>
                <c:ptCount val="17"/>
                <c:pt idx="0">
                  <c:v>1</c:v>
                </c:pt>
                <c:pt idx="1">
                  <c:v>6</c:v>
                </c:pt>
                <c:pt idx="2">
                  <c:v>29</c:v>
                </c:pt>
                <c:pt idx="3">
                  <c:v>40</c:v>
                </c:pt>
                <c:pt idx="4">
                  <c:v>67</c:v>
                </c:pt>
                <c:pt idx="5">
                  <c:v>55</c:v>
                </c:pt>
                <c:pt idx="6">
                  <c:v>49</c:v>
                </c:pt>
                <c:pt idx="7">
                  <c:v>49</c:v>
                </c:pt>
                <c:pt idx="8">
                  <c:v>67</c:v>
                </c:pt>
                <c:pt idx="9">
                  <c:v>61</c:v>
                </c:pt>
                <c:pt idx="10">
                  <c:v>55</c:v>
                </c:pt>
                <c:pt idx="11">
                  <c:v>46</c:v>
                </c:pt>
                <c:pt idx="12">
                  <c:v>29</c:v>
                </c:pt>
                <c:pt idx="13">
                  <c:v>18</c:v>
                </c:pt>
                <c:pt idx="14">
                  <c:v>8</c:v>
                </c:pt>
                <c:pt idx="15">
                  <c:v>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33-4599-9EC5-BD1C16D53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9.56'!$Z$83:$Z$90</c:f>
              <c:numCache>
                <c:formatCode>#,##0</c:formatCode>
                <c:ptCount val="8"/>
                <c:pt idx="0">
                  <c:v>40</c:v>
                </c:pt>
                <c:pt idx="1">
                  <c:v>12</c:v>
                </c:pt>
                <c:pt idx="2">
                  <c:v>57</c:v>
                </c:pt>
                <c:pt idx="3">
                  <c:v>28</c:v>
                </c:pt>
                <c:pt idx="4">
                  <c:v>11</c:v>
                </c:pt>
                <c:pt idx="5">
                  <c:v>15</c:v>
                </c:pt>
                <c:pt idx="6">
                  <c:v>32</c:v>
                </c:pt>
                <c:pt idx="7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3-46BB-821E-A6DD6158611F}"/>
            </c:ext>
          </c:extLst>
        </c:ser>
        <c:ser>
          <c:idx val="1"/>
          <c:order val="1"/>
          <c:tx>
            <c:strRef>
              <c:f>'Table 9.56'!$S$92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9.56'!$Z$93:$Z$100</c:f>
              <c:numCache>
                <c:formatCode>#,##0</c:formatCode>
                <c:ptCount val="8"/>
                <c:pt idx="0">
                  <c:v>27</c:v>
                </c:pt>
                <c:pt idx="1">
                  <c:v>57</c:v>
                </c:pt>
                <c:pt idx="2">
                  <c:v>8</c:v>
                </c:pt>
                <c:pt idx="3">
                  <c:v>66</c:v>
                </c:pt>
                <c:pt idx="4">
                  <c:v>46</c:v>
                </c:pt>
                <c:pt idx="5">
                  <c:v>17</c:v>
                </c:pt>
                <c:pt idx="6">
                  <c:v>3</c:v>
                </c:pt>
                <c:pt idx="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D3-46BB-821E-A6DD61586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9.6'!$V$4:$Z$4</c:f>
              <c:numCache>
                <c:formatCode>#,##0</c:formatCode>
                <c:ptCount val="5"/>
                <c:pt idx="0">
                  <c:v>1301</c:v>
                </c:pt>
                <c:pt idx="1">
                  <c:v>1628</c:v>
                </c:pt>
                <c:pt idx="2">
                  <c:v>1400</c:v>
                </c:pt>
                <c:pt idx="3">
                  <c:v>1655</c:v>
                </c:pt>
                <c:pt idx="4">
                  <c:v>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0-4764-B1FC-7B6FB986AFD9}"/>
            </c:ext>
          </c:extLst>
        </c:ser>
        <c:ser>
          <c:idx val="1"/>
          <c:order val="1"/>
          <c:tx>
            <c:strRef>
              <c:f>'Table 9.6'!$S$7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9.6'!$V$7:$Z$7</c:f>
              <c:numCache>
                <c:formatCode>#,##0</c:formatCode>
                <c:ptCount val="5"/>
                <c:pt idx="0">
                  <c:v>876</c:v>
                </c:pt>
                <c:pt idx="1">
                  <c:v>1127</c:v>
                </c:pt>
                <c:pt idx="2">
                  <c:v>952</c:v>
                </c:pt>
                <c:pt idx="3">
                  <c:v>1100</c:v>
                </c:pt>
                <c:pt idx="4">
                  <c:v>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40-4764-B1FC-7B6FB986AFD9}"/>
            </c:ext>
          </c:extLst>
        </c:ser>
        <c:ser>
          <c:idx val="2"/>
          <c:order val="2"/>
          <c:tx>
            <c:strRef>
              <c:f>'Table 9.6'!$S$11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9.6'!$V$11:$Z$11</c:f>
              <c:numCache>
                <c:formatCode>#,##0</c:formatCode>
                <c:ptCount val="5"/>
                <c:pt idx="0">
                  <c:v>1006</c:v>
                </c:pt>
                <c:pt idx="1">
                  <c:v>1158</c:v>
                </c:pt>
                <c:pt idx="2">
                  <c:v>1068</c:v>
                </c:pt>
                <c:pt idx="3">
                  <c:v>1232</c:v>
                </c:pt>
                <c:pt idx="4">
                  <c:v>1272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40-4764-B1FC-7B6FB986AFD9}"/>
            </c:ext>
          </c:extLst>
        </c:ser>
        <c:ser>
          <c:idx val="3"/>
          <c:order val="3"/>
          <c:tx>
            <c:strRef>
              <c:f>'Table 9.6'!$S$12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9.6'!$V$12:$Z$12</c:f>
              <c:numCache>
                <c:formatCode>#,##0</c:formatCode>
                <c:ptCount val="5"/>
                <c:pt idx="0">
                  <c:v>300</c:v>
                </c:pt>
                <c:pt idx="1">
                  <c:v>466</c:v>
                </c:pt>
                <c:pt idx="2">
                  <c:v>332</c:v>
                </c:pt>
                <c:pt idx="3">
                  <c:v>421</c:v>
                </c:pt>
                <c:pt idx="4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40-4764-B1FC-7B6FB986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9.56'!$V$8:$Z$8</c:f>
              <c:numCache>
                <c:formatCode>#,##0</c:formatCode>
                <c:ptCount val="5"/>
                <c:pt idx="0">
                  <c:v>32883.29</c:v>
                </c:pt>
                <c:pt idx="1">
                  <c:v>33966</c:v>
                </c:pt>
                <c:pt idx="2">
                  <c:v>35802.07</c:v>
                </c:pt>
                <c:pt idx="3">
                  <c:v>37750.57</c:v>
                </c:pt>
                <c:pt idx="4">
                  <c:v>40760.94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D3-484D-AC51-B45698D515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D3-484D-AC51-B45698D51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9.57'!$U$4:$Y$4</c:f>
              <c:numCache>
                <c:formatCode>#,##0</c:formatCode>
                <c:ptCount val="5"/>
                <c:pt idx="1">
                  <c:v>427</c:v>
                </c:pt>
                <c:pt idx="2">
                  <c:v>338</c:v>
                </c:pt>
                <c:pt idx="3">
                  <c:v>417</c:v>
                </c:pt>
                <c:pt idx="4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25-4A2A-ACF5-FF6808DB5A47}"/>
            </c:ext>
          </c:extLst>
        </c:ser>
        <c:ser>
          <c:idx val="1"/>
          <c:order val="1"/>
          <c:tx>
            <c:strRef>
              <c:f>'Table 9.57'!$S$7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9.57'!$U$7:$Y$7</c:f>
              <c:numCache>
                <c:formatCode>#,##0</c:formatCode>
                <c:ptCount val="5"/>
                <c:pt idx="1">
                  <c:v>294</c:v>
                </c:pt>
                <c:pt idx="2">
                  <c:v>253</c:v>
                </c:pt>
                <c:pt idx="3">
                  <c:v>282</c:v>
                </c:pt>
                <c:pt idx="4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25-4A2A-ACF5-FF6808DB5A47}"/>
            </c:ext>
          </c:extLst>
        </c:ser>
        <c:ser>
          <c:idx val="2"/>
          <c:order val="2"/>
          <c:tx>
            <c:strRef>
              <c:f>'Table 9.57'!$S$11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9.57'!$U$11:$Y$11</c:f>
              <c:numCache>
                <c:formatCode>#,##0</c:formatCode>
                <c:ptCount val="5"/>
                <c:pt idx="1">
                  <c:v>426</c:v>
                </c:pt>
                <c:pt idx="2">
                  <c:v>331</c:v>
                </c:pt>
                <c:pt idx="3">
                  <c:v>409</c:v>
                </c:pt>
                <c:pt idx="4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25-4A2A-ACF5-FF6808DB5A47}"/>
            </c:ext>
          </c:extLst>
        </c:ser>
        <c:ser>
          <c:idx val="3"/>
          <c:order val="3"/>
          <c:tx>
            <c:strRef>
              <c:f>'Table 9.57'!$S$12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9.57'!$U$12:$Y$12</c:f>
              <c:numCache>
                <c:formatCode>#,##0</c:formatCode>
                <c:ptCount val="5"/>
                <c:pt idx="1">
                  <c:v>4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25-4A2A-ACF5-FF6808DB5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9.57'!$AB$15:$AB$33</c:f>
              <c:numCache>
                <c:formatCode>0.0%</c:formatCode>
                <c:ptCount val="19"/>
                <c:pt idx="0">
                  <c:v>1.0075566750629723E-2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5.2896725440806043E-2</c:v>
                </c:pt>
                <c:pt idx="5">
                  <c:v>0</c:v>
                </c:pt>
                <c:pt idx="6">
                  <c:v>0.11083123425692695</c:v>
                </c:pt>
                <c:pt idx="7">
                  <c:v>2.5188916876574307E-3</c:v>
                </c:pt>
                <c:pt idx="8">
                  <c:v>2.5188916876574307E-3</c:v>
                </c:pt>
                <c:pt idx="9">
                  <c:v>0</c:v>
                </c:pt>
                <c:pt idx="10">
                  <c:v>2.5188916876574307E-3</c:v>
                </c:pt>
                <c:pt idx="11">
                  <c:v>0</c:v>
                </c:pt>
                <c:pt idx="12">
                  <c:v>2.5188916876574307E-3</c:v>
                </c:pt>
                <c:pt idx="13">
                  <c:v>2.2670025188916875E-2</c:v>
                </c:pt>
                <c:pt idx="14">
                  <c:v>0.21914357682619648</c:v>
                </c:pt>
                <c:pt idx="15">
                  <c:v>8.3123425692695208E-2</c:v>
                </c:pt>
                <c:pt idx="16">
                  <c:v>7.5566750629722929E-2</c:v>
                </c:pt>
                <c:pt idx="17">
                  <c:v>0.1385390428211587</c:v>
                </c:pt>
                <c:pt idx="18">
                  <c:v>0.26448362720403024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9-4D84-B893-3D890DD524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E9-4D84-B893-3D890DD52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19</c:v>
                </c:pt>
                <c:pt idx="4">
                  <c:v>15</c:v>
                </c:pt>
                <c:pt idx="5">
                  <c:v>23</c:v>
                </c:pt>
                <c:pt idx="6">
                  <c:v>14</c:v>
                </c:pt>
                <c:pt idx="7">
                  <c:v>23</c:v>
                </c:pt>
                <c:pt idx="8">
                  <c:v>29</c:v>
                </c:pt>
                <c:pt idx="9">
                  <c:v>25</c:v>
                </c:pt>
                <c:pt idx="10">
                  <c:v>15</c:v>
                </c:pt>
                <c:pt idx="11">
                  <c:v>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8-47AD-AB50-37C00B1B3FDE}"/>
            </c:ext>
          </c:extLst>
        </c:ser>
        <c:ser>
          <c:idx val="1"/>
          <c:order val="1"/>
          <c:tx>
            <c:strRef>
              <c:f>'Table 9.57'!$S$62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23</c:v>
                </c:pt>
                <c:pt idx="4">
                  <c:v>29</c:v>
                </c:pt>
                <c:pt idx="5">
                  <c:v>31</c:v>
                </c:pt>
                <c:pt idx="6">
                  <c:v>27</c:v>
                </c:pt>
                <c:pt idx="7">
                  <c:v>25</c:v>
                </c:pt>
                <c:pt idx="8">
                  <c:v>29</c:v>
                </c:pt>
                <c:pt idx="9">
                  <c:v>21</c:v>
                </c:pt>
                <c:pt idx="10">
                  <c:v>15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8-47AD-AB50-37C00B1B3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9.57'!$Y$83:$Y$90</c:f>
              <c:numCache>
                <c:formatCode>#,##0</c:formatCode>
                <c:ptCount val="8"/>
                <c:pt idx="0">
                  <c:v>11</c:v>
                </c:pt>
                <c:pt idx="1">
                  <c:v>21</c:v>
                </c:pt>
                <c:pt idx="2">
                  <c:v>16</c:v>
                </c:pt>
                <c:pt idx="3">
                  <c:v>26</c:v>
                </c:pt>
                <c:pt idx="4">
                  <c:v>4</c:v>
                </c:pt>
                <c:pt idx="5">
                  <c:v>9</c:v>
                </c:pt>
                <c:pt idx="6">
                  <c:v>0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0-4612-8EBB-BF9E53F6B1C8}"/>
            </c:ext>
          </c:extLst>
        </c:ser>
        <c:ser>
          <c:idx val="1"/>
          <c:order val="1"/>
          <c:tx>
            <c:strRef>
              <c:f>'Table 9.57'!$S$92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9.57'!$Y$93:$Y$100</c:f>
              <c:numCache>
                <c:formatCode>#,##0</c:formatCode>
                <c:ptCount val="8"/>
                <c:pt idx="0">
                  <c:v>7</c:v>
                </c:pt>
                <c:pt idx="1">
                  <c:v>15</c:v>
                </c:pt>
                <c:pt idx="2">
                  <c:v>0</c:v>
                </c:pt>
                <c:pt idx="3">
                  <c:v>39</c:v>
                </c:pt>
                <c:pt idx="4">
                  <c:v>32</c:v>
                </c:pt>
                <c:pt idx="5">
                  <c:v>8</c:v>
                </c:pt>
                <c:pt idx="6">
                  <c:v>0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E0-4612-8EBB-BF9E53F6B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9.57'!$U$8:$Y$8</c:f>
              <c:numCache>
                <c:formatCode>#,##0</c:formatCode>
                <c:ptCount val="5"/>
                <c:pt idx="1">
                  <c:v>22368</c:v>
                </c:pt>
                <c:pt idx="2">
                  <c:v>27963.94</c:v>
                </c:pt>
                <c:pt idx="3">
                  <c:v>18320.04</c:v>
                </c:pt>
                <c:pt idx="4">
                  <c:v>20478.89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48-48FF-8999-9D1ABC6844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48-48FF-8999-9D1ABC684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9.57'!$V$4:$Z$4</c:f>
              <c:numCache>
                <c:formatCode>#,##0</c:formatCode>
                <c:ptCount val="5"/>
                <c:pt idx="0">
                  <c:v>427</c:v>
                </c:pt>
                <c:pt idx="1">
                  <c:v>338</c:v>
                </c:pt>
                <c:pt idx="2">
                  <c:v>417</c:v>
                </c:pt>
                <c:pt idx="3">
                  <c:v>406</c:v>
                </c:pt>
                <c:pt idx="4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0-428A-81FD-E16CFE2394AB}"/>
            </c:ext>
          </c:extLst>
        </c:ser>
        <c:ser>
          <c:idx val="1"/>
          <c:order val="1"/>
          <c:tx>
            <c:strRef>
              <c:f>'Table 9.57'!$S$7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9.57'!$V$7:$Z$7</c:f>
              <c:numCache>
                <c:formatCode>#,##0</c:formatCode>
                <c:ptCount val="5"/>
                <c:pt idx="0">
                  <c:v>294</c:v>
                </c:pt>
                <c:pt idx="1">
                  <c:v>253</c:v>
                </c:pt>
                <c:pt idx="2">
                  <c:v>282</c:v>
                </c:pt>
                <c:pt idx="3">
                  <c:v>283</c:v>
                </c:pt>
                <c:pt idx="4">
                  <c:v>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80-428A-81FD-E16CFE2394AB}"/>
            </c:ext>
          </c:extLst>
        </c:ser>
        <c:ser>
          <c:idx val="2"/>
          <c:order val="2"/>
          <c:tx>
            <c:strRef>
              <c:f>'Table 9.57'!$S$11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9.57'!$V$11:$Z$11</c:f>
              <c:numCache>
                <c:formatCode>#,##0</c:formatCode>
                <c:ptCount val="5"/>
                <c:pt idx="0">
                  <c:v>426</c:v>
                </c:pt>
                <c:pt idx="1">
                  <c:v>331</c:v>
                </c:pt>
                <c:pt idx="2">
                  <c:v>409</c:v>
                </c:pt>
                <c:pt idx="3">
                  <c:v>400</c:v>
                </c:pt>
                <c:pt idx="4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80-428A-81FD-E16CFE2394AB}"/>
            </c:ext>
          </c:extLst>
        </c:ser>
        <c:ser>
          <c:idx val="3"/>
          <c:order val="3"/>
          <c:tx>
            <c:strRef>
              <c:f>'Table 9.57'!$S$12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9.57'!$V$12:$Z$12</c:f>
              <c:numCache>
                <c:formatCode>#,##0</c:formatCode>
                <c:ptCount val="5"/>
                <c:pt idx="0">
                  <c:v>4</c:v>
                </c:pt>
                <c:pt idx="1">
                  <c:v>4</c:v>
                </c:pt>
                <c:pt idx="2">
                  <c:v>8</c:v>
                </c:pt>
                <c:pt idx="3">
                  <c:v>7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80-428A-81FD-E16CFE239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9.57'!$AB$15:$AB$33</c:f>
              <c:numCache>
                <c:formatCode>0.0%</c:formatCode>
                <c:ptCount val="19"/>
                <c:pt idx="0">
                  <c:v>1.0075566750629723E-2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5.2896725440806043E-2</c:v>
                </c:pt>
                <c:pt idx="5">
                  <c:v>0</c:v>
                </c:pt>
                <c:pt idx="6">
                  <c:v>0.11083123425692695</c:v>
                </c:pt>
                <c:pt idx="7">
                  <c:v>2.5188916876574307E-3</c:v>
                </c:pt>
                <c:pt idx="8">
                  <c:v>2.5188916876574307E-3</c:v>
                </c:pt>
                <c:pt idx="9">
                  <c:v>0</c:v>
                </c:pt>
                <c:pt idx="10">
                  <c:v>2.5188916876574307E-3</c:v>
                </c:pt>
                <c:pt idx="11">
                  <c:v>0</c:v>
                </c:pt>
                <c:pt idx="12">
                  <c:v>2.5188916876574307E-3</c:v>
                </c:pt>
                <c:pt idx="13">
                  <c:v>2.2670025188916875E-2</c:v>
                </c:pt>
                <c:pt idx="14">
                  <c:v>0.21914357682619648</c:v>
                </c:pt>
                <c:pt idx="15">
                  <c:v>8.3123425692695208E-2</c:v>
                </c:pt>
                <c:pt idx="16">
                  <c:v>7.5566750629722929E-2</c:v>
                </c:pt>
                <c:pt idx="17">
                  <c:v>0.1385390428211587</c:v>
                </c:pt>
                <c:pt idx="18">
                  <c:v>0.26448362720403024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5-4CA4-B55F-51D73F6BD5F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5-4CA4-B55F-51D73F6BD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21</c:v>
                </c:pt>
                <c:pt idx="4">
                  <c:v>22</c:v>
                </c:pt>
                <c:pt idx="5">
                  <c:v>25</c:v>
                </c:pt>
                <c:pt idx="6">
                  <c:v>16</c:v>
                </c:pt>
                <c:pt idx="7">
                  <c:v>28</c:v>
                </c:pt>
                <c:pt idx="8">
                  <c:v>22</c:v>
                </c:pt>
                <c:pt idx="9">
                  <c:v>16</c:v>
                </c:pt>
                <c:pt idx="10">
                  <c:v>15</c:v>
                </c:pt>
                <c:pt idx="11">
                  <c:v>8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7-4203-9C50-220AA551E742}"/>
            </c:ext>
          </c:extLst>
        </c:ser>
        <c:ser>
          <c:idx val="1"/>
          <c:order val="1"/>
          <c:tx>
            <c:strRef>
              <c:f>'Table 9.57'!$S$62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9.57'!$Z$63:$Z$79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10</c:v>
                </c:pt>
                <c:pt idx="3">
                  <c:v>18</c:v>
                </c:pt>
                <c:pt idx="4">
                  <c:v>33</c:v>
                </c:pt>
                <c:pt idx="5">
                  <c:v>23</c:v>
                </c:pt>
                <c:pt idx="6">
                  <c:v>31</c:v>
                </c:pt>
                <c:pt idx="7">
                  <c:v>31</c:v>
                </c:pt>
                <c:pt idx="8">
                  <c:v>24</c:v>
                </c:pt>
                <c:pt idx="9">
                  <c:v>18</c:v>
                </c:pt>
                <c:pt idx="10">
                  <c:v>13</c:v>
                </c:pt>
                <c:pt idx="11">
                  <c:v>7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7-4203-9C50-220AA551E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9.57'!$Z$83:$Z$90</c:f>
              <c:numCache>
                <c:formatCode>#,##0</c:formatCode>
                <c:ptCount val="8"/>
                <c:pt idx="0">
                  <c:v>7</c:v>
                </c:pt>
                <c:pt idx="1">
                  <c:v>19</c:v>
                </c:pt>
                <c:pt idx="2">
                  <c:v>12</c:v>
                </c:pt>
                <c:pt idx="3">
                  <c:v>22</c:v>
                </c:pt>
                <c:pt idx="4">
                  <c:v>11</c:v>
                </c:pt>
                <c:pt idx="5">
                  <c:v>5</c:v>
                </c:pt>
                <c:pt idx="6">
                  <c:v>0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F-4BEE-BA10-855F493CD922}"/>
            </c:ext>
          </c:extLst>
        </c:ser>
        <c:ser>
          <c:idx val="1"/>
          <c:order val="1"/>
          <c:tx>
            <c:strRef>
              <c:f>'Table 9.57'!$S$92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9.57'!$Z$93:$Z$100</c:f>
              <c:numCache>
                <c:formatCode>#,##0</c:formatCode>
                <c:ptCount val="8"/>
                <c:pt idx="0">
                  <c:v>3</c:v>
                </c:pt>
                <c:pt idx="1">
                  <c:v>12</c:v>
                </c:pt>
                <c:pt idx="2">
                  <c:v>3</c:v>
                </c:pt>
                <c:pt idx="3">
                  <c:v>40</c:v>
                </c:pt>
                <c:pt idx="4">
                  <c:v>29</c:v>
                </c:pt>
                <c:pt idx="5">
                  <c:v>7</c:v>
                </c:pt>
                <c:pt idx="6">
                  <c:v>0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F-4BEE-BA10-855F493C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9.6'!$AB$15:$AB$33</c:f>
              <c:numCache>
                <c:formatCode>0.0%</c:formatCode>
                <c:ptCount val="19"/>
                <c:pt idx="0">
                  <c:v>0.22804949911608721</c:v>
                </c:pt>
                <c:pt idx="1">
                  <c:v>8.8391278727165592E-3</c:v>
                </c:pt>
                <c:pt idx="2">
                  <c:v>1.6499705362404242E-2</c:v>
                </c:pt>
                <c:pt idx="3">
                  <c:v>1.1196228638774307E-2</c:v>
                </c:pt>
                <c:pt idx="4">
                  <c:v>6.6588096641131411E-2</c:v>
                </c:pt>
                <c:pt idx="5">
                  <c:v>3.5356511490866237E-2</c:v>
                </c:pt>
                <c:pt idx="6">
                  <c:v>7.0713022981732473E-2</c:v>
                </c:pt>
                <c:pt idx="7">
                  <c:v>5.8927519151443723E-2</c:v>
                </c:pt>
                <c:pt idx="8">
                  <c:v>4.4195639363582791E-2</c:v>
                </c:pt>
                <c:pt idx="9">
                  <c:v>2.3571007660577489E-3</c:v>
                </c:pt>
                <c:pt idx="10">
                  <c:v>2.5928108426635239E-2</c:v>
                </c:pt>
                <c:pt idx="11">
                  <c:v>1.3553329404832056E-2</c:v>
                </c:pt>
                <c:pt idx="12">
                  <c:v>1.9446081319976428E-2</c:v>
                </c:pt>
                <c:pt idx="13">
                  <c:v>3.1820860341779611E-2</c:v>
                </c:pt>
                <c:pt idx="14">
                  <c:v>9.8998232174425452E-2</c:v>
                </c:pt>
                <c:pt idx="15">
                  <c:v>5.774896876841485E-2</c:v>
                </c:pt>
                <c:pt idx="16">
                  <c:v>8.3087802003535646E-2</c:v>
                </c:pt>
                <c:pt idx="17">
                  <c:v>7.6605774896876845E-3</c:v>
                </c:pt>
                <c:pt idx="18">
                  <c:v>1.7088980553918678E-2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D-40C6-831F-B5B5AF0E97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D-40C6-831F-B5B5AF0E9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9.57'!$V$8:$Z$8</c:f>
              <c:numCache>
                <c:formatCode>#,##0</c:formatCode>
                <c:ptCount val="5"/>
                <c:pt idx="0">
                  <c:v>22368</c:v>
                </c:pt>
                <c:pt idx="1">
                  <c:v>27963.94</c:v>
                </c:pt>
                <c:pt idx="2">
                  <c:v>18320.04</c:v>
                </c:pt>
                <c:pt idx="3">
                  <c:v>20478.89</c:v>
                </c:pt>
                <c:pt idx="4">
                  <c:v>19640.98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6-4294-9FC7-02A1472546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6-4294-9FC7-02A147254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9.58'!$U$4:$Y$4</c:f>
              <c:numCache>
                <c:formatCode>#,##0</c:formatCode>
                <c:ptCount val="5"/>
                <c:pt idx="1">
                  <c:v>585</c:v>
                </c:pt>
                <c:pt idx="2">
                  <c:v>794</c:v>
                </c:pt>
                <c:pt idx="3">
                  <c:v>591</c:v>
                </c:pt>
                <c:pt idx="4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1-4CBF-9074-6A6F012F243E}"/>
            </c:ext>
          </c:extLst>
        </c:ser>
        <c:ser>
          <c:idx val="1"/>
          <c:order val="1"/>
          <c:tx>
            <c:strRef>
              <c:f>'Table 9.58'!$S$7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9.58'!$U$7:$Y$7</c:f>
              <c:numCache>
                <c:formatCode>#,##0</c:formatCode>
                <c:ptCount val="5"/>
                <c:pt idx="1">
                  <c:v>385</c:v>
                </c:pt>
                <c:pt idx="2">
                  <c:v>548</c:v>
                </c:pt>
                <c:pt idx="3">
                  <c:v>398</c:v>
                </c:pt>
                <c:pt idx="4">
                  <c:v>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51-4CBF-9074-6A6F012F243E}"/>
            </c:ext>
          </c:extLst>
        </c:ser>
        <c:ser>
          <c:idx val="2"/>
          <c:order val="2"/>
          <c:tx>
            <c:strRef>
              <c:f>'Table 9.58'!$S$11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9.58'!$U$11:$Y$11</c:f>
              <c:numCache>
                <c:formatCode>#,##0</c:formatCode>
                <c:ptCount val="5"/>
                <c:pt idx="1">
                  <c:v>470</c:v>
                </c:pt>
                <c:pt idx="2">
                  <c:v>586</c:v>
                </c:pt>
                <c:pt idx="3">
                  <c:v>463</c:v>
                </c:pt>
                <c:pt idx="4">
                  <c:v>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51-4CBF-9074-6A6F012F243E}"/>
            </c:ext>
          </c:extLst>
        </c:ser>
        <c:ser>
          <c:idx val="3"/>
          <c:order val="3"/>
          <c:tx>
            <c:strRef>
              <c:f>'Table 9.58'!$S$12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9.58'!$U$12:$Y$12</c:f>
              <c:numCache>
                <c:formatCode>#,##0</c:formatCode>
                <c:ptCount val="5"/>
                <c:pt idx="1">
                  <c:v>114</c:v>
                </c:pt>
                <c:pt idx="2">
                  <c:v>205</c:v>
                </c:pt>
                <c:pt idx="3">
                  <c:v>133</c:v>
                </c:pt>
                <c:pt idx="4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51-4CBF-9074-6A6F012F2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9.58'!$AB$15:$AB$33</c:f>
              <c:numCache>
                <c:formatCode>0.0%</c:formatCode>
                <c:ptCount val="19"/>
                <c:pt idx="0">
                  <c:v>0.2175</c:v>
                </c:pt>
                <c:pt idx="1">
                  <c:v>1.375E-2</c:v>
                </c:pt>
                <c:pt idx="2">
                  <c:v>1.6250000000000001E-2</c:v>
                </c:pt>
                <c:pt idx="3">
                  <c:v>1.125E-2</c:v>
                </c:pt>
                <c:pt idx="4">
                  <c:v>5.6250000000000001E-2</c:v>
                </c:pt>
                <c:pt idx="5">
                  <c:v>3.6249999999999998E-2</c:v>
                </c:pt>
                <c:pt idx="6">
                  <c:v>6.1249999999999999E-2</c:v>
                </c:pt>
                <c:pt idx="7">
                  <c:v>6.8750000000000006E-2</c:v>
                </c:pt>
                <c:pt idx="8">
                  <c:v>5.2499999999999998E-2</c:v>
                </c:pt>
                <c:pt idx="9">
                  <c:v>1.25E-3</c:v>
                </c:pt>
                <c:pt idx="10">
                  <c:v>2.1250000000000002E-2</c:v>
                </c:pt>
                <c:pt idx="11">
                  <c:v>1.125E-2</c:v>
                </c:pt>
                <c:pt idx="12">
                  <c:v>2.6249999999999999E-2</c:v>
                </c:pt>
                <c:pt idx="13">
                  <c:v>2.2499999999999999E-2</c:v>
                </c:pt>
                <c:pt idx="14">
                  <c:v>0.1275</c:v>
                </c:pt>
                <c:pt idx="15">
                  <c:v>5.6250000000000001E-2</c:v>
                </c:pt>
                <c:pt idx="16">
                  <c:v>6.25E-2</c:v>
                </c:pt>
                <c:pt idx="17">
                  <c:v>1.4999999999999999E-2</c:v>
                </c:pt>
                <c:pt idx="18">
                  <c:v>2.2499999999999999E-2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9-489D-9804-307B5EA4A6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29-489D-9804-307B5EA4A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19</c:v>
                </c:pt>
                <c:pt idx="3">
                  <c:v>42</c:v>
                </c:pt>
                <c:pt idx="4">
                  <c:v>46</c:v>
                </c:pt>
                <c:pt idx="5">
                  <c:v>54</c:v>
                </c:pt>
                <c:pt idx="6">
                  <c:v>48</c:v>
                </c:pt>
                <c:pt idx="7">
                  <c:v>17</c:v>
                </c:pt>
                <c:pt idx="8">
                  <c:v>41</c:v>
                </c:pt>
                <c:pt idx="9">
                  <c:v>47</c:v>
                </c:pt>
                <c:pt idx="10">
                  <c:v>46</c:v>
                </c:pt>
                <c:pt idx="11">
                  <c:v>44</c:v>
                </c:pt>
                <c:pt idx="12">
                  <c:v>20</c:v>
                </c:pt>
                <c:pt idx="13">
                  <c:v>4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5-4E75-B56C-E4230327E5C7}"/>
            </c:ext>
          </c:extLst>
        </c:ser>
        <c:ser>
          <c:idx val="1"/>
          <c:order val="1"/>
          <c:tx>
            <c:strRef>
              <c:f>'Table 9.58'!$S$62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18</c:v>
                </c:pt>
                <c:pt idx="3">
                  <c:v>25</c:v>
                </c:pt>
                <c:pt idx="4">
                  <c:v>59</c:v>
                </c:pt>
                <c:pt idx="5">
                  <c:v>58</c:v>
                </c:pt>
                <c:pt idx="6">
                  <c:v>34</c:v>
                </c:pt>
                <c:pt idx="7">
                  <c:v>20</c:v>
                </c:pt>
                <c:pt idx="8">
                  <c:v>40</c:v>
                </c:pt>
                <c:pt idx="9">
                  <c:v>25</c:v>
                </c:pt>
                <c:pt idx="10">
                  <c:v>34</c:v>
                </c:pt>
                <c:pt idx="11">
                  <c:v>38</c:v>
                </c:pt>
                <c:pt idx="12">
                  <c:v>9</c:v>
                </c:pt>
                <c:pt idx="13">
                  <c:v>5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25-4E75-B56C-E4230327E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9.58'!$Y$83:$Y$90</c:f>
              <c:numCache>
                <c:formatCode>#,##0</c:formatCode>
                <c:ptCount val="8"/>
                <c:pt idx="0">
                  <c:v>22</c:v>
                </c:pt>
                <c:pt idx="1">
                  <c:v>18</c:v>
                </c:pt>
                <c:pt idx="2">
                  <c:v>38</c:v>
                </c:pt>
                <c:pt idx="3">
                  <c:v>10</c:v>
                </c:pt>
                <c:pt idx="4">
                  <c:v>9</c:v>
                </c:pt>
                <c:pt idx="5">
                  <c:v>8</c:v>
                </c:pt>
                <c:pt idx="6">
                  <c:v>48</c:v>
                </c:pt>
                <c:pt idx="7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C-4D34-ABF3-71C7333CC8DA}"/>
            </c:ext>
          </c:extLst>
        </c:ser>
        <c:ser>
          <c:idx val="1"/>
          <c:order val="1"/>
          <c:tx>
            <c:strRef>
              <c:f>'Table 9.58'!$S$92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9.58'!$Y$93:$Y$100</c:f>
              <c:numCache>
                <c:formatCode>#,##0</c:formatCode>
                <c:ptCount val="8"/>
                <c:pt idx="0">
                  <c:v>17</c:v>
                </c:pt>
                <c:pt idx="1">
                  <c:v>37</c:v>
                </c:pt>
                <c:pt idx="2">
                  <c:v>11</c:v>
                </c:pt>
                <c:pt idx="3">
                  <c:v>34</c:v>
                </c:pt>
                <c:pt idx="4">
                  <c:v>32</c:v>
                </c:pt>
                <c:pt idx="5">
                  <c:v>15</c:v>
                </c:pt>
                <c:pt idx="6">
                  <c:v>3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C-4D34-ABF3-71C7333CC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9.58'!$U$8:$Y$8</c:f>
              <c:numCache>
                <c:formatCode>#,##0</c:formatCode>
                <c:ptCount val="5"/>
                <c:pt idx="1">
                  <c:v>42290.26</c:v>
                </c:pt>
                <c:pt idx="2">
                  <c:v>43285</c:v>
                </c:pt>
                <c:pt idx="3">
                  <c:v>45360.56</c:v>
                </c:pt>
                <c:pt idx="4">
                  <c:v>48490.01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31-4152-A5AA-56D226F401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31-4152-A5AA-56D226F40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9.58'!$V$4:$Z$4</c:f>
              <c:numCache>
                <c:formatCode>#,##0</c:formatCode>
                <c:ptCount val="5"/>
                <c:pt idx="0">
                  <c:v>585</c:v>
                </c:pt>
                <c:pt idx="1">
                  <c:v>794</c:v>
                </c:pt>
                <c:pt idx="2">
                  <c:v>591</c:v>
                </c:pt>
                <c:pt idx="3">
                  <c:v>811</c:v>
                </c:pt>
                <c:pt idx="4">
                  <c:v>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99-43D6-ABD9-8F7A053E451E}"/>
            </c:ext>
          </c:extLst>
        </c:ser>
        <c:ser>
          <c:idx val="1"/>
          <c:order val="1"/>
          <c:tx>
            <c:strRef>
              <c:f>'Table 9.58'!$S$7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9.58'!$V$7:$Z$7</c:f>
              <c:numCache>
                <c:formatCode>#,##0</c:formatCode>
                <c:ptCount val="5"/>
                <c:pt idx="0">
                  <c:v>385</c:v>
                </c:pt>
                <c:pt idx="1">
                  <c:v>548</c:v>
                </c:pt>
                <c:pt idx="2">
                  <c:v>398</c:v>
                </c:pt>
                <c:pt idx="3">
                  <c:v>537</c:v>
                </c:pt>
                <c:pt idx="4">
                  <c:v>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99-43D6-ABD9-8F7A053E451E}"/>
            </c:ext>
          </c:extLst>
        </c:ser>
        <c:ser>
          <c:idx val="2"/>
          <c:order val="2"/>
          <c:tx>
            <c:strRef>
              <c:f>'Table 9.58'!$S$11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9.58'!$V$11:$Z$11</c:f>
              <c:numCache>
                <c:formatCode>#,##0</c:formatCode>
                <c:ptCount val="5"/>
                <c:pt idx="0">
                  <c:v>470</c:v>
                </c:pt>
                <c:pt idx="1">
                  <c:v>586</c:v>
                </c:pt>
                <c:pt idx="2">
                  <c:v>463</c:v>
                </c:pt>
                <c:pt idx="3">
                  <c:v>602</c:v>
                </c:pt>
                <c:pt idx="4">
                  <c:v>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99-43D6-ABD9-8F7A053E451E}"/>
            </c:ext>
          </c:extLst>
        </c:ser>
        <c:ser>
          <c:idx val="3"/>
          <c:order val="3"/>
          <c:tx>
            <c:strRef>
              <c:f>'Table 9.58'!$S$12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9.58'!$V$12:$Z$12</c:f>
              <c:numCache>
                <c:formatCode>#,##0</c:formatCode>
                <c:ptCount val="5"/>
                <c:pt idx="0">
                  <c:v>114</c:v>
                </c:pt>
                <c:pt idx="1">
                  <c:v>205</c:v>
                </c:pt>
                <c:pt idx="2">
                  <c:v>133</c:v>
                </c:pt>
                <c:pt idx="3">
                  <c:v>204</c:v>
                </c:pt>
                <c:pt idx="4">
                  <c:v>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99-43D6-ABD9-8F7A053E4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9.58'!$AB$15:$AB$33</c:f>
              <c:numCache>
                <c:formatCode>0.0%</c:formatCode>
                <c:ptCount val="19"/>
                <c:pt idx="0">
                  <c:v>0.2175</c:v>
                </c:pt>
                <c:pt idx="1">
                  <c:v>1.375E-2</c:v>
                </c:pt>
                <c:pt idx="2">
                  <c:v>1.6250000000000001E-2</c:v>
                </c:pt>
                <c:pt idx="3">
                  <c:v>1.125E-2</c:v>
                </c:pt>
                <c:pt idx="4">
                  <c:v>5.6250000000000001E-2</c:v>
                </c:pt>
                <c:pt idx="5">
                  <c:v>3.6249999999999998E-2</c:v>
                </c:pt>
                <c:pt idx="6">
                  <c:v>6.1249999999999999E-2</c:v>
                </c:pt>
                <c:pt idx="7">
                  <c:v>6.8750000000000006E-2</c:v>
                </c:pt>
                <c:pt idx="8">
                  <c:v>5.2499999999999998E-2</c:v>
                </c:pt>
                <c:pt idx="9">
                  <c:v>1.25E-3</c:v>
                </c:pt>
                <c:pt idx="10">
                  <c:v>2.1250000000000002E-2</c:v>
                </c:pt>
                <c:pt idx="11">
                  <c:v>1.125E-2</c:v>
                </c:pt>
                <c:pt idx="12">
                  <c:v>2.6249999999999999E-2</c:v>
                </c:pt>
                <c:pt idx="13">
                  <c:v>2.2499999999999999E-2</c:v>
                </c:pt>
                <c:pt idx="14">
                  <c:v>0.1275</c:v>
                </c:pt>
                <c:pt idx="15">
                  <c:v>5.6250000000000001E-2</c:v>
                </c:pt>
                <c:pt idx="16">
                  <c:v>6.25E-2</c:v>
                </c:pt>
                <c:pt idx="17">
                  <c:v>1.4999999999999999E-2</c:v>
                </c:pt>
                <c:pt idx="18">
                  <c:v>2.2499999999999999E-2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0-4915-AA5F-CA502DC573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F0-4915-AA5F-CA502DC57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9.58'!$Z$44:$Z$60</c:f>
              <c:numCache>
                <c:formatCode>#,##0</c:formatCode>
                <c:ptCount val="17"/>
                <c:pt idx="0">
                  <c:v>1</c:v>
                </c:pt>
                <c:pt idx="1">
                  <c:v>9</c:v>
                </c:pt>
                <c:pt idx="2">
                  <c:v>17</c:v>
                </c:pt>
                <c:pt idx="3">
                  <c:v>42</c:v>
                </c:pt>
                <c:pt idx="4">
                  <c:v>42</c:v>
                </c:pt>
                <c:pt idx="5">
                  <c:v>39</c:v>
                </c:pt>
                <c:pt idx="6">
                  <c:v>51</c:v>
                </c:pt>
                <c:pt idx="7">
                  <c:v>22</c:v>
                </c:pt>
                <c:pt idx="8">
                  <c:v>34</c:v>
                </c:pt>
                <c:pt idx="9">
                  <c:v>45</c:v>
                </c:pt>
                <c:pt idx="10">
                  <c:v>43</c:v>
                </c:pt>
                <c:pt idx="11">
                  <c:v>39</c:v>
                </c:pt>
                <c:pt idx="12">
                  <c:v>21</c:v>
                </c:pt>
                <c:pt idx="13">
                  <c:v>6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A-4831-9893-CD96498B63E9}"/>
            </c:ext>
          </c:extLst>
        </c:ser>
        <c:ser>
          <c:idx val="1"/>
          <c:order val="1"/>
          <c:tx>
            <c:strRef>
              <c:f>'Table 9.58'!$S$62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9.58'!$Z$63:$Z$79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26</c:v>
                </c:pt>
                <c:pt idx="3">
                  <c:v>19</c:v>
                </c:pt>
                <c:pt idx="4">
                  <c:v>44</c:v>
                </c:pt>
                <c:pt idx="5">
                  <c:v>70</c:v>
                </c:pt>
                <c:pt idx="6">
                  <c:v>32</c:v>
                </c:pt>
                <c:pt idx="7">
                  <c:v>24</c:v>
                </c:pt>
                <c:pt idx="8">
                  <c:v>36</c:v>
                </c:pt>
                <c:pt idx="9">
                  <c:v>31</c:v>
                </c:pt>
                <c:pt idx="10">
                  <c:v>41</c:v>
                </c:pt>
                <c:pt idx="11">
                  <c:v>32</c:v>
                </c:pt>
                <c:pt idx="12">
                  <c:v>11</c:v>
                </c:pt>
                <c:pt idx="13">
                  <c:v>7</c:v>
                </c:pt>
                <c:pt idx="14">
                  <c:v>2</c:v>
                </c:pt>
                <c:pt idx="15">
                  <c:v>1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A-4831-9893-CD96498B6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9.58'!$Z$83:$Z$90</c:f>
              <c:numCache>
                <c:formatCode>#,##0</c:formatCode>
                <c:ptCount val="8"/>
                <c:pt idx="0">
                  <c:v>28</c:v>
                </c:pt>
                <c:pt idx="1">
                  <c:v>20</c:v>
                </c:pt>
                <c:pt idx="2">
                  <c:v>37</c:v>
                </c:pt>
                <c:pt idx="3">
                  <c:v>5</c:v>
                </c:pt>
                <c:pt idx="4">
                  <c:v>6</c:v>
                </c:pt>
                <c:pt idx="5">
                  <c:v>3</c:v>
                </c:pt>
                <c:pt idx="6">
                  <c:v>45</c:v>
                </c:pt>
                <c:pt idx="7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B4-45D7-97EB-30630970CFE3}"/>
            </c:ext>
          </c:extLst>
        </c:ser>
        <c:ser>
          <c:idx val="1"/>
          <c:order val="1"/>
          <c:tx>
            <c:strRef>
              <c:f>'Table 9.58'!$S$92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9.58'!$Z$93:$Z$100</c:f>
              <c:numCache>
                <c:formatCode>#,##0</c:formatCode>
                <c:ptCount val="8"/>
                <c:pt idx="0">
                  <c:v>27</c:v>
                </c:pt>
                <c:pt idx="1">
                  <c:v>35</c:v>
                </c:pt>
                <c:pt idx="2">
                  <c:v>8</c:v>
                </c:pt>
                <c:pt idx="3">
                  <c:v>32</c:v>
                </c:pt>
                <c:pt idx="4">
                  <c:v>27</c:v>
                </c:pt>
                <c:pt idx="5">
                  <c:v>12</c:v>
                </c:pt>
                <c:pt idx="6">
                  <c:v>7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B4-45D7-97EB-30630970C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9.6'!$Z$44:$Z$60</c:f>
              <c:numCache>
                <c:formatCode>#,##0</c:formatCode>
                <c:ptCount val="17"/>
                <c:pt idx="0">
                  <c:v>6</c:v>
                </c:pt>
                <c:pt idx="1">
                  <c:v>28</c:v>
                </c:pt>
                <c:pt idx="2">
                  <c:v>57</c:v>
                </c:pt>
                <c:pt idx="3">
                  <c:v>66</c:v>
                </c:pt>
                <c:pt idx="4">
                  <c:v>71</c:v>
                </c:pt>
                <c:pt idx="5">
                  <c:v>91</c:v>
                </c:pt>
                <c:pt idx="6">
                  <c:v>65</c:v>
                </c:pt>
                <c:pt idx="7">
                  <c:v>66</c:v>
                </c:pt>
                <c:pt idx="8">
                  <c:v>74</c:v>
                </c:pt>
                <c:pt idx="9">
                  <c:v>83</c:v>
                </c:pt>
                <c:pt idx="10">
                  <c:v>71</c:v>
                </c:pt>
                <c:pt idx="11">
                  <c:v>70</c:v>
                </c:pt>
                <c:pt idx="12">
                  <c:v>56</c:v>
                </c:pt>
                <c:pt idx="13">
                  <c:v>28</c:v>
                </c:pt>
                <c:pt idx="14">
                  <c:v>16</c:v>
                </c:pt>
                <c:pt idx="15">
                  <c:v>5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51-4D88-B5D3-F493810B3DE9}"/>
            </c:ext>
          </c:extLst>
        </c:ser>
        <c:ser>
          <c:idx val="1"/>
          <c:order val="1"/>
          <c:tx>
            <c:strRef>
              <c:f>'Table 9.6'!$S$62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9.6'!$Z$63:$Z$79</c:f>
              <c:numCache>
                <c:formatCode>#,##0</c:formatCode>
                <c:ptCount val="17"/>
                <c:pt idx="0">
                  <c:v>6</c:v>
                </c:pt>
                <c:pt idx="1">
                  <c:v>13</c:v>
                </c:pt>
                <c:pt idx="2">
                  <c:v>51</c:v>
                </c:pt>
                <c:pt idx="3">
                  <c:v>69</c:v>
                </c:pt>
                <c:pt idx="4">
                  <c:v>64</c:v>
                </c:pt>
                <c:pt idx="5">
                  <c:v>75</c:v>
                </c:pt>
                <c:pt idx="6">
                  <c:v>104</c:v>
                </c:pt>
                <c:pt idx="7">
                  <c:v>65</c:v>
                </c:pt>
                <c:pt idx="8">
                  <c:v>99</c:v>
                </c:pt>
                <c:pt idx="9">
                  <c:v>57</c:v>
                </c:pt>
                <c:pt idx="10">
                  <c:v>89</c:v>
                </c:pt>
                <c:pt idx="11">
                  <c:v>70</c:v>
                </c:pt>
                <c:pt idx="12">
                  <c:v>42</c:v>
                </c:pt>
                <c:pt idx="13">
                  <c:v>23</c:v>
                </c:pt>
                <c:pt idx="14">
                  <c:v>6</c:v>
                </c:pt>
                <c:pt idx="15">
                  <c:v>4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51-4D88-B5D3-F493810B3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9.58'!$V$8:$Z$8</c:f>
              <c:numCache>
                <c:formatCode>#,##0</c:formatCode>
                <c:ptCount val="5"/>
                <c:pt idx="0">
                  <c:v>42290.26</c:v>
                </c:pt>
                <c:pt idx="1">
                  <c:v>43285</c:v>
                </c:pt>
                <c:pt idx="2">
                  <c:v>45360.56</c:v>
                </c:pt>
                <c:pt idx="3">
                  <c:v>48490.01</c:v>
                </c:pt>
                <c:pt idx="4">
                  <c:v>48481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5-42B7-8F45-4712BC1BF6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5-42B7-8F45-4712BC1BF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9.59'!$U$4:$Y$4</c:f>
              <c:numCache>
                <c:formatCode>#,##0</c:formatCode>
                <c:ptCount val="5"/>
                <c:pt idx="1">
                  <c:v>116565</c:v>
                </c:pt>
                <c:pt idx="2">
                  <c:v>119802</c:v>
                </c:pt>
                <c:pt idx="3">
                  <c:v>120586</c:v>
                </c:pt>
                <c:pt idx="4">
                  <c:v>119117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2-4425-8C0E-642D9DA42504}"/>
            </c:ext>
          </c:extLst>
        </c:ser>
        <c:ser>
          <c:idx val="1"/>
          <c:order val="1"/>
          <c:tx>
            <c:strRef>
              <c:f>'Table 9.59'!$S$7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9.59'!$U$7:$Y$7</c:f>
              <c:numCache>
                <c:formatCode>#,##0</c:formatCode>
                <c:ptCount val="5"/>
                <c:pt idx="1">
                  <c:v>84786</c:v>
                </c:pt>
                <c:pt idx="2">
                  <c:v>86853</c:v>
                </c:pt>
                <c:pt idx="3">
                  <c:v>87613</c:v>
                </c:pt>
                <c:pt idx="4">
                  <c:v>88276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42-4425-8C0E-642D9DA42504}"/>
            </c:ext>
          </c:extLst>
        </c:ser>
        <c:ser>
          <c:idx val="2"/>
          <c:order val="2"/>
          <c:tx>
            <c:strRef>
              <c:f>'Table 9.59'!$S$11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9.59'!$U$11:$Y$11</c:f>
              <c:numCache>
                <c:formatCode>#,##0</c:formatCode>
                <c:ptCount val="5"/>
                <c:pt idx="1">
                  <c:v>106461</c:v>
                </c:pt>
                <c:pt idx="2">
                  <c:v>109464</c:v>
                </c:pt>
                <c:pt idx="3">
                  <c:v>110102</c:v>
                </c:pt>
                <c:pt idx="4">
                  <c:v>108438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2-4425-8C0E-642D9DA42504}"/>
            </c:ext>
          </c:extLst>
        </c:ser>
        <c:ser>
          <c:idx val="3"/>
          <c:order val="3"/>
          <c:tx>
            <c:strRef>
              <c:f>'Table 9.59'!$S$12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9.59'!$U$12:$Y$12</c:f>
              <c:numCache>
                <c:formatCode>#,##0</c:formatCode>
                <c:ptCount val="5"/>
                <c:pt idx="1">
                  <c:v>10104</c:v>
                </c:pt>
                <c:pt idx="2">
                  <c:v>10336</c:v>
                </c:pt>
                <c:pt idx="3">
                  <c:v>10485</c:v>
                </c:pt>
                <c:pt idx="4">
                  <c:v>10676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42-4425-8C0E-642D9DA42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9.59'!$AB$15:$AB$33</c:f>
              <c:numCache>
                <c:formatCode>0.0%</c:formatCode>
                <c:ptCount val="19"/>
                <c:pt idx="0">
                  <c:v>6.2739379176615763E-3</c:v>
                </c:pt>
                <c:pt idx="1">
                  <c:v>7.0752071280908956E-3</c:v>
                </c:pt>
                <c:pt idx="2">
                  <c:v>6.4389993750100155E-2</c:v>
                </c:pt>
                <c:pt idx="3">
                  <c:v>8.2530728674219973E-3</c:v>
                </c:pt>
                <c:pt idx="4">
                  <c:v>0.10237015432444993</c:v>
                </c:pt>
                <c:pt idx="5">
                  <c:v>4.4430377718305797E-2</c:v>
                </c:pt>
                <c:pt idx="6">
                  <c:v>9.7217993301389402E-2</c:v>
                </c:pt>
                <c:pt idx="7">
                  <c:v>6.3684876844922356E-2</c:v>
                </c:pt>
                <c:pt idx="8">
                  <c:v>4.5920738449704332E-2</c:v>
                </c:pt>
                <c:pt idx="9">
                  <c:v>9.695357446194772E-3</c:v>
                </c:pt>
                <c:pt idx="10">
                  <c:v>3.9726927453085689E-2</c:v>
                </c:pt>
                <c:pt idx="11">
                  <c:v>2.1337799073732792E-2</c:v>
                </c:pt>
                <c:pt idx="12">
                  <c:v>7.0511690517780168E-2</c:v>
                </c:pt>
                <c:pt idx="13">
                  <c:v>8.3732632489863942E-2</c:v>
                </c:pt>
                <c:pt idx="14">
                  <c:v>4.5856636912869987E-2</c:v>
                </c:pt>
                <c:pt idx="15">
                  <c:v>7.4854569638307084E-2</c:v>
                </c:pt>
                <c:pt idx="16">
                  <c:v>0.12673675101360554</c:v>
                </c:pt>
                <c:pt idx="17">
                  <c:v>1.6297815740132369E-2</c:v>
                </c:pt>
                <c:pt idx="18">
                  <c:v>4.6738033044342236E-2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9-42CF-8ED3-565BFBC3510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59-42CF-8ED3-565BFBC3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9.59'!$Y$44:$Y$60</c:f>
              <c:numCache>
                <c:formatCode>#,##0</c:formatCode>
                <c:ptCount val="17"/>
                <c:pt idx="0">
                  <c:v>76</c:v>
                </c:pt>
                <c:pt idx="1">
                  <c:v>1506</c:v>
                </c:pt>
                <c:pt idx="2">
                  <c:v>4149</c:v>
                </c:pt>
                <c:pt idx="3">
                  <c:v>5233</c:v>
                </c:pt>
                <c:pt idx="4">
                  <c:v>6104</c:v>
                </c:pt>
                <c:pt idx="5">
                  <c:v>5812</c:v>
                </c:pt>
                <c:pt idx="6">
                  <c:v>6292</c:v>
                </c:pt>
                <c:pt idx="7">
                  <c:v>5829</c:v>
                </c:pt>
                <c:pt idx="8">
                  <c:v>6299</c:v>
                </c:pt>
                <c:pt idx="9">
                  <c:v>5707</c:v>
                </c:pt>
                <c:pt idx="10">
                  <c:v>5745</c:v>
                </c:pt>
                <c:pt idx="11">
                  <c:v>4229</c:v>
                </c:pt>
                <c:pt idx="12">
                  <c:v>2172</c:v>
                </c:pt>
                <c:pt idx="13">
                  <c:v>919</c:v>
                </c:pt>
                <c:pt idx="14">
                  <c:v>315</c:v>
                </c:pt>
                <c:pt idx="15">
                  <c:v>116</c:v>
                </c:pt>
                <c:pt idx="16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6-439A-B2C2-D96DEB1486AC}"/>
            </c:ext>
          </c:extLst>
        </c:ser>
        <c:ser>
          <c:idx val="1"/>
          <c:order val="1"/>
          <c:tx>
            <c:strRef>
              <c:f>'Table 9.59'!$S$62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9.59'!$Y$63:$Y$79</c:f>
              <c:numCache>
                <c:formatCode>#,##0</c:formatCode>
                <c:ptCount val="17"/>
                <c:pt idx="0">
                  <c:v>85</c:v>
                </c:pt>
                <c:pt idx="1">
                  <c:v>1830</c:v>
                </c:pt>
                <c:pt idx="2">
                  <c:v>4143</c:v>
                </c:pt>
                <c:pt idx="3">
                  <c:v>5012</c:v>
                </c:pt>
                <c:pt idx="4">
                  <c:v>5436</c:v>
                </c:pt>
                <c:pt idx="5">
                  <c:v>5426</c:v>
                </c:pt>
                <c:pt idx="6">
                  <c:v>5685</c:v>
                </c:pt>
                <c:pt idx="7">
                  <c:v>5699</c:v>
                </c:pt>
                <c:pt idx="8">
                  <c:v>6610</c:v>
                </c:pt>
                <c:pt idx="9">
                  <c:v>5985</c:v>
                </c:pt>
                <c:pt idx="10">
                  <c:v>5691</c:v>
                </c:pt>
                <c:pt idx="11">
                  <c:v>3996</c:v>
                </c:pt>
                <c:pt idx="12">
                  <c:v>1734</c:v>
                </c:pt>
                <c:pt idx="13">
                  <c:v>696</c:v>
                </c:pt>
                <c:pt idx="14">
                  <c:v>229</c:v>
                </c:pt>
                <c:pt idx="15">
                  <c:v>127</c:v>
                </c:pt>
                <c:pt idx="16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46-439A-B2C2-D96DEB148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9.59'!$Y$83:$Y$90</c:f>
              <c:numCache>
                <c:formatCode>#,##0</c:formatCode>
                <c:ptCount val="8"/>
                <c:pt idx="0">
                  <c:v>6335</c:v>
                </c:pt>
                <c:pt idx="1">
                  <c:v>5698</c:v>
                </c:pt>
                <c:pt idx="2">
                  <c:v>9654</c:v>
                </c:pt>
                <c:pt idx="3">
                  <c:v>2192</c:v>
                </c:pt>
                <c:pt idx="4">
                  <c:v>2386</c:v>
                </c:pt>
                <c:pt idx="5">
                  <c:v>2461</c:v>
                </c:pt>
                <c:pt idx="6">
                  <c:v>4102</c:v>
                </c:pt>
                <c:pt idx="7">
                  <c:v>4659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B-456B-B3AD-0DD68B87A383}"/>
            </c:ext>
          </c:extLst>
        </c:ser>
        <c:ser>
          <c:idx val="1"/>
          <c:order val="1"/>
          <c:tx>
            <c:strRef>
              <c:f>'Table 9.59'!$S$92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9.59'!$Y$93:$Y$100</c:f>
              <c:numCache>
                <c:formatCode>#,##0</c:formatCode>
                <c:ptCount val="8"/>
                <c:pt idx="0">
                  <c:v>4450</c:v>
                </c:pt>
                <c:pt idx="1">
                  <c:v>8410</c:v>
                </c:pt>
                <c:pt idx="2">
                  <c:v>1440</c:v>
                </c:pt>
                <c:pt idx="3">
                  <c:v>6584</c:v>
                </c:pt>
                <c:pt idx="4">
                  <c:v>9665</c:v>
                </c:pt>
                <c:pt idx="5">
                  <c:v>4468</c:v>
                </c:pt>
                <c:pt idx="6">
                  <c:v>435</c:v>
                </c:pt>
                <c:pt idx="7">
                  <c:v>2237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B-456B-B3AD-0DD68B87A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9.59'!$U$8:$Y$8</c:f>
              <c:numCache>
                <c:formatCode>#,##0</c:formatCode>
                <c:ptCount val="5"/>
                <c:pt idx="1">
                  <c:v>46250.71</c:v>
                </c:pt>
                <c:pt idx="2">
                  <c:v>47364</c:v>
                </c:pt>
                <c:pt idx="3">
                  <c:v>48768.91</c:v>
                </c:pt>
                <c:pt idx="4">
                  <c:v>49086.52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6E-4A83-9B62-31000B94ED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6E-4A83-9B62-31000B94E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9.59'!$V$4:$Z$4</c:f>
              <c:numCache>
                <c:formatCode>#,##0</c:formatCode>
                <c:ptCount val="5"/>
                <c:pt idx="0">
                  <c:v>116565</c:v>
                </c:pt>
                <c:pt idx="1">
                  <c:v>119802</c:v>
                </c:pt>
                <c:pt idx="2">
                  <c:v>120586</c:v>
                </c:pt>
                <c:pt idx="3">
                  <c:v>119117</c:v>
                </c:pt>
                <c:pt idx="4">
                  <c:v>124802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D-4837-B45A-406B8AC71ED8}"/>
            </c:ext>
          </c:extLst>
        </c:ser>
        <c:ser>
          <c:idx val="1"/>
          <c:order val="1"/>
          <c:tx>
            <c:strRef>
              <c:f>'Table 9.59'!$S$7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9.59'!$V$7:$Z$7</c:f>
              <c:numCache>
                <c:formatCode>#,##0</c:formatCode>
                <c:ptCount val="5"/>
                <c:pt idx="0">
                  <c:v>84786</c:v>
                </c:pt>
                <c:pt idx="1">
                  <c:v>86853</c:v>
                </c:pt>
                <c:pt idx="2">
                  <c:v>87613</c:v>
                </c:pt>
                <c:pt idx="3">
                  <c:v>88276</c:v>
                </c:pt>
                <c:pt idx="4">
                  <c:v>89593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2D-4837-B45A-406B8AC71ED8}"/>
            </c:ext>
          </c:extLst>
        </c:ser>
        <c:ser>
          <c:idx val="2"/>
          <c:order val="2"/>
          <c:tx>
            <c:strRef>
              <c:f>'Table 9.59'!$S$11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9.59'!$V$11:$Z$11</c:f>
              <c:numCache>
                <c:formatCode>#,##0</c:formatCode>
                <c:ptCount val="5"/>
                <c:pt idx="0">
                  <c:v>106461</c:v>
                </c:pt>
                <c:pt idx="1">
                  <c:v>109464</c:v>
                </c:pt>
                <c:pt idx="2">
                  <c:v>110102</c:v>
                </c:pt>
                <c:pt idx="3">
                  <c:v>108438</c:v>
                </c:pt>
                <c:pt idx="4">
                  <c:v>113637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2D-4837-B45A-406B8AC71ED8}"/>
            </c:ext>
          </c:extLst>
        </c:ser>
        <c:ser>
          <c:idx val="3"/>
          <c:order val="3"/>
          <c:tx>
            <c:strRef>
              <c:f>'Table 9.59'!$S$12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9.59'!$V$12:$Z$12</c:f>
              <c:numCache>
                <c:formatCode>#,##0</c:formatCode>
                <c:ptCount val="5"/>
                <c:pt idx="0">
                  <c:v>10104</c:v>
                </c:pt>
                <c:pt idx="1">
                  <c:v>10336</c:v>
                </c:pt>
                <c:pt idx="2">
                  <c:v>10485</c:v>
                </c:pt>
                <c:pt idx="3">
                  <c:v>10676</c:v>
                </c:pt>
                <c:pt idx="4">
                  <c:v>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2D-4837-B45A-406B8AC71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9.59'!$AB$15:$AB$33</c:f>
              <c:numCache>
                <c:formatCode>0.0%</c:formatCode>
                <c:ptCount val="19"/>
                <c:pt idx="0">
                  <c:v>6.2739379176615763E-3</c:v>
                </c:pt>
                <c:pt idx="1">
                  <c:v>7.0752071280908956E-3</c:v>
                </c:pt>
                <c:pt idx="2">
                  <c:v>6.4389993750100155E-2</c:v>
                </c:pt>
                <c:pt idx="3">
                  <c:v>8.2530728674219973E-3</c:v>
                </c:pt>
                <c:pt idx="4">
                  <c:v>0.10237015432444993</c:v>
                </c:pt>
                <c:pt idx="5">
                  <c:v>4.4430377718305797E-2</c:v>
                </c:pt>
                <c:pt idx="6">
                  <c:v>9.7217993301389402E-2</c:v>
                </c:pt>
                <c:pt idx="7">
                  <c:v>6.3684876844922356E-2</c:v>
                </c:pt>
                <c:pt idx="8">
                  <c:v>4.5920738449704332E-2</c:v>
                </c:pt>
                <c:pt idx="9">
                  <c:v>9.695357446194772E-3</c:v>
                </c:pt>
                <c:pt idx="10">
                  <c:v>3.9726927453085689E-2</c:v>
                </c:pt>
                <c:pt idx="11">
                  <c:v>2.1337799073732792E-2</c:v>
                </c:pt>
                <c:pt idx="12">
                  <c:v>7.0511690517780168E-2</c:v>
                </c:pt>
                <c:pt idx="13">
                  <c:v>8.3732632489863942E-2</c:v>
                </c:pt>
                <c:pt idx="14">
                  <c:v>4.5856636912869987E-2</c:v>
                </c:pt>
                <c:pt idx="15">
                  <c:v>7.4854569638307084E-2</c:v>
                </c:pt>
                <c:pt idx="16">
                  <c:v>0.12673675101360554</c:v>
                </c:pt>
                <c:pt idx="17">
                  <c:v>1.6297815740132369E-2</c:v>
                </c:pt>
                <c:pt idx="18">
                  <c:v>4.6738033044342236E-2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8-4AAA-86AC-1130005D9C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8-4AAA-86AC-1130005D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9.59'!$Z$44:$Z$60</c:f>
              <c:numCache>
                <c:formatCode>#,##0</c:formatCode>
                <c:ptCount val="17"/>
                <c:pt idx="0">
                  <c:v>101</c:v>
                </c:pt>
                <c:pt idx="1">
                  <c:v>1795</c:v>
                </c:pt>
                <c:pt idx="2">
                  <c:v>4538</c:v>
                </c:pt>
                <c:pt idx="3">
                  <c:v>5714</c:v>
                </c:pt>
                <c:pt idx="4">
                  <c:v>6174</c:v>
                </c:pt>
                <c:pt idx="5">
                  <c:v>5979</c:v>
                </c:pt>
                <c:pt idx="6">
                  <c:v>6347</c:v>
                </c:pt>
                <c:pt idx="7">
                  <c:v>5980</c:v>
                </c:pt>
                <c:pt idx="8">
                  <c:v>6326</c:v>
                </c:pt>
                <c:pt idx="9">
                  <c:v>5979</c:v>
                </c:pt>
                <c:pt idx="10">
                  <c:v>5863</c:v>
                </c:pt>
                <c:pt idx="11">
                  <c:v>4486</c:v>
                </c:pt>
                <c:pt idx="12">
                  <c:v>2335</c:v>
                </c:pt>
                <c:pt idx="13">
                  <c:v>952</c:v>
                </c:pt>
                <c:pt idx="14">
                  <c:v>324</c:v>
                </c:pt>
                <c:pt idx="15">
                  <c:v>125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3D-4CDC-BA87-4A9A5276EBA6}"/>
            </c:ext>
          </c:extLst>
        </c:ser>
        <c:ser>
          <c:idx val="1"/>
          <c:order val="1"/>
          <c:tx>
            <c:strRef>
              <c:f>'Table 9.59'!$S$62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9.59'!$Z$63:$Z$79</c:f>
              <c:numCache>
                <c:formatCode>#,##0</c:formatCode>
                <c:ptCount val="17"/>
                <c:pt idx="0">
                  <c:v>200</c:v>
                </c:pt>
                <c:pt idx="1">
                  <c:v>2070</c:v>
                </c:pt>
                <c:pt idx="2">
                  <c:v>4423</c:v>
                </c:pt>
                <c:pt idx="3">
                  <c:v>5471</c:v>
                </c:pt>
                <c:pt idx="4">
                  <c:v>5755</c:v>
                </c:pt>
                <c:pt idx="5">
                  <c:v>5609</c:v>
                </c:pt>
                <c:pt idx="6">
                  <c:v>6047</c:v>
                </c:pt>
                <c:pt idx="7">
                  <c:v>5962</c:v>
                </c:pt>
                <c:pt idx="8">
                  <c:v>6640</c:v>
                </c:pt>
                <c:pt idx="9">
                  <c:v>6383</c:v>
                </c:pt>
                <c:pt idx="10">
                  <c:v>5763</c:v>
                </c:pt>
                <c:pt idx="11">
                  <c:v>4246</c:v>
                </c:pt>
                <c:pt idx="12">
                  <c:v>1844</c:v>
                </c:pt>
                <c:pt idx="13">
                  <c:v>709</c:v>
                </c:pt>
                <c:pt idx="14">
                  <c:v>252</c:v>
                </c:pt>
                <c:pt idx="15">
                  <c:v>107</c:v>
                </c:pt>
                <c:pt idx="16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3D-4CDC-BA87-4A9A5276E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9.59'!$Z$83:$Z$90</c:f>
              <c:numCache>
                <c:formatCode>#,##0</c:formatCode>
                <c:ptCount val="8"/>
                <c:pt idx="0">
                  <c:v>6366</c:v>
                </c:pt>
                <c:pt idx="1">
                  <c:v>5735</c:v>
                </c:pt>
                <c:pt idx="2">
                  <c:v>9695</c:v>
                </c:pt>
                <c:pt idx="3">
                  <c:v>2299</c:v>
                </c:pt>
                <c:pt idx="4">
                  <c:v>2412</c:v>
                </c:pt>
                <c:pt idx="5">
                  <c:v>2444</c:v>
                </c:pt>
                <c:pt idx="6">
                  <c:v>4112</c:v>
                </c:pt>
                <c:pt idx="7">
                  <c:v>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3-4307-847C-1F3AF8B9E5BA}"/>
            </c:ext>
          </c:extLst>
        </c:ser>
        <c:ser>
          <c:idx val="1"/>
          <c:order val="1"/>
          <c:tx>
            <c:strRef>
              <c:f>'Table 9.59'!$S$92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9.59'!$Z$93:$Z$100</c:f>
              <c:numCache>
                <c:formatCode>#,##0</c:formatCode>
                <c:ptCount val="8"/>
                <c:pt idx="0">
                  <c:v>4516</c:v>
                </c:pt>
                <c:pt idx="1">
                  <c:v>8607</c:v>
                </c:pt>
                <c:pt idx="2">
                  <c:v>1459</c:v>
                </c:pt>
                <c:pt idx="3">
                  <c:v>6809</c:v>
                </c:pt>
                <c:pt idx="4">
                  <c:v>9636</c:v>
                </c:pt>
                <c:pt idx="5">
                  <c:v>4503</c:v>
                </c:pt>
                <c:pt idx="6">
                  <c:v>425</c:v>
                </c:pt>
                <c:pt idx="7">
                  <c:v>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33-4307-847C-1F3AF8B9E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9.6'!$Z$83:$Z$90</c:f>
              <c:numCache>
                <c:formatCode>#,##0</c:formatCode>
                <c:ptCount val="8"/>
                <c:pt idx="0">
                  <c:v>46</c:v>
                </c:pt>
                <c:pt idx="1">
                  <c:v>28</c:v>
                </c:pt>
                <c:pt idx="2">
                  <c:v>75</c:v>
                </c:pt>
                <c:pt idx="3">
                  <c:v>18</c:v>
                </c:pt>
                <c:pt idx="4">
                  <c:v>5</c:v>
                </c:pt>
                <c:pt idx="5">
                  <c:v>18</c:v>
                </c:pt>
                <c:pt idx="6">
                  <c:v>55</c:v>
                </c:pt>
                <c:pt idx="7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5-40AF-A75E-5F6C84544643}"/>
            </c:ext>
          </c:extLst>
        </c:ser>
        <c:ser>
          <c:idx val="1"/>
          <c:order val="1"/>
          <c:tx>
            <c:strRef>
              <c:f>'Table 9.6'!$S$92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9.6'!$Z$93:$Z$100</c:f>
              <c:numCache>
                <c:formatCode>#,##0</c:formatCode>
                <c:ptCount val="8"/>
                <c:pt idx="0">
                  <c:v>23</c:v>
                </c:pt>
                <c:pt idx="1">
                  <c:v>79</c:v>
                </c:pt>
                <c:pt idx="2">
                  <c:v>12</c:v>
                </c:pt>
                <c:pt idx="3">
                  <c:v>63</c:v>
                </c:pt>
                <c:pt idx="4">
                  <c:v>83</c:v>
                </c:pt>
                <c:pt idx="5">
                  <c:v>51</c:v>
                </c:pt>
                <c:pt idx="6">
                  <c:v>12</c:v>
                </c:pt>
                <c:pt idx="7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5-40AF-A75E-5F6C84544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9.59'!$V$8:$Z$8</c:f>
              <c:numCache>
                <c:formatCode>#,##0</c:formatCode>
                <c:ptCount val="5"/>
                <c:pt idx="0">
                  <c:v>46250.71</c:v>
                </c:pt>
                <c:pt idx="1">
                  <c:v>47364</c:v>
                </c:pt>
                <c:pt idx="2">
                  <c:v>48768.91</c:v>
                </c:pt>
                <c:pt idx="3">
                  <c:v>49086.52</c:v>
                </c:pt>
                <c:pt idx="4">
                  <c:v>50598.55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55-49F9-8555-C8C5C134AD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55-49F9-8555-C8C5C134A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9.60'!$U$4:$Y$4</c:f>
              <c:numCache>
                <c:formatCode>#,##0</c:formatCode>
                <c:ptCount val="5"/>
                <c:pt idx="1">
                  <c:v>567</c:v>
                </c:pt>
                <c:pt idx="2">
                  <c:v>855</c:v>
                </c:pt>
                <c:pt idx="3">
                  <c:v>674</c:v>
                </c:pt>
                <c:pt idx="4">
                  <c:v>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0B-4CEE-B42F-D8FA736D432C}"/>
            </c:ext>
          </c:extLst>
        </c:ser>
        <c:ser>
          <c:idx val="1"/>
          <c:order val="1"/>
          <c:tx>
            <c:strRef>
              <c:f>'Table 9.60'!$S$7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9.60'!$U$7:$Y$7</c:f>
              <c:numCache>
                <c:formatCode>#,##0</c:formatCode>
                <c:ptCount val="5"/>
                <c:pt idx="1">
                  <c:v>356</c:v>
                </c:pt>
                <c:pt idx="2">
                  <c:v>555</c:v>
                </c:pt>
                <c:pt idx="3">
                  <c:v>410</c:v>
                </c:pt>
                <c:pt idx="4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0B-4CEE-B42F-D8FA736D432C}"/>
            </c:ext>
          </c:extLst>
        </c:ser>
        <c:ser>
          <c:idx val="2"/>
          <c:order val="2"/>
          <c:tx>
            <c:strRef>
              <c:f>'Table 9.60'!$S$11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9.60'!$U$11:$Y$11</c:f>
              <c:numCache>
                <c:formatCode>#,##0</c:formatCode>
                <c:ptCount val="5"/>
                <c:pt idx="1">
                  <c:v>453</c:v>
                </c:pt>
                <c:pt idx="2">
                  <c:v>643</c:v>
                </c:pt>
                <c:pt idx="3">
                  <c:v>538</c:v>
                </c:pt>
                <c:pt idx="4">
                  <c:v>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0B-4CEE-B42F-D8FA736D432C}"/>
            </c:ext>
          </c:extLst>
        </c:ser>
        <c:ser>
          <c:idx val="3"/>
          <c:order val="3"/>
          <c:tx>
            <c:strRef>
              <c:f>'Table 9.60'!$S$12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9.60'!$U$12:$Y$12</c:f>
              <c:numCache>
                <c:formatCode>#,##0</c:formatCode>
                <c:ptCount val="5"/>
                <c:pt idx="1">
                  <c:v>110</c:v>
                </c:pt>
                <c:pt idx="2">
                  <c:v>209</c:v>
                </c:pt>
                <c:pt idx="3">
                  <c:v>135</c:v>
                </c:pt>
                <c:pt idx="4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0B-4CEE-B42F-D8FA736D4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9.60'!$AB$15:$AB$33</c:f>
              <c:numCache>
                <c:formatCode>0.0%</c:formatCode>
                <c:ptCount val="19"/>
                <c:pt idx="0">
                  <c:v>0.22799575821845175</c:v>
                </c:pt>
                <c:pt idx="1">
                  <c:v>1.4846235418875928E-2</c:v>
                </c:pt>
                <c:pt idx="2">
                  <c:v>8.483563096500531E-3</c:v>
                </c:pt>
                <c:pt idx="3">
                  <c:v>7.423117709437964E-3</c:v>
                </c:pt>
                <c:pt idx="4">
                  <c:v>7.4231177094379638E-2</c:v>
                </c:pt>
                <c:pt idx="5">
                  <c:v>3.2873806998939555E-2</c:v>
                </c:pt>
                <c:pt idx="6">
                  <c:v>4.3478260869565216E-2</c:v>
                </c:pt>
                <c:pt idx="7">
                  <c:v>3.7115588547189819E-2</c:v>
                </c:pt>
                <c:pt idx="8">
                  <c:v>3.0752916224814422E-2</c:v>
                </c:pt>
                <c:pt idx="9">
                  <c:v>1.166489925768823E-2</c:v>
                </c:pt>
                <c:pt idx="10">
                  <c:v>2.0148462354188761E-2</c:v>
                </c:pt>
                <c:pt idx="11">
                  <c:v>1.6967126193001062E-2</c:v>
                </c:pt>
                <c:pt idx="12">
                  <c:v>2.0148462354188761E-2</c:v>
                </c:pt>
                <c:pt idx="13">
                  <c:v>7.1049840933191943E-2</c:v>
                </c:pt>
                <c:pt idx="14">
                  <c:v>0.11452810180275716</c:v>
                </c:pt>
                <c:pt idx="15">
                  <c:v>4.5599151643690349E-2</c:v>
                </c:pt>
                <c:pt idx="16">
                  <c:v>5.5143160127253447E-2</c:v>
                </c:pt>
                <c:pt idx="17">
                  <c:v>3.1813361611876989E-3</c:v>
                </c:pt>
                <c:pt idx="18">
                  <c:v>3.3934252386002124E-2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2-46BB-B47E-DCE9467C47A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2-46BB-B47E-DCE9467C4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9.60'!$Y$44:$Y$60</c:f>
              <c:numCache>
                <c:formatCode>#,##0</c:formatCode>
                <c:ptCount val="17"/>
                <c:pt idx="0">
                  <c:v>8</c:v>
                </c:pt>
                <c:pt idx="1">
                  <c:v>11</c:v>
                </c:pt>
                <c:pt idx="2">
                  <c:v>58</c:v>
                </c:pt>
                <c:pt idx="3">
                  <c:v>47</c:v>
                </c:pt>
                <c:pt idx="4">
                  <c:v>73</c:v>
                </c:pt>
                <c:pt idx="5">
                  <c:v>62</c:v>
                </c:pt>
                <c:pt idx="6">
                  <c:v>53</c:v>
                </c:pt>
                <c:pt idx="7">
                  <c:v>23</c:v>
                </c:pt>
                <c:pt idx="8">
                  <c:v>30</c:v>
                </c:pt>
                <c:pt idx="9">
                  <c:v>36</c:v>
                </c:pt>
                <c:pt idx="10">
                  <c:v>33</c:v>
                </c:pt>
                <c:pt idx="11">
                  <c:v>35</c:v>
                </c:pt>
                <c:pt idx="12">
                  <c:v>23</c:v>
                </c:pt>
                <c:pt idx="13">
                  <c:v>5</c:v>
                </c:pt>
                <c:pt idx="14">
                  <c:v>7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6-4C01-B01D-F3FCE50A674B}"/>
            </c:ext>
          </c:extLst>
        </c:ser>
        <c:ser>
          <c:idx val="1"/>
          <c:order val="1"/>
          <c:tx>
            <c:strRef>
              <c:f>'Table 9.60'!$S$62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9.60'!$Y$63:$Y$79</c:f>
              <c:numCache>
                <c:formatCode>#,##0</c:formatCode>
                <c:ptCount val="17"/>
                <c:pt idx="0">
                  <c:v>7</c:v>
                </c:pt>
                <c:pt idx="1">
                  <c:v>11</c:v>
                </c:pt>
                <c:pt idx="2">
                  <c:v>41</c:v>
                </c:pt>
                <c:pt idx="3">
                  <c:v>46</c:v>
                </c:pt>
                <c:pt idx="4">
                  <c:v>69</c:v>
                </c:pt>
                <c:pt idx="5">
                  <c:v>62</c:v>
                </c:pt>
                <c:pt idx="6">
                  <c:v>25</c:v>
                </c:pt>
                <c:pt idx="7">
                  <c:v>35</c:v>
                </c:pt>
                <c:pt idx="8">
                  <c:v>28</c:v>
                </c:pt>
                <c:pt idx="9">
                  <c:v>39</c:v>
                </c:pt>
                <c:pt idx="10">
                  <c:v>49</c:v>
                </c:pt>
                <c:pt idx="11">
                  <c:v>29</c:v>
                </c:pt>
                <c:pt idx="12">
                  <c:v>11</c:v>
                </c:pt>
                <c:pt idx="13">
                  <c:v>9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6-4C01-B01D-F3FCE50A6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9.60'!$Y$83:$Y$90</c:f>
              <c:numCache>
                <c:formatCode>#,##0</c:formatCode>
                <c:ptCount val="8"/>
                <c:pt idx="0">
                  <c:v>35</c:v>
                </c:pt>
                <c:pt idx="1">
                  <c:v>15</c:v>
                </c:pt>
                <c:pt idx="2">
                  <c:v>33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49</c:v>
                </c:pt>
                <c:pt idx="7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9-4F96-94EE-D42D17081B6B}"/>
            </c:ext>
          </c:extLst>
        </c:ser>
        <c:ser>
          <c:idx val="1"/>
          <c:order val="1"/>
          <c:tx>
            <c:strRef>
              <c:f>'Table 9.60'!$S$92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9.60'!$Y$93:$Y$100</c:f>
              <c:numCache>
                <c:formatCode>#,##0</c:formatCode>
                <c:ptCount val="8"/>
                <c:pt idx="0">
                  <c:v>23</c:v>
                </c:pt>
                <c:pt idx="1">
                  <c:v>26</c:v>
                </c:pt>
                <c:pt idx="2">
                  <c:v>4</c:v>
                </c:pt>
                <c:pt idx="3">
                  <c:v>34</c:v>
                </c:pt>
                <c:pt idx="4">
                  <c:v>41</c:v>
                </c:pt>
                <c:pt idx="5">
                  <c:v>21</c:v>
                </c:pt>
                <c:pt idx="6">
                  <c:v>5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9-4F96-94EE-D42D17081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9.60'!$U$8:$Y$8</c:f>
              <c:numCache>
                <c:formatCode>#,##0</c:formatCode>
                <c:ptCount val="5"/>
                <c:pt idx="1">
                  <c:v>40748</c:v>
                </c:pt>
                <c:pt idx="2">
                  <c:v>38359.83</c:v>
                </c:pt>
                <c:pt idx="3">
                  <c:v>46919.32</c:v>
                </c:pt>
                <c:pt idx="4">
                  <c:v>39570.54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D0-4A3B-B9AF-C9CDE2D9468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D0-4A3B-B9AF-C9CDE2D94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9.60'!$V$4:$Z$4</c:f>
              <c:numCache>
                <c:formatCode>#,##0</c:formatCode>
                <c:ptCount val="5"/>
                <c:pt idx="0">
                  <c:v>567</c:v>
                </c:pt>
                <c:pt idx="1">
                  <c:v>855</c:v>
                </c:pt>
                <c:pt idx="2">
                  <c:v>674</c:v>
                </c:pt>
                <c:pt idx="3">
                  <c:v>968</c:v>
                </c:pt>
                <c:pt idx="4">
                  <c:v>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18-40B2-8AB1-15505A6E097F}"/>
            </c:ext>
          </c:extLst>
        </c:ser>
        <c:ser>
          <c:idx val="1"/>
          <c:order val="1"/>
          <c:tx>
            <c:strRef>
              <c:f>'Table 9.60'!$S$7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9.60'!$V$7:$Z$7</c:f>
              <c:numCache>
                <c:formatCode>#,##0</c:formatCode>
                <c:ptCount val="5"/>
                <c:pt idx="0">
                  <c:v>356</c:v>
                </c:pt>
                <c:pt idx="1">
                  <c:v>555</c:v>
                </c:pt>
                <c:pt idx="2">
                  <c:v>410</c:v>
                </c:pt>
                <c:pt idx="3">
                  <c:v>609</c:v>
                </c:pt>
                <c:pt idx="4">
                  <c:v>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18-40B2-8AB1-15505A6E097F}"/>
            </c:ext>
          </c:extLst>
        </c:ser>
        <c:ser>
          <c:idx val="2"/>
          <c:order val="2"/>
          <c:tx>
            <c:strRef>
              <c:f>'Table 9.60'!$S$11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9.60'!$V$11:$Z$11</c:f>
              <c:numCache>
                <c:formatCode>#,##0</c:formatCode>
                <c:ptCount val="5"/>
                <c:pt idx="0">
                  <c:v>453</c:v>
                </c:pt>
                <c:pt idx="1">
                  <c:v>643</c:v>
                </c:pt>
                <c:pt idx="2">
                  <c:v>538</c:v>
                </c:pt>
                <c:pt idx="3">
                  <c:v>721</c:v>
                </c:pt>
                <c:pt idx="4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18-40B2-8AB1-15505A6E097F}"/>
            </c:ext>
          </c:extLst>
        </c:ser>
        <c:ser>
          <c:idx val="3"/>
          <c:order val="3"/>
          <c:tx>
            <c:strRef>
              <c:f>'Table 9.60'!$S$12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9.60'!$V$12:$Z$12</c:f>
              <c:numCache>
                <c:formatCode>#,##0</c:formatCode>
                <c:ptCount val="5"/>
                <c:pt idx="0">
                  <c:v>110</c:v>
                </c:pt>
                <c:pt idx="1">
                  <c:v>209</c:v>
                </c:pt>
                <c:pt idx="2">
                  <c:v>135</c:v>
                </c:pt>
                <c:pt idx="3">
                  <c:v>243</c:v>
                </c:pt>
                <c:pt idx="4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18-40B2-8AB1-15505A6E0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9.60'!$AB$15:$AB$33</c:f>
              <c:numCache>
                <c:formatCode>0.0%</c:formatCode>
                <c:ptCount val="19"/>
                <c:pt idx="0">
                  <c:v>0.22799575821845175</c:v>
                </c:pt>
                <c:pt idx="1">
                  <c:v>1.4846235418875928E-2</c:v>
                </c:pt>
                <c:pt idx="2">
                  <c:v>8.483563096500531E-3</c:v>
                </c:pt>
                <c:pt idx="3">
                  <c:v>7.423117709437964E-3</c:v>
                </c:pt>
                <c:pt idx="4">
                  <c:v>7.4231177094379638E-2</c:v>
                </c:pt>
                <c:pt idx="5">
                  <c:v>3.2873806998939555E-2</c:v>
                </c:pt>
                <c:pt idx="6">
                  <c:v>4.3478260869565216E-2</c:v>
                </c:pt>
                <c:pt idx="7">
                  <c:v>3.7115588547189819E-2</c:v>
                </c:pt>
                <c:pt idx="8">
                  <c:v>3.0752916224814422E-2</c:v>
                </c:pt>
                <c:pt idx="9">
                  <c:v>1.166489925768823E-2</c:v>
                </c:pt>
                <c:pt idx="10">
                  <c:v>2.0148462354188761E-2</c:v>
                </c:pt>
                <c:pt idx="11">
                  <c:v>1.6967126193001062E-2</c:v>
                </c:pt>
                <c:pt idx="12">
                  <c:v>2.0148462354188761E-2</c:v>
                </c:pt>
                <c:pt idx="13">
                  <c:v>7.1049840933191943E-2</c:v>
                </c:pt>
                <c:pt idx="14">
                  <c:v>0.11452810180275716</c:v>
                </c:pt>
                <c:pt idx="15">
                  <c:v>4.5599151643690349E-2</c:v>
                </c:pt>
                <c:pt idx="16">
                  <c:v>5.5143160127253447E-2</c:v>
                </c:pt>
                <c:pt idx="17">
                  <c:v>3.1813361611876989E-3</c:v>
                </c:pt>
                <c:pt idx="18">
                  <c:v>3.3934252386002124E-2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8-40F7-89B8-91B4D7E521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8-40F7-89B8-91B4D7E5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9.60'!$Z$44:$Z$60</c:f>
              <c:numCache>
                <c:formatCode>#,##0</c:formatCode>
                <c:ptCount val="17"/>
                <c:pt idx="0">
                  <c:v>5</c:v>
                </c:pt>
                <c:pt idx="1">
                  <c:v>3</c:v>
                </c:pt>
                <c:pt idx="2">
                  <c:v>37</c:v>
                </c:pt>
                <c:pt idx="3">
                  <c:v>54</c:v>
                </c:pt>
                <c:pt idx="4">
                  <c:v>63</c:v>
                </c:pt>
                <c:pt idx="5">
                  <c:v>67</c:v>
                </c:pt>
                <c:pt idx="6">
                  <c:v>56</c:v>
                </c:pt>
                <c:pt idx="7">
                  <c:v>25</c:v>
                </c:pt>
                <c:pt idx="8">
                  <c:v>46</c:v>
                </c:pt>
                <c:pt idx="9">
                  <c:v>33</c:v>
                </c:pt>
                <c:pt idx="10">
                  <c:v>37</c:v>
                </c:pt>
                <c:pt idx="11">
                  <c:v>40</c:v>
                </c:pt>
                <c:pt idx="12">
                  <c:v>34</c:v>
                </c:pt>
                <c:pt idx="13">
                  <c:v>5</c:v>
                </c:pt>
                <c:pt idx="14">
                  <c:v>6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8-4D0C-8881-6C3D7C44DE32}"/>
            </c:ext>
          </c:extLst>
        </c:ser>
        <c:ser>
          <c:idx val="1"/>
          <c:order val="1"/>
          <c:tx>
            <c:strRef>
              <c:f>'Table 9.60'!$S$62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9.60'!$Z$63:$Z$79</c:f>
              <c:numCache>
                <c:formatCode>#,##0</c:formatCode>
                <c:ptCount val="17"/>
                <c:pt idx="0">
                  <c:v>1</c:v>
                </c:pt>
                <c:pt idx="1">
                  <c:v>8</c:v>
                </c:pt>
                <c:pt idx="2">
                  <c:v>26</c:v>
                </c:pt>
                <c:pt idx="3">
                  <c:v>45</c:v>
                </c:pt>
                <c:pt idx="4">
                  <c:v>57</c:v>
                </c:pt>
                <c:pt idx="5">
                  <c:v>62</c:v>
                </c:pt>
                <c:pt idx="6">
                  <c:v>36</c:v>
                </c:pt>
                <c:pt idx="7">
                  <c:v>27</c:v>
                </c:pt>
                <c:pt idx="8">
                  <c:v>24</c:v>
                </c:pt>
                <c:pt idx="9">
                  <c:v>36</c:v>
                </c:pt>
                <c:pt idx="10">
                  <c:v>42</c:v>
                </c:pt>
                <c:pt idx="11">
                  <c:v>36</c:v>
                </c:pt>
                <c:pt idx="12">
                  <c:v>15</c:v>
                </c:pt>
                <c:pt idx="13">
                  <c:v>5</c:v>
                </c:pt>
                <c:pt idx="14">
                  <c:v>5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8-4D0C-8881-6C3D7C44D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9.60'!$Z$83:$Z$90</c:f>
              <c:numCache>
                <c:formatCode>#,##0</c:formatCode>
                <c:ptCount val="8"/>
                <c:pt idx="0">
                  <c:v>38</c:v>
                </c:pt>
                <c:pt idx="1">
                  <c:v>17</c:v>
                </c:pt>
                <c:pt idx="2">
                  <c:v>30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8-452C-9B74-B6CFCC5CF2C5}"/>
            </c:ext>
          </c:extLst>
        </c:ser>
        <c:ser>
          <c:idx val="1"/>
          <c:order val="1"/>
          <c:tx>
            <c:strRef>
              <c:f>'Table 9.60'!$S$92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9.60'!$Z$93:$Z$100</c:f>
              <c:numCache>
                <c:formatCode>#,##0</c:formatCode>
                <c:ptCount val="8"/>
                <c:pt idx="0">
                  <c:v>23</c:v>
                </c:pt>
                <c:pt idx="1">
                  <c:v>22</c:v>
                </c:pt>
                <c:pt idx="2">
                  <c:v>3</c:v>
                </c:pt>
                <c:pt idx="3">
                  <c:v>35</c:v>
                </c:pt>
                <c:pt idx="4">
                  <c:v>42</c:v>
                </c:pt>
                <c:pt idx="5">
                  <c:v>24</c:v>
                </c:pt>
                <c:pt idx="6">
                  <c:v>5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8-452C-9B74-B6CFCC5CF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9.1'!$V$4:$Z$4</c:f>
              <c:numCache>
                <c:formatCode>#,##0</c:formatCode>
                <c:ptCount val="5"/>
                <c:pt idx="0">
                  <c:v>590</c:v>
                </c:pt>
                <c:pt idx="1">
                  <c:v>622</c:v>
                </c:pt>
                <c:pt idx="2">
                  <c:v>656</c:v>
                </c:pt>
                <c:pt idx="3">
                  <c:v>567</c:v>
                </c:pt>
                <c:pt idx="4">
                  <c:v>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2-4AD0-ADE7-84B0B0504795}"/>
            </c:ext>
          </c:extLst>
        </c:ser>
        <c:ser>
          <c:idx val="1"/>
          <c:order val="1"/>
          <c:tx>
            <c:strRef>
              <c:f>'Table 9.1'!$S$7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9.1'!$V$7:$Z$7</c:f>
              <c:numCache>
                <c:formatCode>#,##0</c:formatCode>
                <c:ptCount val="5"/>
                <c:pt idx="0">
                  <c:v>413</c:v>
                </c:pt>
                <c:pt idx="1">
                  <c:v>427</c:v>
                </c:pt>
                <c:pt idx="2">
                  <c:v>443</c:v>
                </c:pt>
                <c:pt idx="3">
                  <c:v>406</c:v>
                </c:pt>
                <c:pt idx="4">
                  <c:v>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2-4AD0-ADE7-84B0B0504795}"/>
            </c:ext>
          </c:extLst>
        </c:ser>
        <c:ser>
          <c:idx val="2"/>
          <c:order val="2"/>
          <c:tx>
            <c:strRef>
              <c:f>'Table 9.1'!$S$11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9.1'!$V$11:$Z$11</c:f>
              <c:numCache>
                <c:formatCode>#,##0</c:formatCode>
                <c:ptCount val="5"/>
                <c:pt idx="0">
                  <c:v>585</c:v>
                </c:pt>
                <c:pt idx="1">
                  <c:v>615</c:v>
                </c:pt>
                <c:pt idx="2">
                  <c:v>643</c:v>
                </c:pt>
                <c:pt idx="3">
                  <c:v>552</c:v>
                </c:pt>
                <c:pt idx="4">
                  <c:v>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52-4AD0-ADE7-84B0B0504795}"/>
            </c:ext>
          </c:extLst>
        </c:ser>
        <c:ser>
          <c:idx val="3"/>
          <c:order val="3"/>
          <c:tx>
            <c:strRef>
              <c:f>'Table 9.1'!$S$12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9.1'!$V$12:$Z$12</c:f>
              <c:numCache>
                <c:formatCode>#,##0</c:formatCode>
                <c:ptCount val="5"/>
                <c:pt idx="0">
                  <c:v>3</c:v>
                </c:pt>
                <c:pt idx="1">
                  <c:v>11</c:v>
                </c:pt>
                <c:pt idx="2">
                  <c:v>11</c:v>
                </c:pt>
                <c:pt idx="3">
                  <c:v>17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52-4AD0-ADE7-84B0B0504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9.6'!$V$8:$Z$8</c:f>
              <c:numCache>
                <c:formatCode>#,##0</c:formatCode>
                <c:ptCount val="5"/>
                <c:pt idx="0">
                  <c:v>32979.5</c:v>
                </c:pt>
                <c:pt idx="1">
                  <c:v>35357.5</c:v>
                </c:pt>
                <c:pt idx="2">
                  <c:v>35773</c:v>
                </c:pt>
                <c:pt idx="3">
                  <c:v>37464.639999999999</c:v>
                </c:pt>
                <c:pt idx="4">
                  <c:v>36783.53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9-484F-AA44-88945ADD6B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9-484F-AA44-88945ADD6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9.60'!$V$8:$Z$8</c:f>
              <c:numCache>
                <c:formatCode>#,##0</c:formatCode>
                <c:ptCount val="5"/>
                <c:pt idx="0">
                  <c:v>40748</c:v>
                </c:pt>
                <c:pt idx="1">
                  <c:v>38359.83</c:v>
                </c:pt>
                <c:pt idx="2">
                  <c:v>46919.32</c:v>
                </c:pt>
                <c:pt idx="3">
                  <c:v>39570.54</c:v>
                </c:pt>
                <c:pt idx="4">
                  <c:v>43154.9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A-4145-97D5-E01455F10E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A-4145-97D5-E01455F10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9.61'!$U$4:$Y$4</c:f>
              <c:numCache>
                <c:formatCode>#,##0</c:formatCode>
                <c:ptCount val="5"/>
                <c:pt idx="1">
                  <c:v>57911</c:v>
                </c:pt>
                <c:pt idx="2">
                  <c:v>60427</c:v>
                </c:pt>
                <c:pt idx="3">
                  <c:v>60778</c:v>
                </c:pt>
                <c:pt idx="4">
                  <c:v>61743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2C-4DCB-9C7E-CBA5E6FA3E1C}"/>
            </c:ext>
          </c:extLst>
        </c:ser>
        <c:ser>
          <c:idx val="1"/>
          <c:order val="1"/>
          <c:tx>
            <c:strRef>
              <c:f>'Table 9.61'!$S$7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9.61'!$U$7:$Y$7</c:f>
              <c:numCache>
                <c:formatCode>#,##0</c:formatCode>
                <c:ptCount val="5"/>
                <c:pt idx="1">
                  <c:v>41479</c:v>
                </c:pt>
                <c:pt idx="2">
                  <c:v>42516</c:v>
                </c:pt>
                <c:pt idx="3">
                  <c:v>42929</c:v>
                </c:pt>
                <c:pt idx="4">
                  <c:v>44121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2C-4DCB-9C7E-CBA5E6FA3E1C}"/>
            </c:ext>
          </c:extLst>
        </c:ser>
        <c:ser>
          <c:idx val="2"/>
          <c:order val="2"/>
          <c:tx>
            <c:strRef>
              <c:f>'Table 9.61'!$S$11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9.61'!$U$11:$Y$11</c:f>
              <c:numCache>
                <c:formatCode>#,##0</c:formatCode>
                <c:ptCount val="5"/>
                <c:pt idx="1">
                  <c:v>53189</c:v>
                </c:pt>
                <c:pt idx="2">
                  <c:v>55513</c:v>
                </c:pt>
                <c:pt idx="3">
                  <c:v>55997</c:v>
                </c:pt>
                <c:pt idx="4">
                  <c:v>56747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2C-4DCB-9C7E-CBA5E6FA3E1C}"/>
            </c:ext>
          </c:extLst>
        </c:ser>
        <c:ser>
          <c:idx val="3"/>
          <c:order val="3"/>
          <c:tx>
            <c:strRef>
              <c:f>'Table 9.61'!$S$12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9.61'!$U$12:$Y$12</c:f>
              <c:numCache>
                <c:formatCode>#,##0</c:formatCode>
                <c:ptCount val="5"/>
                <c:pt idx="1">
                  <c:v>4726</c:v>
                </c:pt>
                <c:pt idx="2">
                  <c:v>4918</c:v>
                </c:pt>
                <c:pt idx="3">
                  <c:v>4779</c:v>
                </c:pt>
                <c:pt idx="4">
                  <c:v>4994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2C-4DCB-9C7E-CBA5E6FA3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9.61'!$AB$15:$AB$33</c:f>
              <c:numCache>
                <c:formatCode>0.0%</c:formatCode>
                <c:ptCount val="19"/>
                <c:pt idx="0">
                  <c:v>2.1452318986656237E-2</c:v>
                </c:pt>
                <c:pt idx="1">
                  <c:v>3.1155506747100326E-2</c:v>
                </c:pt>
                <c:pt idx="2">
                  <c:v>5.286356866697757E-2</c:v>
                </c:pt>
                <c:pt idx="3">
                  <c:v>1.8007311239149729E-2</c:v>
                </c:pt>
                <c:pt idx="4">
                  <c:v>7.928030929851218E-2</c:v>
                </c:pt>
                <c:pt idx="5">
                  <c:v>2.9891835782949468E-2</c:v>
                </c:pt>
                <c:pt idx="6">
                  <c:v>9.5437245197298154E-2</c:v>
                </c:pt>
                <c:pt idx="7">
                  <c:v>8.5568576715358113E-2</c:v>
                </c:pt>
                <c:pt idx="8">
                  <c:v>5.0441532652355091E-2</c:v>
                </c:pt>
                <c:pt idx="9">
                  <c:v>4.0617995276277588E-3</c:v>
                </c:pt>
                <c:pt idx="10">
                  <c:v>2.4641583800941735E-2</c:v>
                </c:pt>
                <c:pt idx="11">
                  <c:v>1.6277285514419388E-2</c:v>
                </c:pt>
                <c:pt idx="12">
                  <c:v>4.2272802491237042E-2</c:v>
                </c:pt>
                <c:pt idx="13">
                  <c:v>8.0273193627487846E-2</c:v>
                </c:pt>
                <c:pt idx="14">
                  <c:v>5.1765378424322654E-2</c:v>
                </c:pt>
                <c:pt idx="15">
                  <c:v>8.0664329878296456E-2</c:v>
                </c:pt>
                <c:pt idx="16">
                  <c:v>0.14998570848314352</c:v>
                </c:pt>
                <c:pt idx="17">
                  <c:v>1.1448257187128609E-2</c:v>
                </c:pt>
                <c:pt idx="18">
                  <c:v>4.7733666300603252E-2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70-42FD-A8E9-21ABF1B960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70-42FD-A8E9-21ABF1B9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9.61'!$Y$44:$Y$60</c:f>
              <c:numCache>
                <c:formatCode>#,##0</c:formatCode>
                <c:ptCount val="17"/>
                <c:pt idx="0">
                  <c:v>58</c:v>
                </c:pt>
                <c:pt idx="1">
                  <c:v>865</c:v>
                </c:pt>
                <c:pt idx="2">
                  <c:v>2135</c:v>
                </c:pt>
                <c:pt idx="3">
                  <c:v>3001</c:v>
                </c:pt>
                <c:pt idx="4">
                  <c:v>4114</c:v>
                </c:pt>
                <c:pt idx="5">
                  <c:v>3937</c:v>
                </c:pt>
                <c:pt idx="6">
                  <c:v>3652</c:v>
                </c:pt>
                <c:pt idx="7">
                  <c:v>2984</c:v>
                </c:pt>
                <c:pt idx="8">
                  <c:v>3061</c:v>
                </c:pt>
                <c:pt idx="9">
                  <c:v>2665</c:v>
                </c:pt>
                <c:pt idx="10">
                  <c:v>2649</c:v>
                </c:pt>
                <c:pt idx="11">
                  <c:v>2062</c:v>
                </c:pt>
                <c:pt idx="12">
                  <c:v>971</c:v>
                </c:pt>
                <c:pt idx="13">
                  <c:v>331</c:v>
                </c:pt>
                <c:pt idx="14">
                  <c:v>134</c:v>
                </c:pt>
                <c:pt idx="15">
                  <c:v>62</c:v>
                </c:pt>
                <c:pt idx="1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3-4B14-A1EC-CE16A1041B82}"/>
            </c:ext>
          </c:extLst>
        </c:ser>
        <c:ser>
          <c:idx val="1"/>
          <c:order val="1"/>
          <c:tx>
            <c:strRef>
              <c:f>'Table 9.61'!$S$62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9.61'!$Y$63:$Y$79</c:f>
              <c:numCache>
                <c:formatCode>#,##0</c:formatCode>
                <c:ptCount val="17"/>
                <c:pt idx="0">
                  <c:v>78</c:v>
                </c:pt>
                <c:pt idx="1">
                  <c:v>924</c:v>
                </c:pt>
                <c:pt idx="2">
                  <c:v>2231</c:v>
                </c:pt>
                <c:pt idx="3">
                  <c:v>2902</c:v>
                </c:pt>
                <c:pt idx="4">
                  <c:v>3454</c:v>
                </c:pt>
                <c:pt idx="5">
                  <c:v>3020</c:v>
                </c:pt>
                <c:pt idx="6">
                  <c:v>3025</c:v>
                </c:pt>
                <c:pt idx="7">
                  <c:v>2647</c:v>
                </c:pt>
                <c:pt idx="8">
                  <c:v>2859</c:v>
                </c:pt>
                <c:pt idx="9">
                  <c:v>2445</c:v>
                </c:pt>
                <c:pt idx="10">
                  <c:v>2455</c:v>
                </c:pt>
                <c:pt idx="11">
                  <c:v>1714</c:v>
                </c:pt>
                <c:pt idx="12">
                  <c:v>747</c:v>
                </c:pt>
                <c:pt idx="13">
                  <c:v>284</c:v>
                </c:pt>
                <c:pt idx="14">
                  <c:v>105</c:v>
                </c:pt>
                <c:pt idx="15">
                  <c:v>74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3-4B14-A1EC-CE16A1041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9.61'!$Y$83:$Y$90</c:f>
              <c:numCache>
                <c:formatCode>#,##0</c:formatCode>
                <c:ptCount val="8"/>
                <c:pt idx="0">
                  <c:v>1534</c:v>
                </c:pt>
                <c:pt idx="1">
                  <c:v>2214</c:v>
                </c:pt>
                <c:pt idx="2">
                  <c:v>5137</c:v>
                </c:pt>
                <c:pt idx="3">
                  <c:v>1483</c:v>
                </c:pt>
                <c:pt idx="4">
                  <c:v>771</c:v>
                </c:pt>
                <c:pt idx="5">
                  <c:v>1184</c:v>
                </c:pt>
                <c:pt idx="6">
                  <c:v>3428</c:v>
                </c:pt>
                <c:pt idx="7">
                  <c:v>3650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C-423D-80D3-6710DA396C24}"/>
            </c:ext>
          </c:extLst>
        </c:ser>
        <c:ser>
          <c:idx val="1"/>
          <c:order val="1"/>
          <c:tx>
            <c:strRef>
              <c:f>'Table 9.61'!$S$92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9.61'!$Y$93:$Y$100</c:f>
              <c:numCache>
                <c:formatCode>#,##0</c:formatCode>
                <c:ptCount val="8"/>
                <c:pt idx="0">
                  <c:v>1301</c:v>
                </c:pt>
                <c:pt idx="1">
                  <c:v>3832</c:v>
                </c:pt>
                <c:pt idx="2">
                  <c:v>661</c:v>
                </c:pt>
                <c:pt idx="3">
                  <c:v>3808</c:v>
                </c:pt>
                <c:pt idx="4">
                  <c:v>4028</c:v>
                </c:pt>
                <c:pt idx="5">
                  <c:v>2368</c:v>
                </c:pt>
                <c:pt idx="6">
                  <c:v>373</c:v>
                </c:pt>
                <c:pt idx="7">
                  <c:v>1932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BC-423D-80D3-6710DA396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9.61'!$U$8:$Y$8</c:f>
              <c:numCache>
                <c:formatCode>#,##0</c:formatCode>
                <c:ptCount val="5"/>
                <c:pt idx="1">
                  <c:v>44651</c:v>
                </c:pt>
                <c:pt idx="2">
                  <c:v>46428.39</c:v>
                </c:pt>
                <c:pt idx="3">
                  <c:v>48533.66</c:v>
                </c:pt>
                <c:pt idx="4">
                  <c:v>48233.85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2-4D89-A958-90961B3E80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72-4D89-A958-90961B3E8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9.61'!$V$4:$Z$4</c:f>
              <c:numCache>
                <c:formatCode>#,##0</c:formatCode>
                <c:ptCount val="5"/>
                <c:pt idx="0">
                  <c:v>57911</c:v>
                </c:pt>
                <c:pt idx="1">
                  <c:v>60427</c:v>
                </c:pt>
                <c:pt idx="2">
                  <c:v>60778</c:v>
                </c:pt>
                <c:pt idx="3">
                  <c:v>61743</c:v>
                </c:pt>
                <c:pt idx="4">
                  <c:v>66473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20-44D9-BCE0-6A7A83A9D635}"/>
            </c:ext>
          </c:extLst>
        </c:ser>
        <c:ser>
          <c:idx val="1"/>
          <c:order val="1"/>
          <c:tx>
            <c:strRef>
              <c:f>'Table 9.61'!$S$7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9.61'!$V$7:$Z$7</c:f>
              <c:numCache>
                <c:formatCode>#,##0</c:formatCode>
                <c:ptCount val="5"/>
                <c:pt idx="0">
                  <c:v>41479</c:v>
                </c:pt>
                <c:pt idx="1">
                  <c:v>42516</c:v>
                </c:pt>
                <c:pt idx="2">
                  <c:v>42929</c:v>
                </c:pt>
                <c:pt idx="3">
                  <c:v>44121</c:v>
                </c:pt>
                <c:pt idx="4">
                  <c:v>45278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20-44D9-BCE0-6A7A83A9D635}"/>
            </c:ext>
          </c:extLst>
        </c:ser>
        <c:ser>
          <c:idx val="2"/>
          <c:order val="2"/>
          <c:tx>
            <c:strRef>
              <c:f>'Table 9.61'!$S$11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9.61'!$V$11:$Z$11</c:f>
              <c:numCache>
                <c:formatCode>#,##0</c:formatCode>
                <c:ptCount val="5"/>
                <c:pt idx="0">
                  <c:v>53189</c:v>
                </c:pt>
                <c:pt idx="1">
                  <c:v>55513</c:v>
                </c:pt>
                <c:pt idx="2">
                  <c:v>55997</c:v>
                </c:pt>
                <c:pt idx="3">
                  <c:v>56747</c:v>
                </c:pt>
                <c:pt idx="4">
                  <c:v>61354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20-44D9-BCE0-6A7A83A9D635}"/>
            </c:ext>
          </c:extLst>
        </c:ser>
        <c:ser>
          <c:idx val="3"/>
          <c:order val="3"/>
          <c:tx>
            <c:strRef>
              <c:f>'Table 9.61'!$S$12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9.61'!$V$12:$Z$12</c:f>
              <c:numCache>
                <c:formatCode>#,##0</c:formatCode>
                <c:ptCount val="5"/>
                <c:pt idx="0">
                  <c:v>4726</c:v>
                </c:pt>
                <c:pt idx="1">
                  <c:v>4918</c:v>
                </c:pt>
                <c:pt idx="2">
                  <c:v>4779</c:v>
                </c:pt>
                <c:pt idx="3">
                  <c:v>4994</c:v>
                </c:pt>
                <c:pt idx="4">
                  <c:v>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20-44D9-BCE0-6A7A83A9D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9.61'!$AB$15:$AB$33</c:f>
              <c:numCache>
                <c:formatCode>0.0%</c:formatCode>
                <c:ptCount val="19"/>
                <c:pt idx="0">
                  <c:v>2.1452318986656237E-2</c:v>
                </c:pt>
                <c:pt idx="1">
                  <c:v>3.1155506747100326E-2</c:v>
                </c:pt>
                <c:pt idx="2">
                  <c:v>5.286356866697757E-2</c:v>
                </c:pt>
                <c:pt idx="3">
                  <c:v>1.8007311239149729E-2</c:v>
                </c:pt>
                <c:pt idx="4">
                  <c:v>7.928030929851218E-2</c:v>
                </c:pt>
                <c:pt idx="5">
                  <c:v>2.9891835782949468E-2</c:v>
                </c:pt>
                <c:pt idx="6">
                  <c:v>9.5437245197298154E-2</c:v>
                </c:pt>
                <c:pt idx="7">
                  <c:v>8.5568576715358113E-2</c:v>
                </c:pt>
                <c:pt idx="8">
                  <c:v>5.0441532652355091E-2</c:v>
                </c:pt>
                <c:pt idx="9">
                  <c:v>4.0617995276277588E-3</c:v>
                </c:pt>
                <c:pt idx="10">
                  <c:v>2.4641583800941735E-2</c:v>
                </c:pt>
                <c:pt idx="11">
                  <c:v>1.6277285514419388E-2</c:v>
                </c:pt>
                <c:pt idx="12">
                  <c:v>4.2272802491237042E-2</c:v>
                </c:pt>
                <c:pt idx="13">
                  <c:v>8.0273193627487846E-2</c:v>
                </c:pt>
                <c:pt idx="14">
                  <c:v>5.1765378424322654E-2</c:v>
                </c:pt>
                <c:pt idx="15">
                  <c:v>8.0664329878296456E-2</c:v>
                </c:pt>
                <c:pt idx="16">
                  <c:v>0.14998570848314352</c:v>
                </c:pt>
                <c:pt idx="17">
                  <c:v>1.1448257187128609E-2</c:v>
                </c:pt>
                <c:pt idx="18">
                  <c:v>4.7733666300603252E-2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7-49A7-993E-9D232A5441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C7-49A7-993E-9D232A544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9.61'!$Z$44:$Z$60</c:f>
              <c:numCache>
                <c:formatCode>#,##0</c:formatCode>
                <c:ptCount val="17"/>
                <c:pt idx="0">
                  <c:v>83</c:v>
                </c:pt>
                <c:pt idx="1">
                  <c:v>1094</c:v>
                </c:pt>
                <c:pt idx="2">
                  <c:v>2379</c:v>
                </c:pt>
                <c:pt idx="3">
                  <c:v>3352</c:v>
                </c:pt>
                <c:pt idx="4">
                  <c:v>4358</c:v>
                </c:pt>
                <c:pt idx="5">
                  <c:v>4113</c:v>
                </c:pt>
                <c:pt idx="6">
                  <c:v>3838</c:v>
                </c:pt>
                <c:pt idx="7">
                  <c:v>3180</c:v>
                </c:pt>
                <c:pt idx="8">
                  <c:v>3046</c:v>
                </c:pt>
                <c:pt idx="9">
                  <c:v>2751</c:v>
                </c:pt>
                <c:pt idx="10">
                  <c:v>2629</c:v>
                </c:pt>
                <c:pt idx="11">
                  <c:v>2155</c:v>
                </c:pt>
                <c:pt idx="12">
                  <c:v>1031</c:v>
                </c:pt>
                <c:pt idx="13">
                  <c:v>391</c:v>
                </c:pt>
                <c:pt idx="14">
                  <c:v>124</c:v>
                </c:pt>
                <c:pt idx="15">
                  <c:v>53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C-47B8-BB83-1E9E3012733D}"/>
            </c:ext>
          </c:extLst>
        </c:ser>
        <c:ser>
          <c:idx val="1"/>
          <c:order val="1"/>
          <c:tx>
            <c:strRef>
              <c:f>'Table 9.61'!$S$62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9.61'!$Z$63:$Z$79</c:f>
              <c:numCache>
                <c:formatCode>#,##0</c:formatCode>
                <c:ptCount val="17"/>
                <c:pt idx="0">
                  <c:v>104</c:v>
                </c:pt>
                <c:pt idx="1">
                  <c:v>1106</c:v>
                </c:pt>
                <c:pt idx="2">
                  <c:v>2619</c:v>
                </c:pt>
                <c:pt idx="3">
                  <c:v>3286</c:v>
                </c:pt>
                <c:pt idx="4">
                  <c:v>3740</c:v>
                </c:pt>
                <c:pt idx="5">
                  <c:v>3377</c:v>
                </c:pt>
                <c:pt idx="6">
                  <c:v>3245</c:v>
                </c:pt>
                <c:pt idx="7">
                  <c:v>2903</c:v>
                </c:pt>
                <c:pt idx="8">
                  <c:v>2899</c:v>
                </c:pt>
                <c:pt idx="9">
                  <c:v>2743</c:v>
                </c:pt>
                <c:pt idx="10">
                  <c:v>2465</c:v>
                </c:pt>
                <c:pt idx="11">
                  <c:v>1927</c:v>
                </c:pt>
                <c:pt idx="12">
                  <c:v>863</c:v>
                </c:pt>
                <c:pt idx="13">
                  <c:v>273</c:v>
                </c:pt>
                <c:pt idx="14">
                  <c:v>108</c:v>
                </c:pt>
                <c:pt idx="15">
                  <c:v>66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C-47B8-BB83-1E9E30127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9.61'!$Z$83:$Z$90</c:f>
              <c:numCache>
                <c:formatCode>#,##0</c:formatCode>
                <c:ptCount val="8"/>
                <c:pt idx="0">
                  <c:v>1485</c:v>
                </c:pt>
                <c:pt idx="1">
                  <c:v>2242</c:v>
                </c:pt>
                <c:pt idx="2">
                  <c:v>5181</c:v>
                </c:pt>
                <c:pt idx="3">
                  <c:v>1619</c:v>
                </c:pt>
                <c:pt idx="4">
                  <c:v>773</c:v>
                </c:pt>
                <c:pt idx="5">
                  <c:v>1247</c:v>
                </c:pt>
                <c:pt idx="6">
                  <c:v>3509</c:v>
                </c:pt>
                <c:pt idx="7">
                  <c:v>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D-4687-A10F-02D224962796}"/>
            </c:ext>
          </c:extLst>
        </c:ser>
        <c:ser>
          <c:idx val="1"/>
          <c:order val="1"/>
          <c:tx>
            <c:strRef>
              <c:f>'Table 9.61'!$S$92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9.61'!$Z$93:$Z$100</c:f>
              <c:numCache>
                <c:formatCode>#,##0</c:formatCode>
                <c:ptCount val="8"/>
                <c:pt idx="0">
                  <c:v>1328</c:v>
                </c:pt>
                <c:pt idx="1">
                  <c:v>3909</c:v>
                </c:pt>
                <c:pt idx="2">
                  <c:v>690</c:v>
                </c:pt>
                <c:pt idx="3">
                  <c:v>4053</c:v>
                </c:pt>
                <c:pt idx="4">
                  <c:v>4035</c:v>
                </c:pt>
                <c:pt idx="5">
                  <c:v>2446</c:v>
                </c:pt>
                <c:pt idx="6">
                  <c:v>380</c:v>
                </c:pt>
                <c:pt idx="7">
                  <c:v>2025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D-4687-A10F-02D224962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9.7'!$U$4:$Y$4</c:f>
              <c:numCache>
                <c:formatCode>#,##0</c:formatCode>
                <c:ptCount val="5"/>
                <c:pt idx="1">
                  <c:v>169</c:v>
                </c:pt>
                <c:pt idx="2">
                  <c:v>320</c:v>
                </c:pt>
                <c:pt idx="3">
                  <c:v>220</c:v>
                </c:pt>
                <c:pt idx="4">
                  <c:v>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D-4177-8786-C5ABFE743A0C}"/>
            </c:ext>
          </c:extLst>
        </c:ser>
        <c:ser>
          <c:idx val="1"/>
          <c:order val="1"/>
          <c:tx>
            <c:strRef>
              <c:f>'Table 9.7'!$S$7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9.7'!$U$7:$Y$7</c:f>
              <c:numCache>
                <c:formatCode>#,##0</c:formatCode>
                <c:ptCount val="5"/>
                <c:pt idx="1">
                  <c:v>113</c:v>
                </c:pt>
                <c:pt idx="2">
                  <c:v>231</c:v>
                </c:pt>
                <c:pt idx="3">
                  <c:v>154</c:v>
                </c:pt>
                <c:pt idx="4">
                  <c:v>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4D-4177-8786-C5ABFE743A0C}"/>
            </c:ext>
          </c:extLst>
        </c:ser>
        <c:ser>
          <c:idx val="2"/>
          <c:order val="2"/>
          <c:tx>
            <c:strRef>
              <c:f>'Table 9.7'!$S$11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9.7'!$U$11:$Y$11</c:f>
              <c:numCache>
                <c:formatCode>#,##0</c:formatCode>
                <c:ptCount val="5"/>
                <c:pt idx="1">
                  <c:v>142</c:v>
                </c:pt>
                <c:pt idx="2">
                  <c:v>265</c:v>
                </c:pt>
                <c:pt idx="3">
                  <c:v>192</c:v>
                </c:pt>
                <c:pt idx="4">
                  <c:v>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D-4177-8786-C5ABFE743A0C}"/>
            </c:ext>
          </c:extLst>
        </c:ser>
        <c:ser>
          <c:idx val="3"/>
          <c:order val="3"/>
          <c:tx>
            <c:strRef>
              <c:f>'Table 9.7'!$S$12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9.7'!$U$12:$Y$12</c:f>
              <c:numCache>
                <c:formatCode>#,##0</c:formatCode>
                <c:ptCount val="5"/>
                <c:pt idx="1">
                  <c:v>26</c:v>
                </c:pt>
                <c:pt idx="2">
                  <c:v>54</c:v>
                </c:pt>
                <c:pt idx="3">
                  <c:v>29</c:v>
                </c:pt>
                <c:pt idx="4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4D-4177-8786-C5ABFE743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9.61'!$V$8:$Z$8</c:f>
              <c:numCache>
                <c:formatCode>#,##0</c:formatCode>
                <c:ptCount val="5"/>
                <c:pt idx="0">
                  <c:v>44651</c:v>
                </c:pt>
                <c:pt idx="1">
                  <c:v>46428.39</c:v>
                </c:pt>
                <c:pt idx="2">
                  <c:v>48533.66</c:v>
                </c:pt>
                <c:pt idx="3">
                  <c:v>48233.85</c:v>
                </c:pt>
                <c:pt idx="4">
                  <c:v>48108.28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5F-4D02-997F-0E903F2214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F-4D02-997F-0E903F221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9.62'!$U$4:$Y$4</c:f>
              <c:numCache>
                <c:formatCode>#,##0</c:formatCode>
                <c:ptCount val="5"/>
                <c:pt idx="1">
                  <c:v>29549</c:v>
                </c:pt>
                <c:pt idx="2">
                  <c:v>31006</c:v>
                </c:pt>
                <c:pt idx="3">
                  <c:v>31078</c:v>
                </c:pt>
                <c:pt idx="4">
                  <c:v>31217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2-492C-AC2D-EB5E7D313BF6}"/>
            </c:ext>
          </c:extLst>
        </c:ser>
        <c:ser>
          <c:idx val="1"/>
          <c:order val="1"/>
          <c:tx>
            <c:strRef>
              <c:f>'Table 9.62'!$S$7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9.62'!$U$7:$Y$7</c:f>
              <c:numCache>
                <c:formatCode>#,##0</c:formatCode>
                <c:ptCount val="5"/>
                <c:pt idx="1">
                  <c:v>21123</c:v>
                </c:pt>
                <c:pt idx="2">
                  <c:v>22193</c:v>
                </c:pt>
                <c:pt idx="3">
                  <c:v>22117</c:v>
                </c:pt>
                <c:pt idx="4">
                  <c:v>22543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2-492C-AC2D-EB5E7D313BF6}"/>
            </c:ext>
          </c:extLst>
        </c:ser>
        <c:ser>
          <c:idx val="2"/>
          <c:order val="2"/>
          <c:tx>
            <c:strRef>
              <c:f>'Table 9.62'!$S$11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9.62'!$U$11:$Y$11</c:f>
              <c:numCache>
                <c:formatCode>#,##0</c:formatCode>
                <c:ptCount val="5"/>
                <c:pt idx="1">
                  <c:v>24717</c:v>
                </c:pt>
                <c:pt idx="2">
                  <c:v>25925</c:v>
                </c:pt>
                <c:pt idx="3">
                  <c:v>26091</c:v>
                </c:pt>
                <c:pt idx="4">
                  <c:v>26223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C2-492C-AC2D-EB5E7D313BF6}"/>
            </c:ext>
          </c:extLst>
        </c:ser>
        <c:ser>
          <c:idx val="3"/>
          <c:order val="3"/>
          <c:tx>
            <c:strRef>
              <c:f>'Table 9.62'!$S$12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9.62'!$U$12:$Y$12</c:f>
              <c:numCache>
                <c:formatCode>#,##0</c:formatCode>
                <c:ptCount val="5"/>
                <c:pt idx="1">
                  <c:v>4830</c:v>
                </c:pt>
                <c:pt idx="2">
                  <c:v>5084</c:v>
                </c:pt>
                <c:pt idx="3">
                  <c:v>4982</c:v>
                </c:pt>
                <c:pt idx="4">
                  <c:v>4993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C2-492C-AC2D-EB5E7D313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9.62'!$AB$15:$AB$33</c:f>
              <c:numCache>
                <c:formatCode>0.0%</c:formatCode>
                <c:ptCount val="19"/>
                <c:pt idx="0">
                  <c:v>5.8041743400859422E-2</c:v>
                </c:pt>
                <c:pt idx="1">
                  <c:v>7.4892572130141194E-3</c:v>
                </c:pt>
                <c:pt idx="2">
                  <c:v>6.0957642725598525E-2</c:v>
                </c:pt>
                <c:pt idx="3">
                  <c:v>1.0742786985880909E-2</c:v>
                </c:pt>
                <c:pt idx="4">
                  <c:v>9.2357274401473302E-2</c:v>
                </c:pt>
                <c:pt idx="5">
                  <c:v>4.1037446286065073E-2</c:v>
                </c:pt>
                <c:pt idx="6">
                  <c:v>8.2259054634745241E-2</c:v>
                </c:pt>
                <c:pt idx="7">
                  <c:v>6.1724984653161452E-2</c:v>
                </c:pt>
                <c:pt idx="8">
                  <c:v>3.9963167587476978E-2</c:v>
                </c:pt>
                <c:pt idx="9">
                  <c:v>1.2185389809699201E-2</c:v>
                </c:pt>
                <c:pt idx="10">
                  <c:v>3.0079803560466543E-2</c:v>
                </c:pt>
                <c:pt idx="11">
                  <c:v>2.2866789441375077E-2</c:v>
                </c:pt>
                <c:pt idx="12">
                  <c:v>6.0926949048496007E-2</c:v>
                </c:pt>
                <c:pt idx="13">
                  <c:v>6.8692449355432783E-2</c:v>
                </c:pt>
                <c:pt idx="14">
                  <c:v>5.1442602823818295E-2</c:v>
                </c:pt>
                <c:pt idx="15">
                  <c:v>7.4125230202578274E-2</c:v>
                </c:pt>
                <c:pt idx="16">
                  <c:v>0.10125844076120319</c:v>
                </c:pt>
                <c:pt idx="17">
                  <c:v>1.8784530386740331E-2</c:v>
                </c:pt>
                <c:pt idx="18">
                  <c:v>4.4352363413136892E-2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F-47E3-8BF9-596ACD6239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BF-47E3-8BF9-596ACD623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9.62'!$Y$44:$Y$60</c:f>
              <c:numCache>
                <c:formatCode>#,##0</c:formatCode>
                <c:ptCount val="17"/>
                <c:pt idx="0">
                  <c:v>30</c:v>
                </c:pt>
                <c:pt idx="1">
                  <c:v>434</c:v>
                </c:pt>
                <c:pt idx="2">
                  <c:v>991</c:v>
                </c:pt>
                <c:pt idx="3">
                  <c:v>1179</c:v>
                </c:pt>
                <c:pt idx="4">
                  <c:v>1551</c:v>
                </c:pt>
                <c:pt idx="5">
                  <c:v>1302</c:v>
                </c:pt>
                <c:pt idx="6">
                  <c:v>1454</c:v>
                </c:pt>
                <c:pt idx="7">
                  <c:v>1465</c:v>
                </c:pt>
                <c:pt idx="8">
                  <c:v>1784</c:v>
                </c:pt>
                <c:pt idx="9">
                  <c:v>1578</c:v>
                </c:pt>
                <c:pt idx="10">
                  <c:v>1591</c:v>
                </c:pt>
                <c:pt idx="11">
                  <c:v>1295</c:v>
                </c:pt>
                <c:pt idx="12">
                  <c:v>747</c:v>
                </c:pt>
                <c:pt idx="13">
                  <c:v>410</c:v>
                </c:pt>
                <c:pt idx="14">
                  <c:v>175</c:v>
                </c:pt>
                <c:pt idx="15">
                  <c:v>84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7-4645-BD4F-D92D9519BCF7}"/>
            </c:ext>
          </c:extLst>
        </c:ser>
        <c:ser>
          <c:idx val="1"/>
          <c:order val="1"/>
          <c:tx>
            <c:strRef>
              <c:f>'Table 9.62'!$S$62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9.62'!$Y$63:$Y$79</c:f>
              <c:numCache>
                <c:formatCode>#,##0</c:formatCode>
                <c:ptCount val="17"/>
                <c:pt idx="0">
                  <c:v>48</c:v>
                </c:pt>
                <c:pt idx="1">
                  <c:v>442</c:v>
                </c:pt>
                <c:pt idx="2">
                  <c:v>984</c:v>
                </c:pt>
                <c:pt idx="3">
                  <c:v>1171</c:v>
                </c:pt>
                <c:pt idx="4">
                  <c:v>1365</c:v>
                </c:pt>
                <c:pt idx="5">
                  <c:v>1175</c:v>
                </c:pt>
                <c:pt idx="6">
                  <c:v>1343</c:v>
                </c:pt>
                <c:pt idx="7">
                  <c:v>1437</c:v>
                </c:pt>
                <c:pt idx="8">
                  <c:v>1735</c:v>
                </c:pt>
                <c:pt idx="9">
                  <c:v>1709</c:v>
                </c:pt>
                <c:pt idx="10">
                  <c:v>1519</c:v>
                </c:pt>
                <c:pt idx="11">
                  <c:v>1115</c:v>
                </c:pt>
                <c:pt idx="12">
                  <c:v>595</c:v>
                </c:pt>
                <c:pt idx="13">
                  <c:v>273</c:v>
                </c:pt>
                <c:pt idx="14">
                  <c:v>119</c:v>
                </c:pt>
                <c:pt idx="15">
                  <c:v>69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E7-4645-BD4F-D92D9519B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9.62'!$Y$83:$Y$90</c:f>
              <c:numCache>
                <c:formatCode>#,##0</c:formatCode>
                <c:ptCount val="8"/>
                <c:pt idx="0">
                  <c:v>1316</c:v>
                </c:pt>
                <c:pt idx="1">
                  <c:v>980</c:v>
                </c:pt>
                <c:pt idx="2">
                  <c:v>2169</c:v>
                </c:pt>
                <c:pt idx="3">
                  <c:v>580</c:v>
                </c:pt>
                <c:pt idx="4">
                  <c:v>309</c:v>
                </c:pt>
                <c:pt idx="5">
                  <c:v>483</c:v>
                </c:pt>
                <c:pt idx="6">
                  <c:v>1270</c:v>
                </c:pt>
                <c:pt idx="7">
                  <c:v>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0A-44F7-9B05-D956C3AA5563}"/>
            </c:ext>
          </c:extLst>
        </c:ser>
        <c:ser>
          <c:idx val="1"/>
          <c:order val="1"/>
          <c:tx>
            <c:strRef>
              <c:f>'Table 9.62'!$S$92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9.62'!$Y$93:$Y$100</c:f>
              <c:numCache>
                <c:formatCode>#,##0</c:formatCode>
                <c:ptCount val="8"/>
                <c:pt idx="0">
                  <c:v>905</c:v>
                </c:pt>
                <c:pt idx="1">
                  <c:v>1762</c:v>
                </c:pt>
                <c:pt idx="2">
                  <c:v>429</c:v>
                </c:pt>
                <c:pt idx="3">
                  <c:v>1734</c:v>
                </c:pt>
                <c:pt idx="4">
                  <c:v>1812</c:v>
                </c:pt>
                <c:pt idx="5">
                  <c:v>883</c:v>
                </c:pt>
                <c:pt idx="6">
                  <c:v>124</c:v>
                </c:pt>
                <c:pt idx="7">
                  <c:v>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0A-44F7-9B05-D956C3AA5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9.62'!$U$8:$Y$8</c:f>
              <c:numCache>
                <c:formatCode>#,##0</c:formatCode>
                <c:ptCount val="5"/>
                <c:pt idx="1">
                  <c:v>40000</c:v>
                </c:pt>
                <c:pt idx="2">
                  <c:v>41381</c:v>
                </c:pt>
                <c:pt idx="3">
                  <c:v>42242</c:v>
                </c:pt>
                <c:pt idx="4">
                  <c:v>42021.87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7-42FF-9B15-41863F183B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17-42FF-9B15-41863F183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9.62'!$V$4:$Z$4</c:f>
              <c:numCache>
                <c:formatCode>#,##0</c:formatCode>
                <c:ptCount val="5"/>
                <c:pt idx="0">
                  <c:v>29549</c:v>
                </c:pt>
                <c:pt idx="1">
                  <c:v>31006</c:v>
                </c:pt>
                <c:pt idx="2">
                  <c:v>31078</c:v>
                </c:pt>
                <c:pt idx="3">
                  <c:v>31217</c:v>
                </c:pt>
                <c:pt idx="4">
                  <c:v>32580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B9-4314-BF78-E64532E8DE7F}"/>
            </c:ext>
          </c:extLst>
        </c:ser>
        <c:ser>
          <c:idx val="1"/>
          <c:order val="1"/>
          <c:tx>
            <c:strRef>
              <c:f>'Table 9.62'!$S$7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9.62'!$V$7:$Z$7</c:f>
              <c:numCache>
                <c:formatCode>#,##0</c:formatCode>
                <c:ptCount val="5"/>
                <c:pt idx="0">
                  <c:v>21123</c:v>
                </c:pt>
                <c:pt idx="1">
                  <c:v>22193</c:v>
                </c:pt>
                <c:pt idx="2">
                  <c:v>22117</c:v>
                </c:pt>
                <c:pt idx="3">
                  <c:v>22543</c:v>
                </c:pt>
                <c:pt idx="4">
                  <c:v>22959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B9-4314-BF78-E64532E8DE7F}"/>
            </c:ext>
          </c:extLst>
        </c:ser>
        <c:ser>
          <c:idx val="2"/>
          <c:order val="2"/>
          <c:tx>
            <c:strRef>
              <c:f>'Table 9.62'!$S$11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9.62'!$V$11:$Z$11</c:f>
              <c:numCache>
                <c:formatCode>#,##0</c:formatCode>
                <c:ptCount val="5"/>
                <c:pt idx="0">
                  <c:v>24717</c:v>
                </c:pt>
                <c:pt idx="1">
                  <c:v>25925</c:v>
                </c:pt>
                <c:pt idx="2">
                  <c:v>26091</c:v>
                </c:pt>
                <c:pt idx="3">
                  <c:v>26223</c:v>
                </c:pt>
                <c:pt idx="4">
                  <c:v>27343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B9-4314-BF78-E64532E8DE7F}"/>
            </c:ext>
          </c:extLst>
        </c:ser>
        <c:ser>
          <c:idx val="3"/>
          <c:order val="3"/>
          <c:tx>
            <c:strRef>
              <c:f>'Table 9.62'!$S$12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9.62'!$V$12:$Z$12</c:f>
              <c:numCache>
                <c:formatCode>#,##0</c:formatCode>
                <c:ptCount val="5"/>
                <c:pt idx="0">
                  <c:v>4830</c:v>
                </c:pt>
                <c:pt idx="1">
                  <c:v>5084</c:v>
                </c:pt>
                <c:pt idx="2">
                  <c:v>4982</c:v>
                </c:pt>
                <c:pt idx="3">
                  <c:v>4993</c:v>
                </c:pt>
                <c:pt idx="4">
                  <c:v>5237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B9-4314-BF78-E64532E8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9.62'!$AB$15:$AB$33</c:f>
              <c:numCache>
                <c:formatCode>0.0%</c:formatCode>
                <c:ptCount val="19"/>
                <c:pt idx="0">
                  <c:v>5.8041743400859422E-2</c:v>
                </c:pt>
                <c:pt idx="1">
                  <c:v>7.4892572130141194E-3</c:v>
                </c:pt>
                <c:pt idx="2">
                  <c:v>6.0957642725598525E-2</c:v>
                </c:pt>
                <c:pt idx="3">
                  <c:v>1.0742786985880909E-2</c:v>
                </c:pt>
                <c:pt idx="4">
                  <c:v>9.2357274401473302E-2</c:v>
                </c:pt>
                <c:pt idx="5">
                  <c:v>4.1037446286065073E-2</c:v>
                </c:pt>
                <c:pt idx="6">
                  <c:v>8.2259054634745241E-2</c:v>
                </c:pt>
                <c:pt idx="7">
                  <c:v>6.1724984653161452E-2</c:v>
                </c:pt>
                <c:pt idx="8">
                  <c:v>3.9963167587476978E-2</c:v>
                </c:pt>
                <c:pt idx="9">
                  <c:v>1.2185389809699201E-2</c:v>
                </c:pt>
                <c:pt idx="10">
                  <c:v>3.0079803560466543E-2</c:v>
                </c:pt>
                <c:pt idx="11">
                  <c:v>2.2866789441375077E-2</c:v>
                </c:pt>
                <c:pt idx="12">
                  <c:v>6.0926949048496007E-2</c:v>
                </c:pt>
                <c:pt idx="13">
                  <c:v>6.8692449355432783E-2</c:v>
                </c:pt>
                <c:pt idx="14">
                  <c:v>5.1442602823818295E-2</c:v>
                </c:pt>
                <c:pt idx="15">
                  <c:v>7.4125230202578274E-2</c:v>
                </c:pt>
                <c:pt idx="16">
                  <c:v>0.10125844076120319</c:v>
                </c:pt>
                <c:pt idx="17">
                  <c:v>1.8784530386740331E-2</c:v>
                </c:pt>
                <c:pt idx="18">
                  <c:v>4.4352363413136892E-2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0-4ED3-A487-846062306D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0-4ED3-A487-846062306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9.62'!$Z$44:$Z$60</c:f>
              <c:numCache>
                <c:formatCode>#,##0</c:formatCode>
                <c:ptCount val="17"/>
                <c:pt idx="0">
                  <c:v>39</c:v>
                </c:pt>
                <c:pt idx="1">
                  <c:v>510</c:v>
                </c:pt>
                <c:pt idx="2">
                  <c:v>1068</c:v>
                </c:pt>
                <c:pt idx="3">
                  <c:v>1176</c:v>
                </c:pt>
                <c:pt idx="4">
                  <c:v>1581</c:v>
                </c:pt>
                <c:pt idx="5">
                  <c:v>1368</c:v>
                </c:pt>
                <c:pt idx="6">
                  <c:v>1494</c:v>
                </c:pt>
                <c:pt idx="7">
                  <c:v>1591</c:v>
                </c:pt>
                <c:pt idx="8">
                  <c:v>1633</c:v>
                </c:pt>
                <c:pt idx="9">
                  <c:v>1733</c:v>
                </c:pt>
                <c:pt idx="10">
                  <c:v>1619</c:v>
                </c:pt>
                <c:pt idx="11">
                  <c:v>1343</c:v>
                </c:pt>
                <c:pt idx="12">
                  <c:v>796</c:v>
                </c:pt>
                <c:pt idx="13">
                  <c:v>404</c:v>
                </c:pt>
                <c:pt idx="14">
                  <c:v>194</c:v>
                </c:pt>
                <c:pt idx="15">
                  <c:v>83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12-4F11-BE14-5B2C9A7A3F3E}"/>
            </c:ext>
          </c:extLst>
        </c:ser>
        <c:ser>
          <c:idx val="1"/>
          <c:order val="1"/>
          <c:tx>
            <c:strRef>
              <c:f>'Table 9.62'!$S$62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9.62'!$Z$63:$Z$79</c:f>
              <c:numCache>
                <c:formatCode>#,##0</c:formatCode>
                <c:ptCount val="17"/>
                <c:pt idx="0">
                  <c:v>57</c:v>
                </c:pt>
                <c:pt idx="1">
                  <c:v>544</c:v>
                </c:pt>
                <c:pt idx="2">
                  <c:v>1068</c:v>
                </c:pt>
                <c:pt idx="3">
                  <c:v>1204</c:v>
                </c:pt>
                <c:pt idx="4">
                  <c:v>1332</c:v>
                </c:pt>
                <c:pt idx="5">
                  <c:v>1268</c:v>
                </c:pt>
                <c:pt idx="6">
                  <c:v>1399</c:v>
                </c:pt>
                <c:pt idx="7">
                  <c:v>1451</c:v>
                </c:pt>
                <c:pt idx="8">
                  <c:v>1811</c:v>
                </c:pt>
                <c:pt idx="9">
                  <c:v>1735</c:v>
                </c:pt>
                <c:pt idx="10">
                  <c:v>1625</c:v>
                </c:pt>
                <c:pt idx="11">
                  <c:v>1221</c:v>
                </c:pt>
                <c:pt idx="12">
                  <c:v>627</c:v>
                </c:pt>
                <c:pt idx="13">
                  <c:v>308</c:v>
                </c:pt>
                <c:pt idx="14">
                  <c:v>134</c:v>
                </c:pt>
                <c:pt idx="15">
                  <c:v>57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12-4F11-BE14-5B2C9A7A3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9.62'!$Z$83:$Z$90</c:f>
              <c:numCache>
                <c:formatCode>#,##0</c:formatCode>
                <c:ptCount val="8"/>
                <c:pt idx="0">
                  <c:v>1329</c:v>
                </c:pt>
                <c:pt idx="1">
                  <c:v>1022</c:v>
                </c:pt>
                <c:pt idx="2">
                  <c:v>2203</c:v>
                </c:pt>
                <c:pt idx="3">
                  <c:v>612</c:v>
                </c:pt>
                <c:pt idx="4">
                  <c:v>312</c:v>
                </c:pt>
                <c:pt idx="5">
                  <c:v>479</c:v>
                </c:pt>
                <c:pt idx="6">
                  <c:v>1297</c:v>
                </c:pt>
                <c:pt idx="7">
                  <c:v>1624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9B-4A46-BD87-DBCE9198618A}"/>
            </c:ext>
          </c:extLst>
        </c:ser>
        <c:ser>
          <c:idx val="1"/>
          <c:order val="1"/>
          <c:tx>
            <c:strRef>
              <c:f>'Table 9.62'!$S$92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9.62'!$Z$93:$Z$100</c:f>
              <c:numCache>
                <c:formatCode>#,##0</c:formatCode>
                <c:ptCount val="8"/>
                <c:pt idx="0">
                  <c:v>951</c:v>
                </c:pt>
                <c:pt idx="1">
                  <c:v>1824</c:v>
                </c:pt>
                <c:pt idx="2">
                  <c:v>451</c:v>
                </c:pt>
                <c:pt idx="3">
                  <c:v>1776</c:v>
                </c:pt>
                <c:pt idx="4">
                  <c:v>1810</c:v>
                </c:pt>
                <c:pt idx="5">
                  <c:v>934</c:v>
                </c:pt>
                <c:pt idx="6">
                  <c:v>129</c:v>
                </c:pt>
                <c:pt idx="7">
                  <c:v>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9B-4A46-BD87-DBCE91986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9.7'!$AB$15:$AB$33</c:f>
              <c:numCache>
                <c:formatCode>0.0%</c:formatCode>
                <c:ptCount val="19"/>
                <c:pt idx="0">
                  <c:v>0.23824451410658307</c:v>
                </c:pt>
                <c:pt idx="1">
                  <c:v>9.4043887147335428E-3</c:v>
                </c:pt>
                <c:pt idx="2">
                  <c:v>6.269592476489028E-3</c:v>
                </c:pt>
                <c:pt idx="3">
                  <c:v>3.134796238244514E-3</c:v>
                </c:pt>
                <c:pt idx="4">
                  <c:v>5.0156739811912224E-2</c:v>
                </c:pt>
                <c:pt idx="5">
                  <c:v>9.4043887147335428E-3</c:v>
                </c:pt>
                <c:pt idx="6">
                  <c:v>3.4482758620689655E-2</c:v>
                </c:pt>
                <c:pt idx="7">
                  <c:v>2.5078369905956112E-2</c:v>
                </c:pt>
                <c:pt idx="8">
                  <c:v>6.5830721003134793E-2</c:v>
                </c:pt>
                <c:pt idx="9">
                  <c:v>0</c:v>
                </c:pt>
                <c:pt idx="10">
                  <c:v>9.4043887147335428E-3</c:v>
                </c:pt>
                <c:pt idx="11">
                  <c:v>9.4043887147335428E-3</c:v>
                </c:pt>
                <c:pt idx="12">
                  <c:v>1.5673981191222569E-2</c:v>
                </c:pt>
                <c:pt idx="13">
                  <c:v>5.329153605015674E-2</c:v>
                </c:pt>
                <c:pt idx="14">
                  <c:v>0.19435736677115986</c:v>
                </c:pt>
                <c:pt idx="15">
                  <c:v>7.2100313479623826E-2</c:v>
                </c:pt>
                <c:pt idx="16">
                  <c:v>3.7617554858934171E-2</c:v>
                </c:pt>
                <c:pt idx="17">
                  <c:v>4.3887147335423198E-2</c:v>
                </c:pt>
                <c:pt idx="18">
                  <c:v>4.0752351097178681E-2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B-4FF2-B62B-6CAACD1ABB5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4B-4FF2-B62B-6CAACD1AB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9.62'!$V$8:$Z$8</c:f>
              <c:numCache>
                <c:formatCode>#,##0</c:formatCode>
                <c:ptCount val="5"/>
                <c:pt idx="0">
                  <c:v>40000</c:v>
                </c:pt>
                <c:pt idx="1">
                  <c:v>41381</c:v>
                </c:pt>
                <c:pt idx="2">
                  <c:v>42242</c:v>
                </c:pt>
                <c:pt idx="3">
                  <c:v>42021.87</c:v>
                </c:pt>
                <c:pt idx="4">
                  <c:v>44492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FE-415F-9704-8BF4B4C5A2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FE-415F-9704-8BF4B4C5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9.63'!$U$4:$Y$4</c:f>
              <c:numCache>
                <c:formatCode>#,##0</c:formatCode>
                <c:ptCount val="5"/>
                <c:pt idx="1">
                  <c:v>16099</c:v>
                </c:pt>
                <c:pt idx="2">
                  <c:v>16847</c:v>
                </c:pt>
                <c:pt idx="3">
                  <c:v>17037</c:v>
                </c:pt>
                <c:pt idx="4">
                  <c:v>17266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F-4C64-912C-99BE57121BAA}"/>
            </c:ext>
          </c:extLst>
        </c:ser>
        <c:ser>
          <c:idx val="1"/>
          <c:order val="1"/>
          <c:tx>
            <c:strRef>
              <c:f>'Table 9.63'!$S$7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9.63'!$U$7:$Y$7</c:f>
              <c:numCache>
                <c:formatCode>#,##0</c:formatCode>
                <c:ptCount val="5"/>
                <c:pt idx="1">
                  <c:v>11636</c:v>
                </c:pt>
                <c:pt idx="2">
                  <c:v>12238</c:v>
                </c:pt>
                <c:pt idx="3">
                  <c:v>12317</c:v>
                </c:pt>
                <c:pt idx="4">
                  <c:v>12728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F-4C64-912C-99BE57121BAA}"/>
            </c:ext>
          </c:extLst>
        </c:ser>
        <c:ser>
          <c:idx val="2"/>
          <c:order val="2"/>
          <c:tx>
            <c:strRef>
              <c:f>'Table 9.63'!$S$11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9.63'!$U$11:$Y$11</c:f>
              <c:numCache>
                <c:formatCode>#,##0</c:formatCode>
                <c:ptCount val="5"/>
                <c:pt idx="1">
                  <c:v>13815</c:v>
                </c:pt>
                <c:pt idx="2">
                  <c:v>14370</c:v>
                </c:pt>
                <c:pt idx="3">
                  <c:v>14619</c:v>
                </c:pt>
                <c:pt idx="4">
                  <c:v>14731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8F-4C64-912C-99BE57121BAA}"/>
            </c:ext>
          </c:extLst>
        </c:ser>
        <c:ser>
          <c:idx val="3"/>
          <c:order val="3"/>
          <c:tx>
            <c:strRef>
              <c:f>'Table 9.63'!$S$12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9.63'!$U$12:$Y$12</c:f>
              <c:numCache>
                <c:formatCode>#,##0</c:formatCode>
                <c:ptCount val="5"/>
                <c:pt idx="1">
                  <c:v>2283</c:v>
                </c:pt>
                <c:pt idx="2">
                  <c:v>2477</c:v>
                </c:pt>
                <c:pt idx="3">
                  <c:v>2420</c:v>
                </c:pt>
                <c:pt idx="4">
                  <c:v>2544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8F-4C64-912C-99BE57121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9.63'!$AB$15:$AB$33</c:f>
              <c:numCache>
                <c:formatCode>0.0%</c:formatCode>
                <c:ptCount val="19"/>
                <c:pt idx="0">
                  <c:v>6.0080251599609585E-2</c:v>
                </c:pt>
                <c:pt idx="1">
                  <c:v>1.2471532371760113E-2</c:v>
                </c:pt>
                <c:pt idx="2">
                  <c:v>0.13496366988396052</c:v>
                </c:pt>
                <c:pt idx="3">
                  <c:v>1.1061706973213318E-2</c:v>
                </c:pt>
                <c:pt idx="4">
                  <c:v>7.2822904240321007E-2</c:v>
                </c:pt>
                <c:pt idx="5">
                  <c:v>3.1937967682463944E-2</c:v>
                </c:pt>
                <c:pt idx="6">
                  <c:v>7.602212341394643E-2</c:v>
                </c:pt>
                <c:pt idx="7">
                  <c:v>5.5796551350178941E-2</c:v>
                </c:pt>
                <c:pt idx="8">
                  <c:v>5.0374145971152806E-2</c:v>
                </c:pt>
                <c:pt idx="9">
                  <c:v>3.9041318728988178E-3</c:v>
                </c:pt>
                <c:pt idx="10">
                  <c:v>2.7491595271662509E-2</c:v>
                </c:pt>
                <c:pt idx="11">
                  <c:v>2.0062899902396705E-2</c:v>
                </c:pt>
                <c:pt idx="12">
                  <c:v>3.8065285760763477E-2</c:v>
                </c:pt>
                <c:pt idx="13">
                  <c:v>7.8841774211040022E-2</c:v>
                </c:pt>
                <c:pt idx="14">
                  <c:v>5.4440950005422407E-2</c:v>
                </c:pt>
                <c:pt idx="15">
                  <c:v>6.4201279687669449E-2</c:v>
                </c:pt>
                <c:pt idx="16">
                  <c:v>0.10215811734085241</c:v>
                </c:pt>
                <c:pt idx="17">
                  <c:v>1.2091963995228282E-2</c:v>
                </c:pt>
                <c:pt idx="18">
                  <c:v>3.4649170371977012E-2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6-48FA-8749-CF0CB9489A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6-48FA-8749-CF0CB9489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9.63'!$Y$44:$Y$60</c:f>
              <c:numCache>
                <c:formatCode>#,##0</c:formatCode>
                <c:ptCount val="17"/>
                <c:pt idx="0">
                  <c:v>16</c:v>
                </c:pt>
                <c:pt idx="1">
                  <c:v>183</c:v>
                </c:pt>
                <c:pt idx="2">
                  <c:v>526</c:v>
                </c:pt>
                <c:pt idx="3">
                  <c:v>701</c:v>
                </c:pt>
                <c:pt idx="4">
                  <c:v>828</c:v>
                </c:pt>
                <c:pt idx="5">
                  <c:v>956</c:v>
                </c:pt>
                <c:pt idx="6">
                  <c:v>1061</c:v>
                </c:pt>
                <c:pt idx="7">
                  <c:v>764</c:v>
                </c:pt>
                <c:pt idx="8">
                  <c:v>912</c:v>
                </c:pt>
                <c:pt idx="9">
                  <c:v>957</c:v>
                </c:pt>
                <c:pt idx="10">
                  <c:v>887</c:v>
                </c:pt>
                <c:pt idx="11">
                  <c:v>729</c:v>
                </c:pt>
                <c:pt idx="12">
                  <c:v>427</c:v>
                </c:pt>
                <c:pt idx="13">
                  <c:v>191</c:v>
                </c:pt>
                <c:pt idx="14">
                  <c:v>86</c:v>
                </c:pt>
                <c:pt idx="15">
                  <c:v>26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4-4A47-BB82-C77AFE13FE05}"/>
            </c:ext>
          </c:extLst>
        </c:ser>
        <c:ser>
          <c:idx val="1"/>
          <c:order val="1"/>
          <c:tx>
            <c:strRef>
              <c:f>'Table 9.63'!$S$62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9.63'!$Y$63:$Y$79</c:f>
              <c:numCache>
                <c:formatCode>#,##0</c:formatCode>
                <c:ptCount val="17"/>
                <c:pt idx="0">
                  <c:v>18</c:v>
                </c:pt>
                <c:pt idx="1">
                  <c:v>257</c:v>
                </c:pt>
                <c:pt idx="2">
                  <c:v>517</c:v>
                </c:pt>
                <c:pt idx="3">
                  <c:v>628</c:v>
                </c:pt>
                <c:pt idx="4">
                  <c:v>716</c:v>
                </c:pt>
                <c:pt idx="5">
                  <c:v>704</c:v>
                </c:pt>
                <c:pt idx="6">
                  <c:v>767</c:v>
                </c:pt>
                <c:pt idx="7">
                  <c:v>745</c:v>
                </c:pt>
                <c:pt idx="8">
                  <c:v>895</c:v>
                </c:pt>
                <c:pt idx="9">
                  <c:v>833</c:v>
                </c:pt>
                <c:pt idx="10">
                  <c:v>848</c:v>
                </c:pt>
                <c:pt idx="11">
                  <c:v>586</c:v>
                </c:pt>
                <c:pt idx="12">
                  <c:v>283</c:v>
                </c:pt>
                <c:pt idx="13">
                  <c:v>116</c:v>
                </c:pt>
                <c:pt idx="14">
                  <c:v>51</c:v>
                </c:pt>
                <c:pt idx="15">
                  <c:v>22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64-4A47-BB82-C77AFE13F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9.63'!$Y$83:$Y$90</c:f>
              <c:numCache>
                <c:formatCode>#,##0</c:formatCode>
                <c:ptCount val="8"/>
                <c:pt idx="0">
                  <c:v>565</c:v>
                </c:pt>
                <c:pt idx="1">
                  <c:v>385</c:v>
                </c:pt>
                <c:pt idx="2">
                  <c:v>1311</c:v>
                </c:pt>
                <c:pt idx="3">
                  <c:v>326</c:v>
                </c:pt>
                <c:pt idx="4">
                  <c:v>193</c:v>
                </c:pt>
                <c:pt idx="5">
                  <c:v>252</c:v>
                </c:pt>
                <c:pt idx="6">
                  <c:v>973</c:v>
                </c:pt>
                <c:pt idx="7">
                  <c:v>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8-43B1-97C4-25DDA6703386}"/>
            </c:ext>
          </c:extLst>
        </c:ser>
        <c:ser>
          <c:idx val="1"/>
          <c:order val="1"/>
          <c:tx>
            <c:strRef>
              <c:f>'Table 9.63'!$S$92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9.63'!$Y$93:$Y$100</c:f>
              <c:numCache>
                <c:formatCode>#,##0</c:formatCode>
                <c:ptCount val="8"/>
                <c:pt idx="0">
                  <c:v>396</c:v>
                </c:pt>
                <c:pt idx="1">
                  <c:v>793</c:v>
                </c:pt>
                <c:pt idx="2">
                  <c:v>214</c:v>
                </c:pt>
                <c:pt idx="3">
                  <c:v>1037</c:v>
                </c:pt>
                <c:pt idx="4">
                  <c:v>942</c:v>
                </c:pt>
                <c:pt idx="5">
                  <c:v>519</c:v>
                </c:pt>
                <c:pt idx="6">
                  <c:v>104</c:v>
                </c:pt>
                <c:pt idx="7">
                  <c:v>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A8-43B1-97C4-25DDA6703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9.63'!$U$8:$Y$8</c:f>
              <c:numCache>
                <c:formatCode>#,##0</c:formatCode>
                <c:ptCount val="5"/>
                <c:pt idx="1">
                  <c:v>43620.41</c:v>
                </c:pt>
                <c:pt idx="2">
                  <c:v>45172.5</c:v>
                </c:pt>
                <c:pt idx="3">
                  <c:v>46430.03</c:v>
                </c:pt>
                <c:pt idx="4">
                  <c:v>46913.21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3-4F46-BFBB-FA801E1DCB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3-4F46-BFBB-FA801E1DC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9.63'!$V$4:$Z$4</c:f>
              <c:numCache>
                <c:formatCode>#,##0</c:formatCode>
                <c:ptCount val="5"/>
                <c:pt idx="0">
                  <c:v>16099</c:v>
                </c:pt>
                <c:pt idx="1">
                  <c:v>16847</c:v>
                </c:pt>
                <c:pt idx="2">
                  <c:v>17037</c:v>
                </c:pt>
                <c:pt idx="3">
                  <c:v>17266</c:v>
                </c:pt>
                <c:pt idx="4">
                  <c:v>18442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9-41A8-AE3B-A21DA22BF723}"/>
            </c:ext>
          </c:extLst>
        </c:ser>
        <c:ser>
          <c:idx val="1"/>
          <c:order val="1"/>
          <c:tx>
            <c:strRef>
              <c:f>'Table 9.63'!$S$7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9.63'!$V$7:$Z$7</c:f>
              <c:numCache>
                <c:formatCode>#,##0</c:formatCode>
                <c:ptCount val="5"/>
                <c:pt idx="0">
                  <c:v>11636</c:v>
                </c:pt>
                <c:pt idx="1">
                  <c:v>12238</c:v>
                </c:pt>
                <c:pt idx="2">
                  <c:v>12317</c:v>
                </c:pt>
                <c:pt idx="3">
                  <c:v>12728</c:v>
                </c:pt>
                <c:pt idx="4">
                  <c:v>12996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9-41A8-AE3B-A21DA22BF723}"/>
            </c:ext>
          </c:extLst>
        </c:ser>
        <c:ser>
          <c:idx val="2"/>
          <c:order val="2"/>
          <c:tx>
            <c:strRef>
              <c:f>'Table 9.63'!$S$11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9.63'!$V$11:$Z$11</c:f>
              <c:numCache>
                <c:formatCode>#,##0</c:formatCode>
                <c:ptCount val="5"/>
                <c:pt idx="0">
                  <c:v>13815</c:v>
                </c:pt>
                <c:pt idx="1">
                  <c:v>14370</c:v>
                </c:pt>
                <c:pt idx="2">
                  <c:v>14619</c:v>
                </c:pt>
                <c:pt idx="3">
                  <c:v>14731</c:v>
                </c:pt>
                <c:pt idx="4">
                  <c:v>15877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9-41A8-AE3B-A21DA22BF723}"/>
            </c:ext>
          </c:extLst>
        </c:ser>
        <c:ser>
          <c:idx val="3"/>
          <c:order val="3"/>
          <c:tx>
            <c:strRef>
              <c:f>'Table 9.63'!$S$12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9.63'!$V$12:$Z$12</c:f>
              <c:numCache>
                <c:formatCode>#,##0</c:formatCode>
                <c:ptCount val="5"/>
                <c:pt idx="0">
                  <c:v>2283</c:v>
                </c:pt>
                <c:pt idx="1">
                  <c:v>2477</c:v>
                </c:pt>
                <c:pt idx="2">
                  <c:v>2420</c:v>
                </c:pt>
                <c:pt idx="3">
                  <c:v>2544</c:v>
                </c:pt>
                <c:pt idx="4">
                  <c:v>2565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49-41A8-AE3B-A21DA22BF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9.63'!$AB$15:$AB$33</c:f>
              <c:numCache>
                <c:formatCode>0.0%</c:formatCode>
                <c:ptCount val="19"/>
                <c:pt idx="0">
                  <c:v>6.0080251599609585E-2</c:v>
                </c:pt>
                <c:pt idx="1">
                  <c:v>1.2471532371760113E-2</c:v>
                </c:pt>
                <c:pt idx="2">
                  <c:v>0.13496366988396052</c:v>
                </c:pt>
                <c:pt idx="3">
                  <c:v>1.1061706973213318E-2</c:v>
                </c:pt>
                <c:pt idx="4">
                  <c:v>7.2822904240321007E-2</c:v>
                </c:pt>
                <c:pt idx="5">
                  <c:v>3.1937967682463944E-2</c:v>
                </c:pt>
                <c:pt idx="6">
                  <c:v>7.602212341394643E-2</c:v>
                </c:pt>
                <c:pt idx="7">
                  <c:v>5.5796551350178941E-2</c:v>
                </c:pt>
                <c:pt idx="8">
                  <c:v>5.0374145971152806E-2</c:v>
                </c:pt>
                <c:pt idx="9">
                  <c:v>3.9041318728988178E-3</c:v>
                </c:pt>
                <c:pt idx="10">
                  <c:v>2.7491595271662509E-2</c:v>
                </c:pt>
                <c:pt idx="11">
                  <c:v>2.0062899902396705E-2</c:v>
                </c:pt>
                <c:pt idx="12">
                  <c:v>3.8065285760763477E-2</c:v>
                </c:pt>
                <c:pt idx="13">
                  <c:v>7.8841774211040022E-2</c:v>
                </c:pt>
                <c:pt idx="14">
                  <c:v>5.4440950005422407E-2</c:v>
                </c:pt>
                <c:pt idx="15">
                  <c:v>6.4201279687669449E-2</c:v>
                </c:pt>
                <c:pt idx="16">
                  <c:v>0.10215811734085241</c:v>
                </c:pt>
                <c:pt idx="17">
                  <c:v>1.2091963995228282E-2</c:v>
                </c:pt>
                <c:pt idx="18">
                  <c:v>3.4649170371977012E-2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B-4F7B-8766-9FE2033FD4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B-4F7B-8766-9FE2033FD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9.63'!$Z$44:$Z$60</c:f>
              <c:numCache>
                <c:formatCode>#,##0</c:formatCode>
                <c:ptCount val="17"/>
                <c:pt idx="0">
                  <c:v>21</c:v>
                </c:pt>
                <c:pt idx="1">
                  <c:v>249</c:v>
                </c:pt>
                <c:pt idx="2">
                  <c:v>586</c:v>
                </c:pt>
                <c:pt idx="3">
                  <c:v>746</c:v>
                </c:pt>
                <c:pt idx="4">
                  <c:v>982</c:v>
                </c:pt>
                <c:pt idx="5">
                  <c:v>969</c:v>
                </c:pt>
                <c:pt idx="6">
                  <c:v>1091</c:v>
                </c:pt>
                <c:pt idx="7">
                  <c:v>869</c:v>
                </c:pt>
                <c:pt idx="8">
                  <c:v>880</c:v>
                </c:pt>
                <c:pt idx="9">
                  <c:v>987</c:v>
                </c:pt>
                <c:pt idx="10">
                  <c:v>898</c:v>
                </c:pt>
                <c:pt idx="11">
                  <c:v>779</c:v>
                </c:pt>
                <c:pt idx="12">
                  <c:v>403</c:v>
                </c:pt>
                <c:pt idx="13">
                  <c:v>196</c:v>
                </c:pt>
                <c:pt idx="14">
                  <c:v>87</c:v>
                </c:pt>
                <c:pt idx="15">
                  <c:v>34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A2-4343-A6E8-F93576400EB3}"/>
            </c:ext>
          </c:extLst>
        </c:ser>
        <c:ser>
          <c:idx val="1"/>
          <c:order val="1"/>
          <c:tx>
            <c:strRef>
              <c:f>'Table 9.63'!$S$62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9.63'!$Z$63:$Z$79</c:f>
              <c:numCache>
                <c:formatCode>#,##0</c:formatCode>
                <c:ptCount val="17"/>
                <c:pt idx="0">
                  <c:v>29</c:v>
                </c:pt>
                <c:pt idx="1">
                  <c:v>309</c:v>
                </c:pt>
                <c:pt idx="2">
                  <c:v>573</c:v>
                </c:pt>
                <c:pt idx="3">
                  <c:v>576</c:v>
                </c:pt>
                <c:pt idx="4">
                  <c:v>801</c:v>
                </c:pt>
                <c:pt idx="5">
                  <c:v>858</c:v>
                </c:pt>
                <c:pt idx="6">
                  <c:v>853</c:v>
                </c:pt>
                <c:pt idx="7">
                  <c:v>760</c:v>
                </c:pt>
                <c:pt idx="8">
                  <c:v>921</c:v>
                </c:pt>
                <c:pt idx="9">
                  <c:v>960</c:v>
                </c:pt>
                <c:pt idx="10">
                  <c:v>888</c:v>
                </c:pt>
                <c:pt idx="11">
                  <c:v>618</c:v>
                </c:pt>
                <c:pt idx="12">
                  <c:v>264</c:v>
                </c:pt>
                <c:pt idx="13">
                  <c:v>127</c:v>
                </c:pt>
                <c:pt idx="14">
                  <c:v>56</c:v>
                </c:pt>
                <c:pt idx="15">
                  <c:v>22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A2-4343-A6E8-F93576400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9.63'!$Z$83:$Z$90</c:f>
              <c:numCache>
                <c:formatCode>#,##0</c:formatCode>
                <c:ptCount val="8"/>
                <c:pt idx="0">
                  <c:v>596</c:v>
                </c:pt>
                <c:pt idx="1">
                  <c:v>394</c:v>
                </c:pt>
                <c:pt idx="2">
                  <c:v>1291</c:v>
                </c:pt>
                <c:pt idx="3">
                  <c:v>352</c:v>
                </c:pt>
                <c:pt idx="4">
                  <c:v>198</c:v>
                </c:pt>
                <c:pt idx="5">
                  <c:v>268</c:v>
                </c:pt>
                <c:pt idx="6">
                  <c:v>948</c:v>
                </c:pt>
                <c:pt idx="7">
                  <c:v>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6-4EF8-BA38-25231500E76D}"/>
            </c:ext>
          </c:extLst>
        </c:ser>
        <c:ser>
          <c:idx val="1"/>
          <c:order val="1"/>
          <c:tx>
            <c:strRef>
              <c:f>'Table 9.63'!$S$92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9.63'!$Z$93:$Z$100</c:f>
              <c:numCache>
                <c:formatCode>#,##0</c:formatCode>
                <c:ptCount val="8"/>
                <c:pt idx="0">
                  <c:v>468</c:v>
                </c:pt>
                <c:pt idx="1">
                  <c:v>821</c:v>
                </c:pt>
                <c:pt idx="2">
                  <c:v>236</c:v>
                </c:pt>
                <c:pt idx="3">
                  <c:v>1130</c:v>
                </c:pt>
                <c:pt idx="4">
                  <c:v>926</c:v>
                </c:pt>
                <c:pt idx="5">
                  <c:v>526</c:v>
                </c:pt>
                <c:pt idx="6">
                  <c:v>85</c:v>
                </c:pt>
                <c:pt idx="7">
                  <c:v>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6-4EF8-BA38-25231500E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14</c:v>
                </c:pt>
                <c:pt idx="4">
                  <c:v>22</c:v>
                </c:pt>
                <c:pt idx="5">
                  <c:v>21</c:v>
                </c:pt>
                <c:pt idx="6">
                  <c:v>15</c:v>
                </c:pt>
                <c:pt idx="7">
                  <c:v>7</c:v>
                </c:pt>
                <c:pt idx="8">
                  <c:v>15</c:v>
                </c:pt>
                <c:pt idx="9">
                  <c:v>10</c:v>
                </c:pt>
                <c:pt idx="10">
                  <c:v>19</c:v>
                </c:pt>
                <c:pt idx="11">
                  <c:v>13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3-4827-AE4B-D13133AB6A0F}"/>
            </c:ext>
          </c:extLst>
        </c:ser>
        <c:ser>
          <c:idx val="1"/>
          <c:order val="1"/>
          <c:tx>
            <c:strRef>
              <c:f>'Table 9.7'!$S$62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15</c:v>
                </c:pt>
                <c:pt idx="4">
                  <c:v>40</c:v>
                </c:pt>
                <c:pt idx="5">
                  <c:v>19</c:v>
                </c:pt>
                <c:pt idx="6">
                  <c:v>13</c:v>
                </c:pt>
                <c:pt idx="7">
                  <c:v>10</c:v>
                </c:pt>
                <c:pt idx="8">
                  <c:v>18</c:v>
                </c:pt>
                <c:pt idx="9">
                  <c:v>12</c:v>
                </c:pt>
                <c:pt idx="10">
                  <c:v>4</c:v>
                </c:pt>
                <c:pt idx="11">
                  <c:v>13</c:v>
                </c:pt>
                <c:pt idx="12">
                  <c:v>12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3-4827-AE4B-D13133AB6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9.63'!$V$8:$Z$8</c:f>
              <c:numCache>
                <c:formatCode>#,##0</c:formatCode>
                <c:ptCount val="5"/>
                <c:pt idx="0">
                  <c:v>43620.41</c:v>
                </c:pt>
                <c:pt idx="1">
                  <c:v>45172.5</c:v>
                </c:pt>
                <c:pt idx="2">
                  <c:v>46430.03</c:v>
                </c:pt>
                <c:pt idx="3">
                  <c:v>46913.21</c:v>
                </c:pt>
                <c:pt idx="4">
                  <c:v>47637.09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76-416E-BC10-4E82CC7F53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76-416E-BC10-4E82CC7F5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9.64'!$U$4:$Y$4</c:f>
              <c:numCache>
                <c:formatCode>#,##0</c:formatCode>
                <c:ptCount val="5"/>
                <c:pt idx="1">
                  <c:v>20196</c:v>
                </c:pt>
                <c:pt idx="2">
                  <c:v>21445</c:v>
                </c:pt>
                <c:pt idx="3">
                  <c:v>21657</c:v>
                </c:pt>
                <c:pt idx="4">
                  <c:v>21705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CC-4C01-A741-6A1337C85269}"/>
            </c:ext>
          </c:extLst>
        </c:ser>
        <c:ser>
          <c:idx val="1"/>
          <c:order val="1"/>
          <c:tx>
            <c:strRef>
              <c:f>'Table 9.64'!$S$7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9.64'!$U$7:$Y$7</c:f>
              <c:numCache>
                <c:formatCode>#,##0</c:formatCode>
                <c:ptCount val="5"/>
                <c:pt idx="1">
                  <c:v>14325</c:v>
                </c:pt>
                <c:pt idx="2">
                  <c:v>15201</c:v>
                </c:pt>
                <c:pt idx="3">
                  <c:v>15107</c:v>
                </c:pt>
                <c:pt idx="4">
                  <c:v>15462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CC-4C01-A741-6A1337C85269}"/>
            </c:ext>
          </c:extLst>
        </c:ser>
        <c:ser>
          <c:idx val="2"/>
          <c:order val="2"/>
          <c:tx>
            <c:strRef>
              <c:f>'Table 9.64'!$S$11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9.64'!$U$11:$Y$11</c:f>
              <c:numCache>
                <c:formatCode>#,##0</c:formatCode>
                <c:ptCount val="5"/>
                <c:pt idx="1">
                  <c:v>16638</c:v>
                </c:pt>
                <c:pt idx="2">
                  <c:v>17596</c:v>
                </c:pt>
                <c:pt idx="3">
                  <c:v>18003</c:v>
                </c:pt>
                <c:pt idx="4">
                  <c:v>17883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CC-4C01-A741-6A1337C85269}"/>
            </c:ext>
          </c:extLst>
        </c:ser>
        <c:ser>
          <c:idx val="3"/>
          <c:order val="3"/>
          <c:tx>
            <c:strRef>
              <c:f>'Table 9.64'!$S$12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9.64'!$U$12:$Y$12</c:f>
              <c:numCache>
                <c:formatCode>#,##0</c:formatCode>
                <c:ptCount val="5"/>
                <c:pt idx="1">
                  <c:v>3552</c:v>
                </c:pt>
                <c:pt idx="2">
                  <c:v>3847</c:v>
                </c:pt>
                <c:pt idx="3">
                  <c:v>3656</c:v>
                </c:pt>
                <c:pt idx="4">
                  <c:v>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CC-4C01-A741-6A1337C85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9.64'!$AB$15:$AB$33</c:f>
              <c:numCache>
                <c:formatCode>0.0%</c:formatCode>
                <c:ptCount val="19"/>
                <c:pt idx="0">
                  <c:v>9.3321252912244371E-2</c:v>
                </c:pt>
                <c:pt idx="1">
                  <c:v>1.1001812063163344E-2</c:v>
                </c:pt>
                <c:pt idx="2">
                  <c:v>0.10285615670031927</c:v>
                </c:pt>
                <c:pt idx="3">
                  <c:v>1.4065061696436275E-2</c:v>
                </c:pt>
                <c:pt idx="4">
                  <c:v>8.0723099490896538E-2</c:v>
                </c:pt>
                <c:pt idx="5">
                  <c:v>2.4808007593407542E-2</c:v>
                </c:pt>
                <c:pt idx="6">
                  <c:v>9.8369143152989905E-2</c:v>
                </c:pt>
                <c:pt idx="7">
                  <c:v>6.1006126499266546E-2</c:v>
                </c:pt>
                <c:pt idx="8">
                  <c:v>2.6792648200880145E-2</c:v>
                </c:pt>
                <c:pt idx="9">
                  <c:v>3.5378376046250755E-3</c:v>
                </c:pt>
                <c:pt idx="10">
                  <c:v>2.4031409094831306E-2</c:v>
                </c:pt>
                <c:pt idx="11">
                  <c:v>1.7689188023125378E-2</c:v>
                </c:pt>
                <c:pt idx="12">
                  <c:v>3.434291138148244E-2</c:v>
                </c:pt>
                <c:pt idx="13">
                  <c:v>6.4673397186987655E-2</c:v>
                </c:pt>
                <c:pt idx="14">
                  <c:v>4.4697558029165585E-2</c:v>
                </c:pt>
                <c:pt idx="15">
                  <c:v>7.2353093450685996E-2</c:v>
                </c:pt>
                <c:pt idx="16">
                  <c:v>0.10764518077487273</c:v>
                </c:pt>
                <c:pt idx="17">
                  <c:v>8.7151609284666486E-3</c:v>
                </c:pt>
                <c:pt idx="18">
                  <c:v>3.3825179049098285E-2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E-4B9A-9A38-AAFF6D981AE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E-4B9A-9A38-AAFF6D981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9.64'!$Y$44:$Y$60</c:f>
              <c:numCache>
                <c:formatCode>#,##0</c:formatCode>
                <c:ptCount val="17"/>
                <c:pt idx="0">
                  <c:v>23</c:v>
                </c:pt>
                <c:pt idx="1">
                  <c:v>364</c:v>
                </c:pt>
                <c:pt idx="2">
                  <c:v>756</c:v>
                </c:pt>
                <c:pt idx="3">
                  <c:v>899</c:v>
                </c:pt>
                <c:pt idx="4">
                  <c:v>1306</c:v>
                </c:pt>
                <c:pt idx="5">
                  <c:v>947</c:v>
                </c:pt>
                <c:pt idx="6">
                  <c:v>944</c:v>
                </c:pt>
                <c:pt idx="7">
                  <c:v>994</c:v>
                </c:pt>
                <c:pt idx="8">
                  <c:v>1026</c:v>
                </c:pt>
                <c:pt idx="9">
                  <c:v>1127</c:v>
                </c:pt>
                <c:pt idx="10">
                  <c:v>1147</c:v>
                </c:pt>
                <c:pt idx="11">
                  <c:v>869</c:v>
                </c:pt>
                <c:pt idx="12">
                  <c:v>532</c:v>
                </c:pt>
                <c:pt idx="13">
                  <c:v>303</c:v>
                </c:pt>
                <c:pt idx="14">
                  <c:v>142</c:v>
                </c:pt>
                <c:pt idx="15">
                  <c:v>71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63-4A30-8306-7A08E01A8108}"/>
            </c:ext>
          </c:extLst>
        </c:ser>
        <c:ser>
          <c:idx val="1"/>
          <c:order val="1"/>
          <c:tx>
            <c:strRef>
              <c:f>'Table 9.64'!$S$62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9.64'!$Y$63:$Y$79</c:f>
              <c:numCache>
                <c:formatCode>#,##0</c:formatCode>
                <c:ptCount val="17"/>
                <c:pt idx="0">
                  <c:v>36</c:v>
                </c:pt>
                <c:pt idx="1">
                  <c:v>386</c:v>
                </c:pt>
                <c:pt idx="2">
                  <c:v>684</c:v>
                </c:pt>
                <c:pt idx="3">
                  <c:v>812</c:v>
                </c:pt>
                <c:pt idx="4">
                  <c:v>862</c:v>
                </c:pt>
                <c:pt idx="5">
                  <c:v>832</c:v>
                </c:pt>
                <c:pt idx="6">
                  <c:v>855</c:v>
                </c:pt>
                <c:pt idx="7">
                  <c:v>974</c:v>
                </c:pt>
                <c:pt idx="8">
                  <c:v>1053</c:v>
                </c:pt>
                <c:pt idx="9">
                  <c:v>1049</c:v>
                </c:pt>
                <c:pt idx="10">
                  <c:v>1059</c:v>
                </c:pt>
                <c:pt idx="11">
                  <c:v>801</c:v>
                </c:pt>
                <c:pt idx="12">
                  <c:v>435</c:v>
                </c:pt>
                <c:pt idx="13">
                  <c:v>203</c:v>
                </c:pt>
                <c:pt idx="14">
                  <c:v>89</c:v>
                </c:pt>
                <c:pt idx="15">
                  <c:v>59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63-4A30-8306-7A08E01A8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9.64'!$Y$83:$Y$90</c:f>
              <c:numCache>
                <c:formatCode>#,##0</c:formatCode>
                <c:ptCount val="8"/>
                <c:pt idx="0">
                  <c:v>603</c:v>
                </c:pt>
                <c:pt idx="1">
                  <c:v>495</c:v>
                </c:pt>
                <c:pt idx="2">
                  <c:v>1358</c:v>
                </c:pt>
                <c:pt idx="3">
                  <c:v>369</c:v>
                </c:pt>
                <c:pt idx="4">
                  <c:v>188</c:v>
                </c:pt>
                <c:pt idx="5">
                  <c:v>365</c:v>
                </c:pt>
                <c:pt idx="6">
                  <c:v>965</c:v>
                </c:pt>
                <c:pt idx="7">
                  <c:v>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C-4098-9122-8BED337320C0}"/>
            </c:ext>
          </c:extLst>
        </c:ser>
        <c:ser>
          <c:idx val="1"/>
          <c:order val="1"/>
          <c:tx>
            <c:strRef>
              <c:f>'Table 9.64'!$S$92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9.64'!$Y$93:$Y$100</c:f>
              <c:numCache>
                <c:formatCode>#,##0</c:formatCode>
                <c:ptCount val="8"/>
                <c:pt idx="0">
                  <c:v>419</c:v>
                </c:pt>
                <c:pt idx="1">
                  <c:v>1116</c:v>
                </c:pt>
                <c:pt idx="2">
                  <c:v>239</c:v>
                </c:pt>
                <c:pt idx="3">
                  <c:v>1303</c:v>
                </c:pt>
                <c:pt idx="4">
                  <c:v>1041</c:v>
                </c:pt>
                <c:pt idx="5">
                  <c:v>783</c:v>
                </c:pt>
                <c:pt idx="6">
                  <c:v>76</c:v>
                </c:pt>
                <c:pt idx="7">
                  <c:v>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C-4098-9122-8BED33732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9.64'!$U$8:$Y$8</c:f>
              <c:numCache>
                <c:formatCode>#,##0</c:formatCode>
                <c:ptCount val="5"/>
                <c:pt idx="1">
                  <c:v>38623.82</c:v>
                </c:pt>
                <c:pt idx="2">
                  <c:v>39926.94</c:v>
                </c:pt>
                <c:pt idx="3">
                  <c:v>40269</c:v>
                </c:pt>
                <c:pt idx="4">
                  <c:v>41137.550000000003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A6-4ACB-BE44-3A7267B899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A6-4ACB-BE44-3A7267B89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9.64'!$V$4:$Z$4</c:f>
              <c:numCache>
                <c:formatCode>#,##0</c:formatCode>
                <c:ptCount val="5"/>
                <c:pt idx="0">
                  <c:v>20196</c:v>
                </c:pt>
                <c:pt idx="1">
                  <c:v>21445</c:v>
                </c:pt>
                <c:pt idx="2">
                  <c:v>21657</c:v>
                </c:pt>
                <c:pt idx="3">
                  <c:v>21705</c:v>
                </c:pt>
                <c:pt idx="4">
                  <c:v>23178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37-4018-BC82-576BD3627078}"/>
            </c:ext>
          </c:extLst>
        </c:ser>
        <c:ser>
          <c:idx val="1"/>
          <c:order val="1"/>
          <c:tx>
            <c:strRef>
              <c:f>'Table 9.64'!$S$7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9.64'!$V$7:$Z$7</c:f>
              <c:numCache>
                <c:formatCode>#,##0</c:formatCode>
                <c:ptCount val="5"/>
                <c:pt idx="0">
                  <c:v>14325</c:v>
                </c:pt>
                <c:pt idx="1">
                  <c:v>15201</c:v>
                </c:pt>
                <c:pt idx="2">
                  <c:v>15107</c:v>
                </c:pt>
                <c:pt idx="3">
                  <c:v>15462</c:v>
                </c:pt>
                <c:pt idx="4">
                  <c:v>15910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37-4018-BC82-576BD3627078}"/>
            </c:ext>
          </c:extLst>
        </c:ser>
        <c:ser>
          <c:idx val="2"/>
          <c:order val="2"/>
          <c:tx>
            <c:strRef>
              <c:f>'Table 9.64'!$S$11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9.64'!$V$11:$Z$11</c:f>
              <c:numCache>
                <c:formatCode>#,##0</c:formatCode>
                <c:ptCount val="5"/>
                <c:pt idx="0">
                  <c:v>16638</c:v>
                </c:pt>
                <c:pt idx="1">
                  <c:v>17596</c:v>
                </c:pt>
                <c:pt idx="2">
                  <c:v>18003</c:v>
                </c:pt>
                <c:pt idx="3">
                  <c:v>17883</c:v>
                </c:pt>
                <c:pt idx="4">
                  <c:v>19277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37-4018-BC82-576BD3627078}"/>
            </c:ext>
          </c:extLst>
        </c:ser>
        <c:ser>
          <c:idx val="3"/>
          <c:order val="3"/>
          <c:tx>
            <c:strRef>
              <c:f>'Table 9.64'!$S$12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9.64'!$V$12:$Z$12</c:f>
              <c:numCache>
                <c:formatCode>#,##0</c:formatCode>
                <c:ptCount val="5"/>
                <c:pt idx="0">
                  <c:v>3552</c:v>
                </c:pt>
                <c:pt idx="1">
                  <c:v>3847</c:v>
                </c:pt>
                <c:pt idx="2">
                  <c:v>3656</c:v>
                </c:pt>
                <c:pt idx="3">
                  <c:v>3823</c:v>
                </c:pt>
                <c:pt idx="4">
                  <c:v>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37-4018-BC82-576BD3627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9.64'!$AB$15:$AB$33</c:f>
              <c:numCache>
                <c:formatCode>0.0%</c:formatCode>
                <c:ptCount val="19"/>
                <c:pt idx="0">
                  <c:v>9.3321252912244371E-2</c:v>
                </c:pt>
                <c:pt idx="1">
                  <c:v>1.1001812063163344E-2</c:v>
                </c:pt>
                <c:pt idx="2">
                  <c:v>0.10285615670031927</c:v>
                </c:pt>
                <c:pt idx="3">
                  <c:v>1.4065061696436275E-2</c:v>
                </c:pt>
                <c:pt idx="4">
                  <c:v>8.0723099490896538E-2</c:v>
                </c:pt>
                <c:pt idx="5">
                  <c:v>2.4808007593407542E-2</c:v>
                </c:pt>
                <c:pt idx="6">
                  <c:v>9.8369143152989905E-2</c:v>
                </c:pt>
                <c:pt idx="7">
                  <c:v>6.1006126499266546E-2</c:v>
                </c:pt>
                <c:pt idx="8">
                  <c:v>2.6792648200880145E-2</c:v>
                </c:pt>
                <c:pt idx="9">
                  <c:v>3.5378376046250755E-3</c:v>
                </c:pt>
                <c:pt idx="10">
                  <c:v>2.4031409094831306E-2</c:v>
                </c:pt>
                <c:pt idx="11">
                  <c:v>1.7689188023125378E-2</c:v>
                </c:pt>
                <c:pt idx="12">
                  <c:v>3.434291138148244E-2</c:v>
                </c:pt>
                <c:pt idx="13">
                  <c:v>6.4673397186987655E-2</c:v>
                </c:pt>
                <c:pt idx="14">
                  <c:v>4.4697558029165585E-2</c:v>
                </c:pt>
                <c:pt idx="15">
                  <c:v>7.2353093450685996E-2</c:v>
                </c:pt>
                <c:pt idx="16">
                  <c:v>0.10764518077487273</c:v>
                </c:pt>
                <c:pt idx="17">
                  <c:v>8.7151609284666486E-3</c:v>
                </c:pt>
                <c:pt idx="18">
                  <c:v>3.3825179049098285E-2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F-4FB7-85A3-41239189D9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3F-4FB7-85A3-41239189D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9.64'!$Z$44:$Z$60</c:f>
              <c:numCache>
                <c:formatCode>#,##0</c:formatCode>
                <c:ptCount val="17"/>
                <c:pt idx="0">
                  <c:v>29</c:v>
                </c:pt>
                <c:pt idx="1">
                  <c:v>425</c:v>
                </c:pt>
                <c:pt idx="2">
                  <c:v>842</c:v>
                </c:pt>
                <c:pt idx="3">
                  <c:v>1035</c:v>
                </c:pt>
                <c:pt idx="4">
                  <c:v>1383</c:v>
                </c:pt>
                <c:pt idx="5">
                  <c:v>1106</c:v>
                </c:pt>
                <c:pt idx="6">
                  <c:v>1018</c:v>
                </c:pt>
                <c:pt idx="7">
                  <c:v>963</c:v>
                </c:pt>
                <c:pt idx="8">
                  <c:v>1087</c:v>
                </c:pt>
                <c:pt idx="9">
                  <c:v>1154</c:v>
                </c:pt>
                <c:pt idx="10">
                  <c:v>1110</c:v>
                </c:pt>
                <c:pt idx="11">
                  <c:v>889</c:v>
                </c:pt>
                <c:pt idx="12">
                  <c:v>551</c:v>
                </c:pt>
                <c:pt idx="13">
                  <c:v>313</c:v>
                </c:pt>
                <c:pt idx="14">
                  <c:v>146</c:v>
                </c:pt>
                <c:pt idx="15">
                  <c:v>89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8-47C2-ADBC-745526DBC454}"/>
            </c:ext>
          </c:extLst>
        </c:ser>
        <c:ser>
          <c:idx val="1"/>
          <c:order val="1"/>
          <c:tx>
            <c:strRef>
              <c:f>'Table 9.64'!$S$62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9.64'!$Z$63:$Z$79</c:f>
              <c:numCache>
                <c:formatCode>#,##0</c:formatCode>
                <c:ptCount val="17"/>
                <c:pt idx="0">
                  <c:v>34</c:v>
                </c:pt>
                <c:pt idx="1">
                  <c:v>461</c:v>
                </c:pt>
                <c:pt idx="2">
                  <c:v>742</c:v>
                </c:pt>
                <c:pt idx="3">
                  <c:v>905</c:v>
                </c:pt>
                <c:pt idx="4">
                  <c:v>998</c:v>
                </c:pt>
                <c:pt idx="5">
                  <c:v>923</c:v>
                </c:pt>
                <c:pt idx="6">
                  <c:v>935</c:v>
                </c:pt>
                <c:pt idx="7">
                  <c:v>970</c:v>
                </c:pt>
                <c:pt idx="8">
                  <c:v>1110</c:v>
                </c:pt>
                <c:pt idx="9">
                  <c:v>1131</c:v>
                </c:pt>
                <c:pt idx="10">
                  <c:v>1074</c:v>
                </c:pt>
                <c:pt idx="11">
                  <c:v>891</c:v>
                </c:pt>
                <c:pt idx="12">
                  <c:v>436</c:v>
                </c:pt>
                <c:pt idx="13">
                  <c:v>199</c:v>
                </c:pt>
                <c:pt idx="14">
                  <c:v>95</c:v>
                </c:pt>
                <c:pt idx="15">
                  <c:v>52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8-47C2-ADBC-745526DBC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9.64'!$Z$83:$Z$90</c:f>
              <c:numCache>
                <c:formatCode>#,##0</c:formatCode>
                <c:ptCount val="8"/>
                <c:pt idx="0">
                  <c:v>610</c:v>
                </c:pt>
                <c:pt idx="1">
                  <c:v>512</c:v>
                </c:pt>
                <c:pt idx="2">
                  <c:v>1352</c:v>
                </c:pt>
                <c:pt idx="3">
                  <c:v>378</c:v>
                </c:pt>
                <c:pt idx="4">
                  <c:v>183</c:v>
                </c:pt>
                <c:pt idx="5">
                  <c:v>419</c:v>
                </c:pt>
                <c:pt idx="6">
                  <c:v>984</c:v>
                </c:pt>
                <c:pt idx="7">
                  <c:v>1800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B-46C7-9C0A-06AAD40197E2}"/>
            </c:ext>
          </c:extLst>
        </c:ser>
        <c:ser>
          <c:idx val="1"/>
          <c:order val="1"/>
          <c:tx>
            <c:strRef>
              <c:f>'Table 9.64'!$S$92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9.64'!$Z$93:$Z$100</c:f>
              <c:numCache>
                <c:formatCode>#,##0</c:formatCode>
                <c:ptCount val="8"/>
                <c:pt idx="0">
                  <c:v>447</c:v>
                </c:pt>
                <c:pt idx="1">
                  <c:v>1133</c:v>
                </c:pt>
                <c:pt idx="2">
                  <c:v>253</c:v>
                </c:pt>
                <c:pt idx="3">
                  <c:v>1378</c:v>
                </c:pt>
                <c:pt idx="4">
                  <c:v>1049</c:v>
                </c:pt>
                <c:pt idx="5">
                  <c:v>833</c:v>
                </c:pt>
                <c:pt idx="6">
                  <c:v>88</c:v>
                </c:pt>
                <c:pt idx="7">
                  <c:v>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B-46C7-9C0A-06AAD4019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9.7'!$Y$83:$Y$90</c:f>
              <c:numCache>
                <c:formatCode>#,##0</c:formatCode>
                <c:ptCount val="8"/>
                <c:pt idx="0">
                  <c:v>15</c:v>
                </c:pt>
                <c:pt idx="1">
                  <c:v>6</c:v>
                </c:pt>
                <c:pt idx="2">
                  <c:v>14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22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D-44FC-BD8C-882FB3A60E05}"/>
            </c:ext>
          </c:extLst>
        </c:ser>
        <c:ser>
          <c:idx val="1"/>
          <c:order val="1"/>
          <c:tx>
            <c:strRef>
              <c:f>'Table 9.7'!$S$92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9.7'!$Y$93:$Y$100</c:f>
              <c:numCache>
                <c:formatCode>#,##0</c:formatCode>
                <c:ptCount val="8"/>
                <c:pt idx="0">
                  <c:v>15</c:v>
                </c:pt>
                <c:pt idx="1">
                  <c:v>13</c:v>
                </c:pt>
                <c:pt idx="2">
                  <c:v>5</c:v>
                </c:pt>
                <c:pt idx="3">
                  <c:v>14</c:v>
                </c:pt>
                <c:pt idx="4">
                  <c:v>21</c:v>
                </c:pt>
                <c:pt idx="5">
                  <c:v>5</c:v>
                </c:pt>
                <c:pt idx="6">
                  <c:v>0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3D-44FC-BD8C-882FB3A60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9.64'!$V$8:$Z$8</c:f>
              <c:numCache>
                <c:formatCode>#,##0</c:formatCode>
                <c:ptCount val="5"/>
                <c:pt idx="0">
                  <c:v>38623.82</c:v>
                </c:pt>
                <c:pt idx="1">
                  <c:v>39926.94</c:v>
                </c:pt>
                <c:pt idx="2">
                  <c:v>40269</c:v>
                </c:pt>
                <c:pt idx="3">
                  <c:v>41137.550000000003</c:v>
                </c:pt>
                <c:pt idx="4">
                  <c:v>42907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5-4573-81BF-32737B07E0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15-4573-81BF-32737B07E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9.65'!$U$4:$Y$4</c:f>
              <c:numCache>
                <c:formatCode>#,##0</c:formatCode>
                <c:ptCount val="5"/>
                <c:pt idx="1">
                  <c:v>29126</c:v>
                </c:pt>
                <c:pt idx="2">
                  <c:v>30345</c:v>
                </c:pt>
                <c:pt idx="3">
                  <c:v>29057</c:v>
                </c:pt>
                <c:pt idx="4">
                  <c:v>28016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7-497E-8616-6C2CA797B538}"/>
            </c:ext>
          </c:extLst>
        </c:ser>
        <c:ser>
          <c:idx val="1"/>
          <c:order val="1"/>
          <c:tx>
            <c:strRef>
              <c:f>'Table 9.65'!$S$7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9.65'!$U$7:$Y$7</c:f>
              <c:numCache>
                <c:formatCode>#,##0</c:formatCode>
                <c:ptCount val="5"/>
                <c:pt idx="1">
                  <c:v>19213</c:v>
                </c:pt>
                <c:pt idx="2">
                  <c:v>20191</c:v>
                </c:pt>
                <c:pt idx="3">
                  <c:v>19386</c:v>
                </c:pt>
                <c:pt idx="4">
                  <c:v>19455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7-497E-8616-6C2CA797B538}"/>
            </c:ext>
          </c:extLst>
        </c:ser>
        <c:ser>
          <c:idx val="2"/>
          <c:order val="2"/>
          <c:tx>
            <c:strRef>
              <c:f>'Table 9.65'!$S$11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9.65'!$U$11:$Y$11</c:f>
              <c:numCache>
                <c:formatCode>#,##0</c:formatCode>
                <c:ptCount val="5"/>
                <c:pt idx="1">
                  <c:v>24696</c:v>
                </c:pt>
                <c:pt idx="2">
                  <c:v>25541</c:v>
                </c:pt>
                <c:pt idx="3">
                  <c:v>24552</c:v>
                </c:pt>
                <c:pt idx="4">
                  <c:v>23243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57-497E-8616-6C2CA797B538}"/>
            </c:ext>
          </c:extLst>
        </c:ser>
        <c:ser>
          <c:idx val="3"/>
          <c:order val="3"/>
          <c:tx>
            <c:strRef>
              <c:f>'Table 9.65'!$S$12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9.65'!$U$12:$Y$12</c:f>
              <c:numCache>
                <c:formatCode>#,##0</c:formatCode>
                <c:ptCount val="5"/>
                <c:pt idx="1">
                  <c:v>4433</c:v>
                </c:pt>
                <c:pt idx="2">
                  <c:v>4805</c:v>
                </c:pt>
                <c:pt idx="3">
                  <c:v>4499</c:v>
                </c:pt>
                <c:pt idx="4">
                  <c:v>4771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57-497E-8616-6C2CA797B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9.65'!$AB$15:$AB$33</c:f>
              <c:numCache>
                <c:formatCode>0.0%</c:formatCode>
                <c:ptCount val="19"/>
                <c:pt idx="0">
                  <c:v>0.10843414435231752</c:v>
                </c:pt>
                <c:pt idx="1">
                  <c:v>9.990485252140819E-3</c:v>
                </c:pt>
                <c:pt idx="2">
                  <c:v>4.8117439173576186E-2</c:v>
                </c:pt>
                <c:pt idx="3">
                  <c:v>5.4030175343210548E-3</c:v>
                </c:pt>
                <c:pt idx="4">
                  <c:v>5.7530243305695256E-2</c:v>
                </c:pt>
                <c:pt idx="5">
                  <c:v>2.5825744189207557E-2</c:v>
                </c:pt>
                <c:pt idx="6">
                  <c:v>0.10004077749082506</c:v>
                </c:pt>
                <c:pt idx="7">
                  <c:v>7.2108196275655845E-2</c:v>
                </c:pt>
                <c:pt idx="8">
                  <c:v>4.5296996058175887E-2</c:v>
                </c:pt>
                <c:pt idx="9">
                  <c:v>3.9078428707353544E-3</c:v>
                </c:pt>
                <c:pt idx="10">
                  <c:v>2.7456843822210138E-2</c:v>
                </c:pt>
                <c:pt idx="11">
                  <c:v>1.5631371482941418E-2</c:v>
                </c:pt>
                <c:pt idx="12">
                  <c:v>3.8908522495582437E-2</c:v>
                </c:pt>
                <c:pt idx="13">
                  <c:v>9.0627973358705996E-2</c:v>
                </c:pt>
                <c:pt idx="14">
                  <c:v>3.7039554166100309E-2</c:v>
                </c:pt>
                <c:pt idx="15">
                  <c:v>6.3714829414163385E-2</c:v>
                </c:pt>
                <c:pt idx="16">
                  <c:v>0.11842462960445833</c:v>
                </c:pt>
                <c:pt idx="17">
                  <c:v>1.1553622400434961E-2</c:v>
                </c:pt>
                <c:pt idx="18">
                  <c:v>3.0107380725839336E-2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4-4DFB-894B-339D5222BB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4-4DFB-894B-339D5222B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9.65'!$Y$44:$Y$60</c:f>
              <c:numCache>
                <c:formatCode>#,##0</c:formatCode>
                <c:ptCount val="17"/>
                <c:pt idx="0">
                  <c:v>44</c:v>
                </c:pt>
                <c:pt idx="1">
                  <c:v>432</c:v>
                </c:pt>
                <c:pt idx="2">
                  <c:v>918</c:v>
                </c:pt>
                <c:pt idx="3">
                  <c:v>1401</c:v>
                </c:pt>
                <c:pt idx="4">
                  <c:v>1921</c:v>
                </c:pt>
                <c:pt idx="5">
                  <c:v>1296</c:v>
                </c:pt>
                <c:pt idx="6">
                  <c:v>1152</c:v>
                </c:pt>
                <c:pt idx="7">
                  <c:v>1091</c:v>
                </c:pt>
                <c:pt idx="8">
                  <c:v>1235</c:v>
                </c:pt>
                <c:pt idx="9">
                  <c:v>1284</c:v>
                </c:pt>
                <c:pt idx="10">
                  <c:v>1298</c:v>
                </c:pt>
                <c:pt idx="11">
                  <c:v>1150</c:v>
                </c:pt>
                <c:pt idx="12">
                  <c:v>693</c:v>
                </c:pt>
                <c:pt idx="13">
                  <c:v>387</c:v>
                </c:pt>
                <c:pt idx="14">
                  <c:v>195</c:v>
                </c:pt>
                <c:pt idx="15">
                  <c:v>70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8-4BFC-81F8-482D4BCCF113}"/>
            </c:ext>
          </c:extLst>
        </c:ser>
        <c:ser>
          <c:idx val="1"/>
          <c:order val="1"/>
          <c:tx>
            <c:strRef>
              <c:f>'Table 9.65'!$S$62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9.65'!$Y$63:$Y$79</c:f>
              <c:numCache>
                <c:formatCode>#,##0</c:formatCode>
                <c:ptCount val="17"/>
                <c:pt idx="0">
                  <c:v>51</c:v>
                </c:pt>
                <c:pt idx="1">
                  <c:v>411</c:v>
                </c:pt>
                <c:pt idx="2">
                  <c:v>883</c:v>
                </c:pt>
                <c:pt idx="3">
                  <c:v>1108</c:v>
                </c:pt>
                <c:pt idx="4">
                  <c:v>1480</c:v>
                </c:pt>
                <c:pt idx="5">
                  <c:v>1187</c:v>
                </c:pt>
                <c:pt idx="6">
                  <c:v>1014</c:v>
                </c:pt>
                <c:pt idx="7">
                  <c:v>1070</c:v>
                </c:pt>
                <c:pt idx="8">
                  <c:v>1362</c:v>
                </c:pt>
                <c:pt idx="9">
                  <c:v>1330</c:v>
                </c:pt>
                <c:pt idx="10">
                  <c:v>1370</c:v>
                </c:pt>
                <c:pt idx="11">
                  <c:v>1070</c:v>
                </c:pt>
                <c:pt idx="12">
                  <c:v>615</c:v>
                </c:pt>
                <c:pt idx="13">
                  <c:v>230</c:v>
                </c:pt>
                <c:pt idx="14">
                  <c:v>114</c:v>
                </c:pt>
                <c:pt idx="15">
                  <c:v>74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F8-4BFC-81F8-482D4BCCF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9.65'!$Y$83:$Y$90</c:f>
              <c:numCache>
                <c:formatCode>#,##0</c:formatCode>
                <c:ptCount val="8"/>
                <c:pt idx="0">
                  <c:v>862</c:v>
                </c:pt>
                <c:pt idx="1">
                  <c:v>674</c:v>
                </c:pt>
                <c:pt idx="2">
                  <c:v>1439</c:v>
                </c:pt>
                <c:pt idx="3">
                  <c:v>405</c:v>
                </c:pt>
                <c:pt idx="4">
                  <c:v>248</c:v>
                </c:pt>
                <c:pt idx="5">
                  <c:v>428</c:v>
                </c:pt>
                <c:pt idx="6">
                  <c:v>1338</c:v>
                </c:pt>
                <c:pt idx="7">
                  <c:v>2035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6-482B-9CFC-706726678AE1}"/>
            </c:ext>
          </c:extLst>
        </c:ser>
        <c:ser>
          <c:idx val="1"/>
          <c:order val="1"/>
          <c:tx>
            <c:strRef>
              <c:f>'Table 9.65'!$S$92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9.65'!$Y$93:$Y$100</c:f>
              <c:numCache>
                <c:formatCode>#,##0</c:formatCode>
                <c:ptCount val="8"/>
                <c:pt idx="0">
                  <c:v>616</c:v>
                </c:pt>
                <c:pt idx="1">
                  <c:v>1353</c:v>
                </c:pt>
                <c:pt idx="2">
                  <c:v>297</c:v>
                </c:pt>
                <c:pt idx="3">
                  <c:v>1457</c:v>
                </c:pt>
                <c:pt idx="4">
                  <c:v>1301</c:v>
                </c:pt>
                <c:pt idx="5">
                  <c:v>872</c:v>
                </c:pt>
                <c:pt idx="6">
                  <c:v>125</c:v>
                </c:pt>
                <c:pt idx="7">
                  <c:v>1156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36-482B-9CFC-706726678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9.65'!$U$8:$Y$8</c:f>
              <c:numCache>
                <c:formatCode>#,##0</c:formatCode>
                <c:ptCount val="5"/>
                <c:pt idx="1">
                  <c:v>32527.79</c:v>
                </c:pt>
                <c:pt idx="2">
                  <c:v>34860</c:v>
                </c:pt>
                <c:pt idx="3">
                  <c:v>35242</c:v>
                </c:pt>
                <c:pt idx="4">
                  <c:v>36162.449999999997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66-4D48-828B-29F090EFE9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66-4D48-828B-29F090EFE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9.65'!$V$4:$Z$4</c:f>
              <c:numCache>
                <c:formatCode>#,##0</c:formatCode>
                <c:ptCount val="5"/>
                <c:pt idx="0">
                  <c:v>29126</c:v>
                </c:pt>
                <c:pt idx="1">
                  <c:v>30345</c:v>
                </c:pt>
                <c:pt idx="2">
                  <c:v>29057</c:v>
                </c:pt>
                <c:pt idx="3">
                  <c:v>28016</c:v>
                </c:pt>
                <c:pt idx="4">
                  <c:v>29428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7-4104-9596-6DAD746AACF3}"/>
            </c:ext>
          </c:extLst>
        </c:ser>
        <c:ser>
          <c:idx val="1"/>
          <c:order val="1"/>
          <c:tx>
            <c:strRef>
              <c:f>'Table 9.65'!$S$7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9.65'!$V$7:$Z$7</c:f>
              <c:numCache>
                <c:formatCode>#,##0</c:formatCode>
                <c:ptCount val="5"/>
                <c:pt idx="0">
                  <c:v>19213</c:v>
                </c:pt>
                <c:pt idx="1">
                  <c:v>20191</c:v>
                </c:pt>
                <c:pt idx="2">
                  <c:v>19386</c:v>
                </c:pt>
                <c:pt idx="3">
                  <c:v>19455</c:v>
                </c:pt>
                <c:pt idx="4">
                  <c:v>19456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7-4104-9596-6DAD746AACF3}"/>
            </c:ext>
          </c:extLst>
        </c:ser>
        <c:ser>
          <c:idx val="2"/>
          <c:order val="2"/>
          <c:tx>
            <c:strRef>
              <c:f>'Table 9.65'!$S$11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9.65'!$V$11:$Z$11</c:f>
              <c:numCache>
                <c:formatCode>#,##0</c:formatCode>
                <c:ptCount val="5"/>
                <c:pt idx="0">
                  <c:v>24696</c:v>
                </c:pt>
                <c:pt idx="1">
                  <c:v>25541</c:v>
                </c:pt>
                <c:pt idx="2">
                  <c:v>24552</c:v>
                </c:pt>
                <c:pt idx="3">
                  <c:v>23243</c:v>
                </c:pt>
                <c:pt idx="4">
                  <c:v>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47-4104-9596-6DAD746AACF3}"/>
            </c:ext>
          </c:extLst>
        </c:ser>
        <c:ser>
          <c:idx val="3"/>
          <c:order val="3"/>
          <c:tx>
            <c:strRef>
              <c:f>'Table 9.65'!$S$12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9.65'!$V$12:$Z$12</c:f>
              <c:numCache>
                <c:formatCode>#,##0</c:formatCode>
                <c:ptCount val="5"/>
                <c:pt idx="0">
                  <c:v>4433</c:v>
                </c:pt>
                <c:pt idx="1">
                  <c:v>4805</c:v>
                </c:pt>
                <c:pt idx="2">
                  <c:v>4499</c:v>
                </c:pt>
                <c:pt idx="3">
                  <c:v>4771</c:v>
                </c:pt>
                <c:pt idx="4">
                  <c:v>4776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47-4104-9596-6DAD746AA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9.65'!$AB$15:$AB$33</c:f>
              <c:numCache>
                <c:formatCode>0.0%</c:formatCode>
                <c:ptCount val="19"/>
                <c:pt idx="0">
                  <c:v>0.10843414435231752</c:v>
                </c:pt>
                <c:pt idx="1">
                  <c:v>9.990485252140819E-3</c:v>
                </c:pt>
                <c:pt idx="2">
                  <c:v>4.8117439173576186E-2</c:v>
                </c:pt>
                <c:pt idx="3">
                  <c:v>5.4030175343210548E-3</c:v>
                </c:pt>
                <c:pt idx="4">
                  <c:v>5.7530243305695256E-2</c:v>
                </c:pt>
                <c:pt idx="5">
                  <c:v>2.5825744189207557E-2</c:v>
                </c:pt>
                <c:pt idx="6">
                  <c:v>0.10004077749082506</c:v>
                </c:pt>
                <c:pt idx="7">
                  <c:v>7.2108196275655845E-2</c:v>
                </c:pt>
                <c:pt idx="8">
                  <c:v>4.5296996058175887E-2</c:v>
                </c:pt>
                <c:pt idx="9">
                  <c:v>3.9078428707353544E-3</c:v>
                </c:pt>
                <c:pt idx="10">
                  <c:v>2.7456843822210138E-2</c:v>
                </c:pt>
                <c:pt idx="11">
                  <c:v>1.5631371482941418E-2</c:v>
                </c:pt>
                <c:pt idx="12">
                  <c:v>3.8908522495582437E-2</c:v>
                </c:pt>
                <c:pt idx="13">
                  <c:v>9.0627973358705996E-2</c:v>
                </c:pt>
                <c:pt idx="14">
                  <c:v>3.7039554166100309E-2</c:v>
                </c:pt>
                <c:pt idx="15">
                  <c:v>6.3714829414163385E-2</c:v>
                </c:pt>
                <c:pt idx="16">
                  <c:v>0.11842462960445833</c:v>
                </c:pt>
                <c:pt idx="17">
                  <c:v>1.1553622400434961E-2</c:v>
                </c:pt>
                <c:pt idx="18">
                  <c:v>3.0107380725839336E-2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A-425D-972F-BDC937112C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A-425D-972F-BDC937112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9.65'!$Z$44:$Z$60</c:f>
              <c:numCache>
                <c:formatCode>#,##0</c:formatCode>
                <c:ptCount val="17"/>
                <c:pt idx="0">
                  <c:v>65</c:v>
                </c:pt>
                <c:pt idx="1">
                  <c:v>521</c:v>
                </c:pt>
                <c:pt idx="2">
                  <c:v>1077</c:v>
                </c:pt>
                <c:pt idx="3">
                  <c:v>1362</c:v>
                </c:pt>
                <c:pt idx="4">
                  <c:v>1718</c:v>
                </c:pt>
                <c:pt idx="5">
                  <c:v>1416</c:v>
                </c:pt>
                <c:pt idx="6">
                  <c:v>1186</c:v>
                </c:pt>
                <c:pt idx="7">
                  <c:v>1158</c:v>
                </c:pt>
                <c:pt idx="8">
                  <c:v>1227</c:v>
                </c:pt>
                <c:pt idx="9">
                  <c:v>1288</c:v>
                </c:pt>
                <c:pt idx="10">
                  <c:v>1337</c:v>
                </c:pt>
                <c:pt idx="11">
                  <c:v>1226</c:v>
                </c:pt>
                <c:pt idx="12">
                  <c:v>741</c:v>
                </c:pt>
                <c:pt idx="13">
                  <c:v>404</c:v>
                </c:pt>
                <c:pt idx="14">
                  <c:v>196</c:v>
                </c:pt>
                <c:pt idx="15">
                  <c:v>83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A-4898-A3F8-8FA3F9BDD4B4}"/>
            </c:ext>
          </c:extLst>
        </c:ser>
        <c:ser>
          <c:idx val="1"/>
          <c:order val="1"/>
          <c:tx>
            <c:strRef>
              <c:f>'Table 9.65'!$S$62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9.65'!$Z$63:$Z$79</c:f>
              <c:numCache>
                <c:formatCode>#,##0</c:formatCode>
                <c:ptCount val="17"/>
                <c:pt idx="0">
                  <c:v>65</c:v>
                </c:pt>
                <c:pt idx="1">
                  <c:v>612</c:v>
                </c:pt>
                <c:pt idx="2">
                  <c:v>923</c:v>
                </c:pt>
                <c:pt idx="3">
                  <c:v>1082</c:v>
                </c:pt>
                <c:pt idx="4">
                  <c:v>1561</c:v>
                </c:pt>
                <c:pt idx="5">
                  <c:v>1230</c:v>
                </c:pt>
                <c:pt idx="6">
                  <c:v>1136</c:v>
                </c:pt>
                <c:pt idx="7">
                  <c:v>1148</c:v>
                </c:pt>
                <c:pt idx="8">
                  <c:v>1374</c:v>
                </c:pt>
                <c:pt idx="9">
                  <c:v>1426</c:v>
                </c:pt>
                <c:pt idx="10">
                  <c:v>1419</c:v>
                </c:pt>
                <c:pt idx="11">
                  <c:v>1191</c:v>
                </c:pt>
                <c:pt idx="12">
                  <c:v>644</c:v>
                </c:pt>
                <c:pt idx="13">
                  <c:v>276</c:v>
                </c:pt>
                <c:pt idx="14">
                  <c:v>105</c:v>
                </c:pt>
                <c:pt idx="15">
                  <c:v>78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A-4898-A3F8-8FA3F9BDD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9.65'!$Z$83:$Z$90</c:f>
              <c:numCache>
                <c:formatCode>#,##0</c:formatCode>
                <c:ptCount val="8"/>
                <c:pt idx="0">
                  <c:v>893</c:v>
                </c:pt>
                <c:pt idx="1">
                  <c:v>684</c:v>
                </c:pt>
                <c:pt idx="2">
                  <c:v>1477</c:v>
                </c:pt>
                <c:pt idx="3">
                  <c:v>426</c:v>
                </c:pt>
                <c:pt idx="4">
                  <c:v>252</c:v>
                </c:pt>
                <c:pt idx="5">
                  <c:v>457</c:v>
                </c:pt>
                <c:pt idx="6">
                  <c:v>1342</c:v>
                </c:pt>
                <c:pt idx="7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BC2-8D56-09D636624B29}"/>
            </c:ext>
          </c:extLst>
        </c:ser>
        <c:ser>
          <c:idx val="1"/>
          <c:order val="1"/>
          <c:tx>
            <c:strRef>
              <c:f>'Table 9.65'!$S$92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9.65'!$Z$93:$Z$100</c:f>
              <c:numCache>
                <c:formatCode>#,##0</c:formatCode>
                <c:ptCount val="8"/>
                <c:pt idx="0">
                  <c:v>639</c:v>
                </c:pt>
                <c:pt idx="1">
                  <c:v>1359</c:v>
                </c:pt>
                <c:pt idx="2">
                  <c:v>320</c:v>
                </c:pt>
                <c:pt idx="3">
                  <c:v>1516</c:v>
                </c:pt>
                <c:pt idx="4">
                  <c:v>1328</c:v>
                </c:pt>
                <c:pt idx="5">
                  <c:v>899</c:v>
                </c:pt>
                <c:pt idx="6">
                  <c:v>146</c:v>
                </c:pt>
                <c:pt idx="7">
                  <c:v>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BC2-8D56-09D636624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9.7'!$U$8:$Y$8</c:f>
              <c:numCache>
                <c:formatCode>#,##0</c:formatCode>
                <c:ptCount val="5"/>
                <c:pt idx="1">
                  <c:v>42815.13</c:v>
                </c:pt>
                <c:pt idx="2">
                  <c:v>43678</c:v>
                </c:pt>
                <c:pt idx="3">
                  <c:v>46073.5</c:v>
                </c:pt>
                <c:pt idx="4">
                  <c:v>48056.27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9-4EB2-8968-D270FF8A86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99-4EB2-8968-D270FF8A8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9.65'!$V$8:$Z$8</c:f>
              <c:numCache>
                <c:formatCode>#,##0</c:formatCode>
                <c:ptCount val="5"/>
                <c:pt idx="0">
                  <c:v>32527.79</c:v>
                </c:pt>
                <c:pt idx="1">
                  <c:v>34860</c:v>
                </c:pt>
                <c:pt idx="2">
                  <c:v>35242</c:v>
                </c:pt>
                <c:pt idx="3">
                  <c:v>36162.449999999997</c:v>
                </c:pt>
                <c:pt idx="4">
                  <c:v>37686.25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9-4150-8695-30F1DD4134D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B9-4150-8695-30F1DD413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9.66'!$U$4:$Y$4</c:f>
              <c:numCache>
                <c:formatCode>#,##0</c:formatCode>
                <c:ptCount val="5"/>
                <c:pt idx="1">
                  <c:v>234287</c:v>
                </c:pt>
                <c:pt idx="2">
                  <c:v>244203</c:v>
                </c:pt>
                <c:pt idx="3">
                  <c:v>252582</c:v>
                </c:pt>
                <c:pt idx="4">
                  <c:v>257850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4-46EE-8018-888E0E0F0EC0}"/>
            </c:ext>
          </c:extLst>
        </c:ser>
        <c:ser>
          <c:idx val="1"/>
          <c:order val="1"/>
          <c:tx>
            <c:strRef>
              <c:f>'Table 9.66'!$S$7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9.66'!$U$7:$Y$7</c:f>
              <c:numCache>
                <c:formatCode>#,##0</c:formatCode>
                <c:ptCount val="5"/>
                <c:pt idx="1">
                  <c:v>164534</c:v>
                </c:pt>
                <c:pt idx="2">
                  <c:v>172075</c:v>
                </c:pt>
                <c:pt idx="3">
                  <c:v>177083</c:v>
                </c:pt>
                <c:pt idx="4">
                  <c:v>183982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4-46EE-8018-888E0E0F0EC0}"/>
            </c:ext>
          </c:extLst>
        </c:ser>
        <c:ser>
          <c:idx val="2"/>
          <c:order val="2"/>
          <c:tx>
            <c:strRef>
              <c:f>'Table 9.66'!$S$11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9.66'!$U$11:$Y$11</c:f>
              <c:numCache>
                <c:formatCode>#,##0</c:formatCode>
                <c:ptCount val="5"/>
                <c:pt idx="1">
                  <c:v>205733</c:v>
                </c:pt>
                <c:pt idx="2">
                  <c:v>214547</c:v>
                </c:pt>
                <c:pt idx="3">
                  <c:v>221978</c:v>
                </c:pt>
                <c:pt idx="4">
                  <c:v>226243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4-46EE-8018-888E0E0F0EC0}"/>
            </c:ext>
          </c:extLst>
        </c:ser>
        <c:ser>
          <c:idx val="3"/>
          <c:order val="3"/>
          <c:tx>
            <c:strRef>
              <c:f>'Table 9.66'!$S$12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9.66'!$U$12:$Y$12</c:f>
              <c:numCache>
                <c:formatCode>#,##0</c:formatCode>
                <c:ptCount val="5"/>
                <c:pt idx="1">
                  <c:v>28549</c:v>
                </c:pt>
                <c:pt idx="2">
                  <c:v>29657</c:v>
                </c:pt>
                <c:pt idx="3">
                  <c:v>30601</c:v>
                </c:pt>
                <c:pt idx="4">
                  <c:v>31606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94-46EE-8018-888E0E0F0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9.66'!$AB$15:$AB$33</c:f>
              <c:numCache>
                <c:formatCode>0.0%</c:formatCode>
                <c:ptCount val="19"/>
                <c:pt idx="0">
                  <c:v>1.5184003191383265E-2</c:v>
                </c:pt>
                <c:pt idx="1">
                  <c:v>1.0988189032469476E-2</c:v>
                </c:pt>
                <c:pt idx="2">
                  <c:v>4.5694482041345512E-2</c:v>
                </c:pt>
                <c:pt idx="3">
                  <c:v>6.3079684850902559E-3</c:v>
                </c:pt>
                <c:pt idx="4">
                  <c:v>9.9969368419552923E-2</c:v>
                </c:pt>
                <c:pt idx="5">
                  <c:v>2.6920172676630241E-2</c:v>
                </c:pt>
                <c:pt idx="6">
                  <c:v>9.6571400076935127E-2</c:v>
                </c:pt>
                <c:pt idx="7">
                  <c:v>9.2133382723788626E-2</c:v>
                </c:pt>
                <c:pt idx="8">
                  <c:v>2.9399193605835674E-2</c:v>
                </c:pt>
                <c:pt idx="9">
                  <c:v>8.2384704155921869E-3</c:v>
                </c:pt>
                <c:pt idx="10">
                  <c:v>3.9329524569376967E-2</c:v>
                </c:pt>
                <c:pt idx="11">
                  <c:v>2.5848067360982489E-2</c:v>
                </c:pt>
                <c:pt idx="12">
                  <c:v>6.9380529712633032E-2</c:v>
                </c:pt>
                <c:pt idx="13">
                  <c:v>8.0582427445896082E-2</c:v>
                </c:pt>
                <c:pt idx="14">
                  <c:v>3.2757982019974638E-2</c:v>
                </c:pt>
                <c:pt idx="15">
                  <c:v>7.6945817720725465E-2</c:v>
                </c:pt>
                <c:pt idx="16">
                  <c:v>0.14977418113949478</c:v>
                </c:pt>
                <c:pt idx="17">
                  <c:v>1.9853538303722804E-2</c:v>
                </c:pt>
                <c:pt idx="18">
                  <c:v>4.2296513698727722E-2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3D-4B96-B7EC-F0719AD076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3D-4B96-B7EC-F0719AD07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9.66'!$Y$44:$Y$60</c:f>
              <c:numCache>
                <c:formatCode>#,##0</c:formatCode>
                <c:ptCount val="17"/>
                <c:pt idx="0">
                  <c:v>212</c:v>
                </c:pt>
                <c:pt idx="1">
                  <c:v>3308</c:v>
                </c:pt>
                <c:pt idx="2">
                  <c:v>7794</c:v>
                </c:pt>
                <c:pt idx="3">
                  <c:v>10686</c:v>
                </c:pt>
                <c:pt idx="4">
                  <c:v>13772</c:v>
                </c:pt>
                <c:pt idx="5">
                  <c:v>13664</c:v>
                </c:pt>
                <c:pt idx="6">
                  <c:v>13502</c:v>
                </c:pt>
                <c:pt idx="7">
                  <c:v>12237</c:v>
                </c:pt>
                <c:pt idx="8">
                  <c:v>13573</c:v>
                </c:pt>
                <c:pt idx="9">
                  <c:v>11808</c:v>
                </c:pt>
                <c:pt idx="10">
                  <c:v>10638</c:v>
                </c:pt>
                <c:pt idx="11">
                  <c:v>8301</c:v>
                </c:pt>
                <c:pt idx="12">
                  <c:v>4456</c:v>
                </c:pt>
                <c:pt idx="13">
                  <c:v>1980</c:v>
                </c:pt>
                <c:pt idx="14">
                  <c:v>676</c:v>
                </c:pt>
                <c:pt idx="15">
                  <c:v>311</c:v>
                </c:pt>
                <c:pt idx="16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C-4282-A555-FE58631B1ACF}"/>
            </c:ext>
          </c:extLst>
        </c:ser>
        <c:ser>
          <c:idx val="1"/>
          <c:order val="1"/>
          <c:tx>
            <c:strRef>
              <c:f>'Table 9.66'!$S$62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9.66'!$Y$63:$Y$79</c:f>
              <c:numCache>
                <c:formatCode>#,##0</c:formatCode>
                <c:ptCount val="17"/>
                <c:pt idx="0">
                  <c:v>297</c:v>
                </c:pt>
                <c:pt idx="1">
                  <c:v>4305</c:v>
                </c:pt>
                <c:pt idx="2">
                  <c:v>8472</c:v>
                </c:pt>
                <c:pt idx="3">
                  <c:v>11736</c:v>
                </c:pt>
                <c:pt idx="4">
                  <c:v>13810</c:v>
                </c:pt>
                <c:pt idx="5">
                  <c:v>12843</c:v>
                </c:pt>
                <c:pt idx="6">
                  <c:v>13001</c:v>
                </c:pt>
                <c:pt idx="7">
                  <c:v>12504</c:v>
                </c:pt>
                <c:pt idx="8">
                  <c:v>14267</c:v>
                </c:pt>
                <c:pt idx="9">
                  <c:v>12929</c:v>
                </c:pt>
                <c:pt idx="10">
                  <c:v>12099</c:v>
                </c:pt>
                <c:pt idx="11">
                  <c:v>8195</c:v>
                </c:pt>
                <c:pt idx="12">
                  <c:v>3714</c:v>
                </c:pt>
                <c:pt idx="13">
                  <c:v>1369</c:v>
                </c:pt>
                <c:pt idx="14">
                  <c:v>538</c:v>
                </c:pt>
                <c:pt idx="15">
                  <c:v>315</c:v>
                </c:pt>
                <c:pt idx="16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C-4282-A555-FE58631B1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9.66'!$Y$83:$Y$90</c:f>
              <c:numCache>
                <c:formatCode>#,##0</c:formatCode>
                <c:ptCount val="8"/>
                <c:pt idx="0">
                  <c:v>11282</c:v>
                </c:pt>
                <c:pt idx="1">
                  <c:v>12070</c:v>
                </c:pt>
                <c:pt idx="2">
                  <c:v>18239</c:v>
                </c:pt>
                <c:pt idx="3">
                  <c:v>5882</c:v>
                </c:pt>
                <c:pt idx="4">
                  <c:v>3255</c:v>
                </c:pt>
                <c:pt idx="5">
                  <c:v>5438</c:v>
                </c:pt>
                <c:pt idx="6">
                  <c:v>6729</c:v>
                </c:pt>
                <c:pt idx="7">
                  <c:v>10165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B6-40FF-AA8F-F11BDC9DE826}"/>
            </c:ext>
          </c:extLst>
        </c:ser>
        <c:ser>
          <c:idx val="1"/>
          <c:order val="1"/>
          <c:tx>
            <c:strRef>
              <c:f>'Table 9.66'!$S$92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9.66'!$Y$93:$Y$100</c:f>
              <c:numCache>
                <c:formatCode>#,##0</c:formatCode>
                <c:ptCount val="8"/>
                <c:pt idx="0">
                  <c:v>8446</c:v>
                </c:pt>
                <c:pt idx="1">
                  <c:v>18739</c:v>
                </c:pt>
                <c:pt idx="2">
                  <c:v>3169</c:v>
                </c:pt>
                <c:pt idx="3">
                  <c:v>15590</c:v>
                </c:pt>
                <c:pt idx="4">
                  <c:v>15790</c:v>
                </c:pt>
                <c:pt idx="5">
                  <c:v>9831</c:v>
                </c:pt>
                <c:pt idx="6">
                  <c:v>817</c:v>
                </c:pt>
                <c:pt idx="7">
                  <c:v>4791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B6-40FF-AA8F-F11BDC9DE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9.66'!$U$8:$Y$8</c:f>
              <c:numCache>
                <c:formatCode>#,##0</c:formatCode>
                <c:ptCount val="5"/>
                <c:pt idx="1">
                  <c:v>38754.480000000003</c:v>
                </c:pt>
                <c:pt idx="2">
                  <c:v>40286</c:v>
                </c:pt>
                <c:pt idx="3">
                  <c:v>41456.35</c:v>
                </c:pt>
                <c:pt idx="4">
                  <c:v>41514.089999999997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3-4CB2-84C6-4D1698C76C4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D3-4CB2-84C6-4D1698C76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9.66'!$V$4:$Z$4</c:f>
              <c:numCache>
                <c:formatCode>#,##0</c:formatCode>
                <c:ptCount val="5"/>
                <c:pt idx="0">
                  <c:v>234287</c:v>
                </c:pt>
                <c:pt idx="1">
                  <c:v>244203</c:v>
                </c:pt>
                <c:pt idx="2">
                  <c:v>252582</c:v>
                </c:pt>
                <c:pt idx="3">
                  <c:v>257850</c:v>
                </c:pt>
                <c:pt idx="4">
                  <c:v>280756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2-46CD-B4AF-99620D451306}"/>
            </c:ext>
          </c:extLst>
        </c:ser>
        <c:ser>
          <c:idx val="1"/>
          <c:order val="1"/>
          <c:tx>
            <c:strRef>
              <c:f>'Table 9.66'!$S$7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9.66'!$V$7:$Z$7</c:f>
              <c:numCache>
                <c:formatCode>#,##0</c:formatCode>
                <c:ptCount val="5"/>
                <c:pt idx="0">
                  <c:v>164534</c:v>
                </c:pt>
                <c:pt idx="1">
                  <c:v>172075</c:v>
                </c:pt>
                <c:pt idx="2">
                  <c:v>177083</c:v>
                </c:pt>
                <c:pt idx="3">
                  <c:v>183982</c:v>
                </c:pt>
                <c:pt idx="4">
                  <c:v>191221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2-46CD-B4AF-99620D451306}"/>
            </c:ext>
          </c:extLst>
        </c:ser>
        <c:ser>
          <c:idx val="2"/>
          <c:order val="2"/>
          <c:tx>
            <c:strRef>
              <c:f>'Table 9.66'!$S$11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9.66'!$V$11:$Z$11</c:f>
              <c:numCache>
                <c:formatCode>#,##0</c:formatCode>
                <c:ptCount val="5"/>
                <c:pt idx="0">
                  <c:v>205733</c:v>
                </c:pt>
                <c:pt idx="1">
                  <c:v>214547</c:v>
                </c:pt>
                <c:pt idx="2">
                  <c:v>221978</c:v>
                </c:pt>
                <c:pt idx="3">
                  <c:v>226243</c:v>
                </c:pt>
                <c:pt idx="4">
                  <c:v>247461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92-46CD-B4AF-99620D451306}"/>
            </c:ext>
          </c:extLst>
        </c:ser>
        <c:ser>
          <c:idx val="3"/>
          <c:order val="3"/>
          <c:tx>
            <c:strRef>
              <c:f>'Table 9.66'!$S$12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9.66'!$V$12:$Z$12</c:f>
              <c:numCache>
                <c:formatCode>#,##0</c:formatCode>
                <c:ptCount val="5"/>
                <c:pt idx="0">
                  <c:v>28549</c:v>
                </c:pt>
                <c:pt idx="1">
                  <c:v>29657</c:v>
                </c:pt>
                <c:pt idx="2">
                  <c:v>30601</c:v>
                </c:pt>
                <c:pt idx="3">
                  <c:v>31606</c:v>
                </c:pt>
                <c:pt idx="4">
                  <c:v>33295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92-46CD-B4AF-99620D451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9.66'!$AB$15:$AB$33</c:f>
              <c:numCache>
                <c:formatCode>0.0%</c:formatCode>
                <c:ptCount val="19"/>
                <c:pt idx="0">
                  <c:v>1.5184003191383265E-2</c:v>
                </c:pt>
                <c:pt idx="1">
                  <c:v>1.0988189032469476E-2</c:v>
                </c:pt>
                <c:pt idx="2">
                  <c:v>4.5694482041345512E-2</c:v>
                </c:pt>
                <c:pt idx="3">
                  <c:v>6.3079684850902559E-3</c:v>
                </c:pt>
                <c:pt idx="4">
                  <c:v>9.9969368419552923E-2</c:v>
                </c:pt>
                <c:pt idx="5">
                  <c:v>2.6920172676630241E-2</c:v>
                </c:pt>
                <c:pt idx="6">
                  <c:v>9.6571400076935127E-2</c:v>
                </c:pt>
                <c:pt idx="7">
                  <c:v>9.2133382723788626E-2</c:v>
                </c:pt>
                <c:pt idx="8">
                  <c:v>2.9399193605835674E-2</c:v>
                </c:pt>
                <c:pt idx="9">
                  <c:v>8.2384704155921869E-3</c:v>
                </c:pt>
                <c:pt idx="10">
                  <c:v>3.9329524569376967E-2</c:v>
                </c:pt>
                <c:pt idx="11">
                  <c:v>2.5848067360982489E-2</c:v>
                </c:pt>
                <c:pt idx="12">
                  <c:v>6.9380529712633032E-2</c:v>
                </c:pt>
                <c:pt idx="13">
                  <c:v>8.0582427445896082E-2</c:v>
                </c:pt>
                <c:pt idx="14">
                  <c:v>3.2757982019974638E-2</c:v>
                </c:pt>
                <c:pt idx="15">
                  <c:v>7.6945817720725465E-2</c:v>
                </c:pt>
                <c:pt idx="16">
                  <c:v>0.14977418113949478</c:v>
                </c:pt>
                <c:pt idx="17">
                  <c:v>1.9853538303722804E-2</c:v>
                </c:pt>
                <c:pt idx="18">
                  <c:v>4.2296513698727722E-2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6-4266-A579-D21E68A77A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6-4266-A579-D21E68A77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9.66'!$Z$44:$Z$60</c:f>
              <c:numCache>
                <c:formatCode>#,##0</c:formatCode>
                <c:ptCount val="17"/>
                <c:pt idx="0">
                  <c:v>371</c:v>
                </c:pt>
                <c:pt idx="1">
                  <c:v>4356</c:v>
                </c:pt>
                <c:pt idx="2">
                  <c:v>9073</c:v>
                </c:pt>
                <c:pt idx="3">
                  <c:v>11595</c:v>
                </c:pt>
                <c:pt idx="4">
                  <c:v>14841</c:v>
                </c:pt>
                <c:pt idx="5">
                  <c:v>14809</c:v>
                </c:pt>
                <c:pt idx="6">
                  <c:v>14459</c:v>
                </c:pt>
                <c:pt idx="7">
                  <c:v>13254</c:v>
                </c:pt>
                <c:pt idx="8">
                  <c:v>13736</c:v>
                </c:pt>
                <c:pt idx="9">
                  <c:v>12780</c:v>
                </c:pt>
                <c:pt idx="10">
                  <c:v>11046</c:v>
                </c:pt>
                <c:pt idx="11">
                  <c:v>8820</c:v>
                </c:pt>
                <c:pt idx="12">
                  <c:v>4752</c:v>
                </c:pt>
                <c:pt idx="13">
                  <c:v>2054</c:v>
                </c:pt>
                <c:pt idx="14">
                  <c:v>734</c:v>
                </c:pt>
                <c:pt idx="15">
                  <c:v>299</c:v>
                </c:pt>
                <c:pt idx="16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2D-44E1-822C-8069255DE449}"/>
            </c:ext>
          </c:extLst>
        </c:ser>
        <c:ser>
          <c:idx val="1"/>
          <c:order val="1"/>
          <c:tx>
            <c:strRef>
              <c:f>'Table 9.66'!$S$62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9.66'!$Z$63:$Z$79</c:f>
              <c:numCache>
                <c:formatCode>#,##0</c:formatCode>
                <c:ptCount val="17"/>
                <c:pt idx="0">
                  <c:v>462</c:v>
                </c:pt>
                <c:pt idx="1">
                  <c:v>5307</c:v>
                </c:pt>
                <c:pt idx="2">
                  <c:v>10022</c:v>
                </c:pt>
                <c:pt idx="3">
                  <c:v>13141</c:v>
                </c:pt>
                <c:pt idx="4">
                  <c:v>14917</c:v>
                </c:pt>
                <c:pt idx="5">
                  <c:v>14430</c:v>
                </c:pt>
                <c:pt idx="6">
                  <c:v>14288</c:v>
                </c:pt>
                <c:pt idx="7">
                  <c:v>13476</c:v>
                </c:pt>
                <c:pt idx="8">
                  <c:v>14883</c:v>
                </c:pt>
                <c:pt idx="9">
                  <c:v>14008</c:v>
                </c:pt>
                <c:pt idx="10">
                  <c:v>12705</c:v>
                </c:pt>
                <c:pt idx="11">
                  <c:v>8908</c:v>
                </c:pt>
                <c:pt idx="12">
                  <c:v>4178</c:v>
                </c:pt>
                <c:pt idx="13">
                  <c:v>1490</c:v>
                </c:pt>
                <c:pt idx="14">
                  <c:v>514</c:v>
                </c:pt>
                <c:pt idx="15">
                  <c:v>283</c:v>
                </c:pt>
                <c:pt idx="16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2D-44E1-822C-8069255D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9.66'!$Z$83:$Z$90</c:f>
              <c:numCache>
                <c:formatCode>#,##0</c:formatCode>
                <c:ptCount val="8"/>
                <c:pt idx="0">
                  <c:v>11771</c:v>
                </c:pt>
                <c:pt idx="1">
                  <c:v>12594</c:v>
                </c:pt>
                <c:pt idx="2">
                  <c:v>18845</c:v>
                </c:pt>
                <c:pt idx="3">
                  <c:v>6313</c:v>
                </c:pt>
                <c:pt idx="4">
                  <c:v>3403</c:v>
                </c:pt>
                <c:pt idx="5">
                  <c:v>5664</c:v>
                </c:pt>
                <c:pt idx="6">
                  <c:v>6907</c:v>
                </c:pt>
                <c:pt idx="7">
                  <c:v>10383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B-42B9-AD86-4D2CAB293C23}"/>
            </c:ext>
          </c:extLst>
        </c:ser>
        <c:ser>
          <c:idx val="1"/>
          <c:order val="1"/>
          <c:tx>
            <c:strRef>
              <c:f>'Table 9.66'!$S$92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9.66'!$Z$93:$Z$100</c:f>
              <c:numCache>
                <c:formatCode>#,##0</c:formatCode>
                <c:ptCount val="8"/>
                <c:pt idx="0">
                  <c:v>8854</c:v>
                </c:pt>
                <c:pt idx="1">
                  <c:v>19820</c:v>
                </c:pt>
                <c:pt idx="2">
                  <c:v>3389</c:v>
                </c:pt>
                <c:pt idx="3">
                  <c:v>16404</c:v>
                </c:pt>
                <c:pt idx="4">
                  <c:v>16086</c:v>
                </c:pt>
                <c:pt idx="5">
                  <c:v>10024</c:v>
                </c:pt>
                <c:pt idx="6">
                  <c:v>855</c:v>
                </c:pt>
                <c:pt idx="7">
                  <c:v>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B-42B9-AD86-4D2CAB293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9.7'!$V$4:$Z$4</c:f>
              <c:numCache>
                <c:formatCode>#,##0</c:formatCode>
                <c:ptCount val="5"/>
                <c:pt idx="0">
                  <c:v>169</c:v>
                </c:pt>
                <c:pt idx="1">
                  <c:v>320</c:v>
                </c:pt>
                <c:pt idx="2">
                  <c:v>220</c:v>
                </c:pt>
                <c:pt idx="3">
                  <c:v>336</c:v>
                </c:pt>
                <c:pt idx="4">
                  <c:v>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06-44F4-AA3D-7CD990BB3E19}"/>
            </c:ext>
          </c:extLst>
        </c:ser>
        <c:ser>
          <c:idx val="1"/>
          <c:order val="1"/>
          <c:tx>
            <c:strRef>
              <c:f>'Table 9.7'!$S$7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9.7'!$V$7:$Z$7</c:f>
              <c:numCache>
                <c:formatCode>#,##0</c:formatCode>
                <c:ptCount val="5"/>
                <c:pt idx="0">
                  <c:v>113</c:v>
                </c:pt>
                <c:pt idx="1">
                  <c:v>231</c:v>
                </c:pt>
                <c:pt idx="2">
                  <c:v>154</c:v>
                </c:pt>
                <c:pt idx="3">
                  <c:v>229</c:v>
                </c:pt>
                <c:pt idx="4">
                  <c:v>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06-44F4-AA3D-7CD990BB3E19}"/>
            </c:ext>
          </c:extLst>
        </c:ser>
        <c:ser>
          <c:idx val="2"/>
          <c:order val="2"/>
          <c:tx>
            <c:strRef>
              <c:f>'Table 9.7'!$S$11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9.7'!$V$11:$Z$11</c:f>
              <c:numCache>
                <c:formatCode>#,##0</c:formatCode>
                <c:ptCount val="5"/>
                <c:pt idx="0">
                  <c:v>142</c:v>
                </c:pt>
                <c:pt idx="1">
                  <c:v>265</c:v>
                </c:pt>
                <c:pt idx="2">
                  <c:v>192</c:v>
                </c:pt>
                <c:pt idx="3">
                  <c:v>287</c:v>
                </c:pt>
                <c:pt idx="4">
                  <c:v>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06-44F4-AA3D-7CD990BB3E19}"/>
            </c:ext>
          </c:extLst>
        </c:ser>
        <c:ser>
          <c:idx val="3"/>
          <c:order val="3"/>
          <c:tx>
            <c:strRef>
              <c:f>'Table 9.7'!$S$12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9.7'!$V$12:$Z$12</c:f>
              <c:numCache>
                <c:formatCode>#,##0</c:formatCode>
                <c:ptCount val="5"/>
                <c:pt idx="0">
                  <c:v>26</c:v>
                </c:pt>
                <c:pt idx="1">
                  <c:v>54</c:v>
                </c:pt>
                <c:pt idx="2">
                  <c:v>29</c:v>
                </c:pt>
                <c:pt idx="3">
                  <c:v>51</c:v>
                </c:pt>
                <c:pt idx="4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06-44F4-AA3D-7CD990BB3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9.66'!$V$8:$Z$8</c:f>
              <c:numCache>
                <c:formatCode>#,##0</c:formatCode>
                <c:ptCount val="5"/>
                <c:pt idx="0">
                  <c:v>38754.480000000003</c:v>
                </c:pt>
                <c:pt idx="1">
                  <c:v>40286</c:v>
                </c:pt>
                <c:pt idx="2">
                  <c:v>41456.35</c:v>
                </c:pt>
                <c:pt idx="3">
                  <c:v>41514.089999999997</c:v>
                </c:pt>
                <c:pt idx="4">
                  <c:v>43149.4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E-435E-9F0C-0782CEC6FE0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E-435E-9F0C-0782CEC6F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9.67'!$U$4:$Y$4</c:f>
              <c:numCache>
                <c:formatCode>#,##0</c:formatCode>
                <c:ptCount val="5"/>
                <c:pt idx="1">
                  <c:v>19274</c:v>
                </c:pt>
                <c:pt idx="2">
                  <c:v>21322</c:v>
                </c:pt>
                <c:pt idx="3">
                  <c:v>20509</c:v>
                </c:pt>
                <c:pt idx="4">
                  <c:v>21720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A-4A04-B46E-4AFBA85D74C3}"/>
            </c:ext>
          </c:extLst>
        </c:ser>
        <c:ser>
          <c:idx val="1"/>
          <c:order val="1"/>
          <c:tx>
            <c:strRef>
              <c:f>'Table 9.67'!$S$7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9.67'!$U$7:$Y$7</c:f>
              <c:numCache>
                <c:formatCode>#,##0</c:formatCode>
                <c:ptCount val="5"/>
                <c:pt idx="1">
                  <c:v>12650</c:v>
                </c:pt>
                <c:pt idx="2">
                  <c:v>14074</c:v>
                </c:pt>
                <c:pt idx="3">
                  <c:v>13629</c:v>
                </c:pt>
                <c:pt idx="4">
                  <c:v>14651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8A-4A04-B46E-4AFBA85D74C3}"/>
            </c:ext>
          </c:extLst>
        </c:ser>
        <c:ser>
          <c:idx val="2"/>
          <c:order val="2"/>
          <c:tx>
            <c:strRef>
              <c:f>'Table 9.67'!$S$11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9.67'!$U$11:$Y$11</c:f>
              <c:numCache>
                <c:formatCode>#,##0</c:formatCode>
                <c:ptCount val="5"/>
                <c:pt idx="1">
                  <c:v>16335</c:v>
                </c:pt>
                <c:pt idx="2">
                  <c:v>17930</c:v>
                </c:pt>
                <c:pt idx="3">
                  <c:v>17513</c:v>
                </c:pt>
                <c:pt idx="4">
                  <c:v>18336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8A-4A04-B46E-4AFBA85D74C3}"/>
            </c:ext>
          </c:extLst>
        </c:ser>
        <c:ser>
          <c:idx val="3"/>
          <c:order val="3"/>
          <c:tx>
            <c:strRef>
              <c:f>'Table 9.67'!$S$12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9.67'!$U$12:$Y$12</c:f>
              <c:numCache>
                <c:formatCode>#,##0</c:formatCode>
                <c:ptCount val="5"/>
                <c:pt idx="1">
                  <c:v>2940</c:v>
                </c:pt>
                <c:pt idx="2">
                  <c:v>3392</c:v>
                </c:pt>
                <c:pt idx="3">
                  <c:v>2993</c:v>
                </c:pt>
                <c:pt idx="4">
                  <c:v>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8A-4A04-B46E-4AFBA85D7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9.67'!$AB$15:$AB$33</c:f>
              <c:numCache>
                <c:formatCode>0.0%</c:formatCode>
                <c:ptCount val="19"/>
                <c:pt idx="0">
                  <c:v>0.15331058020477817</c:v>
                </c:pt>
                <c:pt idx="1">
                  <c:v>2.3663253697383389E-2</c:v>
                </c:pt>
                <c:pt idx="2">
                  <c:v>4.0682593856655291E-2</c:v>
                </c:pt>
                <c:pt idx="3">
                  <c:v>1.0011376564277589E-2</c:v>
                </c:pt>
                <c:pt idx="4">
                  <c:v>7.2172923777019338E-2</c:v>
                </c:pt>
                <c:pt idx="5">
                  <c:v>2.3481228668941978E-2</c:v>
                </c:pt>
                <c:pt idx="6">
                  <c:v>8.7372013651877134E-2</c:v>
                </c:pt>
                <c:pt idx="7">
                  <c:v>6.8259385665529013E-2</c:v>
                </c:pt>
                <c:pt idx="8">
                  <c:v>2.7349260523321955E-2</c:v>
                </c:pt>
                <c:pt idx="9">
                  <c:v>2.7303754266211604E-3</c:v>
                </c:pt>
                <c:pt idx="10">
                  <c:v>2.2753128555176336E-2</c:v>
                </c:pt>
                <c:pt idx="11">
                  <c:v>1.7292377701934016E-2</c:v>
                </c:pt>
                <c:pt idx="12">
                  <c:v>4.3367463026166099E-2</c:v>
                </c:pt>
                <c:pt idx="13">
                  <c:v>6.3117178612059163E-2</c:v>
                </c:pt>
                <c:pt idx="14">
                  <c:v>4.4823663253697382E-2</c:v>
                </c:pt>
                <c:pt idx="15">
                  <c:v>8.2593856655290107E-2</c:v>
                </c:pt>
                <c:pt idx="16">
                  <c:v>0.10461888509670079</c:v>
                </c:pt>
                <c:pt idx="17">
                  <c:v>9.9203640500568832E-3</c:v>
                </c:pt>
                <c:pt idx="18">
                  <c:v>3.4857792946530144E-2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1-43E2-AC71-419342BF221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F1-43E2-AC71-419342BF2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9.67'!$Y$44:$Y$60</c:f>
              <c:numCache>
                <c:formatCode>#,##0</c:formatCode>
                <c:ptCount val="17"/>
                <c:pt idx="0">
                  <c:v>34</c:v>
                </c:pt>
                <c:pt idx="1">
                  <c:v>298</c:v>
                </c:pt>
                <c:pt idx="2">
                  <c:v>797</c:v>
                </c:pt>
                <c:pt idx="3">
                  <c:v>1247</c:v>
                </c:pt>
                <c:pt idx="4">
                  <c:v>1740</c:v>
                </c:pt>
                <c:pt idx="5">
                  <c:v>953</c:v>
                </c:pt>
                <c:pt idx="6">
                  <c:v>855</c:v>
                </c:pt>
                <c:pt idx="7">
                  <c:v>796</c:v>
                </c:pt>
                <c:pt idx="8">
                  <c:v>982</c:v>
                </c:pt>
                <c:pt idx="9">
                  <c:v>952</c:v>
                </c:pt>
                <c:pt idx="10">
                  <c:v>1001</c:v>
                </c:pt>
                <c:pt idx="11">
                  <c:v>855</c:v>
                </c:pt>
                <c:pt idx="12">
                  <c:v>529</c:v>
                </c:pt>
                <c:pt idx="13">
                  <c:v>263</c:v>
                </c:pt>
                <c:pt idx="14">
                  <c:v>127</c:v>
                </c:pt>
                <c:pt idx="15">
                  <c:v>54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A-41E8-9DA1-7311BD370DAE}"/>
            </c:ext>
          </c:extLst>
        </c:ser>
        <c:ser>
          <c:idx val="1"/>
          <c:order val="1"/>
          <c:tx>
            <c:strRef>
              <c:f>'Table 9.67'!$S$62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9.67'!$Y$63:$Y$79</c:f>
              <c:numCache>
                <c:formatCode>#,##0</c:formatCode>
                <c:ptCount val="17"/>
                <c:pt idx="0">
                  <c:v>29</c:v>
                </c:pt>
                <c:pt idx="1">
                  <c:v>275</c:v>
                </c:pt>
                <c:pt idx="2">
                  <c:v>689</c:v>
                </c:pt>
                <c:pt idx="3">
                  <c:v>981</c:v>
                </c:pt>
                <c:pt idx="4">
                  <c:v>1221</c:v>
                </c:pt>
                <c:pt idx="5">
                  <c:v>866</c:v>
                </c:pt>
                <c:pt idx="6">
                  <c:v>766</c:v>
                </c:pt>
                <c:pt idx="7">
                  <c:v>799</c:v>
                </c:pt>
                <c:pt idx="8">
                  <c:v>995</c:v>
                </c:pt>
                <c:pt idx="9">
                  <c:v>1033</c:v>
                </c:pt>
                <c:pt idx="10">
                  <c:v>980</c:v>
                </c:pt>
                <c:pt idx="11">
                  <c:v>816</c:v>
                </c:pt>
                <c:pt idx="12">
                  <c:v>450</c:v>
                </c:pt>
                <c:pt idx="13">
                  <c:v>188</c:v>
                </c:pt>
                <c:pt idx="14">
                  <c:v>69</c:v>
                </c:pt>
                <c:pt idx="15">
                  <c:v>33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FA-41E8-9DA1-7311BD370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9.67'!$Y$83:$Y$90</c:f>
              <c:numCache>
                <c:formatCode>#,##0</c:formatCode>
                <c:ptCount val="8"/>
                <c:pt idx="0">
                  <c:v>585</c:v>
                </c:pt>
                <c:pt idx="1">
                  <c:v>586</c:v>
                </c:pt>
                <c:pt idx="2">
                  <c:v>1208</c:v>
                </c:pt>
                <c:pt idx="3">
                  <c:v>415</c:v>
                </c:pt>
                <c:pt idx="4">
                  <c:v>160</c:v>
                </c:pt>
                <c:pt idx="5">
                  <c:v>263</c:v>
                </c:pt>
                <c:pt idx="6">
                  <c:v>804</c:v>
                </c:pt>
                <c:pt idx="7">
                  <c:v>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E-4626-9BD5-1A40CA0B5605}"/>
            </c:ext>
          </c:extLst>
        </c:ser>
        <c:ser>
          <c:idx val="1"/>
          <c:order val="1"/>
          <c:tx>
            <c:strRef>
              <c:f>'Table 9.67'!$S$92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9.67'!$Y$93:$Y$100</c:f>
              <c:numCache>
                <c:formatCode>#,##0</c:formatCode>
                <c:ptCount val="8"/>
                <c:pt idx="0">
                  <c:v>443</c:v>
                </c:pt>
                <c:pt idx="1">
                  <c:v>1129</c:v>
                </c:pt>
                <c:pt idx="2">
                  <c:v>224</c:v>
                </c:pt>
                <c:pt idx="3">
                  <c:v>1029</c:v>
                </c:pt>
                <c:pt idx="4">
                  <c:v>966</c:v>
                </c:pt>
                <c:pt idx="5">
                  <c:v>620</c:v>
                </c:pt>
                <c:pt idx="6">
                  <c:v>80</c:v>
                </c:pt>
                <c:pt idx="7">
                  <c:v>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E-4626-9BD5-1A40CA0B5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9.67'!$U$8:$Y$8</c:f>
              <c:numCache>
                <c:formatCode>#,##0</c:formatCode>
                <c:ptCount val="5"/>
                <c:pt idx="1">
                  <c:v>33552.25</c:v>
                </c:pt>
                <c:pt idx="2">
                  <c:v>34840.910000000003</c:v>
                </c:pt>
                <c:pt idx="3">
                  <c:v>35043.53</c:v>
                </c:pt>
                <c:pt idx="4">
                  <c:v>34575.18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E7-43DE-98F2-DBB55D2850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E7-43DE-98F2-DBB55D285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9.67'!$V$4:$Z$4</c:f>
              <c:numCache>
                <c:formatCode>#,##0</c:formatCode>
                <c:ptCount val="5"/>
                <c:pt idx="0">
                  <c:v>19274</c:v>
                </c:pt>
                <c:pt idx="1">
                  <c:v>21322</c:v>
                </c:pt>
                <c:pt idx="2">
                  <c:v>20509</c:v>
                </c:pt>
                <c:pt idx="3">
                  <c:v>21720</c:v>
                </c:pt>
                <c:pt idx="4">
                  <c:v>21975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B9-4664-B07E-41F88E6945C8}"/>
            </c:ext>
          </c:extLst>
        </c:ser>
        <c:ser>
          <c:idx val="1"/>
          <c:order val="1"/>
          <c:tx>
            <c:strRef>
              <c:f>'Table 9.67'!$S$7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9.67'!$V$7:$Z$7</c:f>
              <c:numCache>
                <c:formatCode>#,##0</c:formatCode>
                <c:ptCount val="5"/>
                <c:pt idx="0">
                  <c:v>12650</c:v>
                </c:pt>
                <c:pt idx="1">
                  <c:v>14074</c:v>
                </c:pt>
                <c:pt idx="2">
                  <c:v>13629</c:v>
                </c:pt>
                <c:pt idx="3">
                  <c:v>14651</c:v>
                </c:pt>
                <c:pt idx="4">
                  <c:v>14650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B9-4664-B07E-41F88E6945C8}"/>
            </c:ext>
          </c:extLst>
        </c:ser>
        <c:ser>
          <c:idx val="2"/>
          <c:order val="2"/>
          <c:tx>
            <c:strRef>
              <c:f>'Table 9.67'!$S$11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9.67'!$V$11:$Z$11</c:f>
              <c:numCache>
                <c:formatCode>#,##0</c:formatCode>
                <c:ptCount val="5"/>
                <c:pt idx="0">
                  <c:v>16335</c:v>
                </c:pt>
                <c:pt idx="1">
                  <c:v>17930</c:v>
                </c:pt>
                <c:pt idx="2">
                  <c:v>17513</c:v>
                </c:pt>
                <c:pt idx="3">
                  <c:v>18336</c:v>
                </c:pt>
                <c:pt idx="4">
                  <c:v>18496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B9-4664-B07E-41F88E6945C8}"/>
            </c:ext>
          </c:extLst>
        </c:ser>
        <c:ser>
          <c:idx val="3"/>
          <c:order val="3"/>
          <c:tx>
            <c:strRef>
              <c:f>'Table 9.67'!$S$12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9.67'!$V$12:$Z$12</c:f>
              <c:numCache>
                <c:formatCode>#,##0</c:formatCode>
                <c:ptCount val="5"/>
                <c:pt idx="0">
                  <c:v>2940</c:v>
                </c:pt>
                <c:pt idx="1">
                  <c:v>3392</c:v>
                </c:pt>
                <c:pt idx="2">
                  <c:v>2993</c:v>
                </c:pt>
                <c:pt idx="3">
                  <c:v>3380</c:v>
                </c:pt>
                <c:pt idx="4">
                  <c:v>3479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B9-4664-B07E-41F88E694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9.67'!$AB$15:$AB$33</c:f>
              <c:numCache>
                <c:formatCode>0.0%</c:formatCode>
                <c:ptCount val="19"/>
                <c:pt idx="0">
                  <c:v>0.15331058020477817</c:v>
                </c:pt>
                <c:pt idx="1">
                  <c:v>2.3663253697383389E-2</c:v>
                </c:pt>
                <c:pt idx="2">
                  <c:v>4.0682593856655291E-2</c:v>
                </c:pt>
                <c:pt idx="3">
                  <c:v>1.0011376564277589E-2</c:v>
                </c:pt>
                <c:pt idx="4">
                  <c:v>7.2172923777019338E-2</c:v>
                </c:pt>
                <c:pt idx="5">
                  <c:v>2.3481228668941978E-2</c:v>
                </c:pt>
                <c:pt idx="6">
                  <c:v>8.7372013651877134E-2</c:v>
                </c:pt>
                <c:pt idx="7">
                  <c:v>6.8259385665529013E-2</c:v>
                </c:pt>
                <c:pt idx="8">
                  <c:v>2.7349260523321955E-2</c:v>
                </c:pt>
                <c:pt idx="9">
                  <c:v>2.7303754266211604E-3</c:v>
                </c:pt>
                <c:pt idx="10">
                  <c:v>2.2753128555176336E-2</c:v>
                </c:pt>
                <c:pt idx="11">
                  <c:v>1.7292377701934016E-2</c:v>
                </c:pt>
                <c:pt idx="12">
                  <c:v>4.3367463026166099E-2</c:v>
                </c:pt>
                <c:pt idx="13">
                  <c:v>6.3117178612059163E-2</c:v>
                </c:pt>
                <c:pt idx="14">
                  <c:v>4.4823663253697382E-2</c:v>
                </c:pt>
                <c:pt idx="15">
                  <c:v>8.2593856655290107E-2</c:v>
                </c:pt>
                <c:pt idx="16">
                  <c:v>0.10461888509670079</c:v>
                </c:pt>
                <c:pt idx="17">
                  <c:v>9.9203640500568832E-3</c:v>
                </c:pt>
                <c:pt idx="18">
                  <c:v>3.4857792946530144E-2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3-49B4-9CC2-06812EE480F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3-49B4-9CC2-06812EE48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9.67'!$Z$44:$Z$60</c:f>
              <c:numCache>
                <c:formatCode>#,##0</c:formatCode>
                <c:ptCount val="17"/>
                <c:pt idx="0">
                  <c:v>55</c:v>
                </c:pt>
                <c:pt idx="1">
                  <c:v>402</c:v>
                </c:pt>
                <c:pt idx="2">
                  <c:v>796</c:v>
                </c:pt>
                <c:pt idx="3">
                  <c:v>915</c:v>
                </c:pt>
                <c:pt idx="4">
                  <c:v>1532</c:v>
                </c:pt>
                <c:pt idx="5">
                  <c:v>1088</c:v>
                </c:pt>
                <c:pt idx="6">
                  <c:v>874</c:v>
                </c:pt>
                <c:pt idx="7">
                  <c:v>843</c:v>
                </c:pt>
                <c:pt idx="8">
                  <c:v>984</c:v>
                </c:pt>
                <c:pt idx="9">
                  <c:v>1024</c:v>
                </c:pt>
                <c:pt idx="10">
                  <c:v>961</c:v>
                </c:pt>
                <c:pt idx="11">
                  <c:v>911</c:v>
                </c:pt>
                <c:pt idx="12">
                  <c:v>569</c:v>
                </c:pt>
                <c:pt idx="13">
                  <c:v>310</c:v>
                </c:pt>
                <c:pt idx="14">
                  <c:v>117</c:v>
                </c:pt>
                <c:pt idx="15">
                  <c:v>57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9D-413E-9E4D-427F1ED4F8A7}"/>
            </c:ext>
          </c:extLst>
        </c:ser>
        <c:ser>
          <c:idx val="1"/>
          <c:order val="1"/>
          <c:tx>
            <c:strRef>
              <c:f>'Table 9.67'!$S$62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9.67'!$Z$63:$Z$79</c:f>
              <c:numCache>
                <c:formatCode>#,##0</c:formatCode>
                <c:ptCount val="17"/>
                <c:pt idx="0">
                  <c:v>58</c:v>
                </c:pt>
                <c:pt idx="1">
                  <c:v>358</c:v>
                </c:pt>
                <c:pt idx="2">
                  <c:v>684</c:v>
                </c:pt>
                <c:pt idx="3">
                  <c:v>751</c:v>
                </c:pt>
                <c:pt idx="4">
                  <c:v>1063</c:v>
                </c:pt>
                <c:pt idx="5">
                  <c:v>910</c:v>
                </c:pt>
                <c:pt idx="6">
                  <c:v>887</c:v>
                </c:pt>
                <c:pt idx="7">
                  <c:v>891</c:v>
                </c:pt>
                <c:pt idx="8">
                  <c:v>993</c:v>
                </c:pt>
                <c:pt idx="9">
                  <c:v>1129</c:v>
                </c:pt>
                <c:pt idx="10">
                  <c:v>1020</c:v>
                </c:pt>
                <c:pt idx="11">
                  <c:v>901</c:v>
                </c:pt>
                <c:pt idx="12">
                  <c:v>504</c:v>
                </c:pt>
                <c:pt idx="13">
                  <c:v>202</c:v>
                </c:pt>
                <c:pt idx="14">
                  <c:v>78</c:v>
                </c:pt>
                <c:pt idx="15">
                  <c:v>34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9D-413E-9E4D-427F1ED4F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9.67'!$Z$83:$Z$90</c:f>
              <c:numCache>
                <c:formatCode>#,##0</c:formatCode>
                <c:ptCount val="8"/>
                <c:pt idx="0">
                  <c:v>605</c:v>
                </c:pt>
                <c:pt idx="1">
                  <c:v>587</c:v>
                </c:pt>
                <c:pt idx="2">
                  <c:v>1240</c:v>
                </c:pt>
                <c:pt idx="3">
                  <c:v>432</c:v>
                </c:pt>
                <c:pt idx="4">
                  <c:v>169</c:v>
                </c:pt>
                <c:pt idx="5">
                  <c:v>273</c:v>
                </c:pt>
                <c:pt idx="6">
                  <c:v>781</c:v>
                </c:pt>
                <c:pt idx="7">
                  <c:v>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F-4DFF-B7F7-AF14F17C8F6A}"/>
            </c:ext>
          </c:extLst>
        </c:ser>
        <c:ser>
          <c:idx val="1"/>
          <c:order val="1"/>
          <c:tx>
            <c:strRef>
              <c:f>'Table 9.67'!$S$92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9.67'!$Z$93:$Z$100</c:f>
              <c:numCache>
                <c:formatCode>#,##0</c:formatCode>
                <c:ptCount val="8"/>
                <c:pt idx="0">
                  <c:v>467</c:v>
                </c:pt>
                <c:pt idx="1">
                  <c:v>1176</c:v>
                </c:pt>
                <c:pt idx="2">
                  <c:v>241</c:v>
                </c:pt>
                <c:pt idx="3">
                  <c:v>1128</c:v>
                </c:pt>
                <c:pt idx="4">
                  <c:v>992</c:v>
                </c:pt>
                <c:pt idx="5">
                  <c:v>637</c:v>
                </c:pt>
                <c:pt idx="6">
                  <c:v>79</c:v>
                </c:pt>
                <c:pt idx="7">
                  <c:v>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F-4DFF-B7F7-AF14F17C8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9.7'!$AB$15:$AB$33</c:f>
              <c:numCache>
                <c:formatCode>0.0%</c:formatCode>
                <c:ptCount val="19"/>
                <c:pt idx="0">
                  <c:v>0.23824451410658307</c:v>
                </c:pt>
                <c:pt idx="1">
                  <c:v>9.4043887147335428E-3</c:v>
                </c:pt>
                <c:pt idx="2">
                  <c:v>6.269592476489028E-3</c:v>
                </c:pt>
                <c:pt idx="3">
                  <c:v>3.134796238244514E-3</c:v>
                </c:pt>
                <c:pt idx="4">
                  <c:v>5.0156739811912224E-2</c:v>
                </c:pt>
                <c:pt idx="5">
                  <c:v>9.4043887147335428E-3</c:v>
                </c:pt>
                <c:pt idx="6">
                  <c:v>3.4482758620689655E-2</c:v>
                </c:pt>
                <c:pt idx="7">
                  <c:v>2.5078369905956112E-2</c:v>
                </c:pt>
                <c:pt idx="8">
                  <c:v>6.5830721003134793E-2</c:v>
                </c:pt>
                <c:pt idx="9">
                  <c:v>0</c:v>
                </c:pt>
                <c:pt idx="10">
                  <c:v>9.4043887147335428E-3</c:v>
                </c:pt>
                <c:pt idx="11">
                  <c:v>9.4043887147335428E-3</c:v>
                </c:pt>
                <c:pt idx="12">
                  <c:v>1.5673981191222569E-2</c:v>
                </c:pt>
                <c:pt idx="13">
                  <c:v>5.329153605015674E-2</c:v>
                </c:pt>
                <c:pt idx="14">
                  <c:v>0.19435736677115986</c:v>
                </c:pt>
                <c:pt idx="15">
                  <c:v>7.2100313479623826E-2</c:v>
                </c:pt>
                <c:pt idx="16">
                  <c:v>3.7617554858934171E-2</c:v>
                </c:pt>
                <c:pt idx="17">
                  <c:v>4.3887147335423198E-2</c:v>
                </c:pt>
                <c:pt idx="18">
                  <c:v>4.0752351097178681E-2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3-48F3-A2B9-BB7951D23C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3-48F3-A2B9-BB7951D23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9.67'!$V$8:$Z$8</c:f>
              <c:numCache>
                <c:formatCode>#,##0</c:formatCode>
                <c:ptCount val="5"/>
                <c:pt idx="0">
                  <c:v>33552.25</c:v>
                </c:pt>
                <c:pt idx="1">
                  <c:v>34840.910000000003</c:v>
                </c:pt>
                <c:pt idx="2">
                  <c:v>35043.53</c:v>
                </c:pt>
                <c:pt idx="3">
                  <c:v>34575.18</c:v>
                </c:pt>
                <c:pt idx="4">
                  <c:v>38180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6-4357-BCBE-DED6DE9DBB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A6-4357-BCBE-DED6DE9DB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9.68'!$U$4:$Y$4</c:f>
              <c:numCache>
                <c:formatCode>#,##0</c:formatCode>
                <c:ptCount val="5"/>
                <c:pt idx="1">
                  <c:v>124928</c:v>
                </c:pt>
                <c:pt idx="2">
                  <c:v>130563</c:v>
                </c:pt>
                <c:pt idx="3">
                  <c:v>130290</c:v>
                </c:pt>
                <c:pt idx="4">
                  <c:v>130474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87-4DE8-BDB2-24AB77DB3687}"/>
            </c:ext>
          </c:extLst>
        </c:ser>
        <c:ser>
          <c:idx val="1"/>
          <c:order val="1"/>
          <c:tx>
            <c:strRef>
              <c:f>'Table 9.68'!$S$7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9.68'!$U$7:$Y$7</c:f>
              <c:numCache>
                <c:formatCode>#,##0</c:formatCode>
                <c:ptCount val="5"/>
                <c:pt idx="1">
                  <c:v>86422</c:v>
                </c:pt>
                <c:pt idx="2">
                  <c:v>90643</c:v>
                </c:pt>
                <c:pt idx="3">
                  <c:v>90668</c:v>
                </c:pt>
                <c:pt idx="4">
                  <c:v>92423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87-4DE8-BDB2-24AB77DB3687}"/>
            </c:ext>
          </c:extLst>
        </c:ser>
        <c:ser>
          <c:idx val="2"/>
          <c:order val="2"/>
          <c:tx>
            <c:strRef>
              <c:f>'Table 9.68'!$S$11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9.68'!$U$11:$Y$11</c:f>
              <c:numCache>
                <c:formatCode>#,##0</c:formatCode>
                <c:ptCount val="5"/>
                <c:pt idx="1">
                  <c:v>111243</c:v>
                </c:pt>
                <c:pt idx="2">
                  <c:v>115732</c:v>
                </c:pt>
                <c:pt idx="3">
                  <c:v>116098</c:v>
                </c:pt>
                <c:pt idx="4">
                  <c:v>115318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87-4DE8-BDB2-24AB77DB3687}"/>
            </c:ext>
          </c:extLst>
        </c:ser>
        <c:ser>
          <c:idx val="3"/>
          <c:order val="3"/>
          <c:tx>
            <c:strRef>
              <c:f>'Table 9.68'!$S$12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9.68'!$U$12:$Y$12</c:f>
              <c:numCache>
                <c:formatCode>#,##0</c:formatCode>
                <c:ptCount val="5"/>
                <c:pt idx="1">
                  <c:v>13689</c:v>
                </c:pt>
                <c:pt idx="2">
                  <c:v>14832</c:v>
                </c:pt>
                <c:pt idx="3">
                  <c:v>14191</c:v>
                </c:pt>
                <c:pt idx="4">
                  <c:v>15151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87-4DE8-BDB2-24AB77DB3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9.68'!$AB$15:$AB$33</c:f>
              <c:numCache>
                <c:formatCode>0.0%</c:formatCode>
                <c:ptCount val="19"/>
                <c:pt idx="0">
                  <c:v>4.4246330110991765E-2</c:v>
                </c:pt>
                <c:pt idx="1">
                  <c:v>9.194414607948443E-3</c:v>
                </c:pt>
                <c:pt idx="2">
                  <c:v>6.3157894736842107E-2</c:v>
                </c:pt>
                <c:pt idx="3">
                  <c:v>7.6978159684926604E-3</c:v>
                </c:pt>
                <c:pt idx="4">
                  <c:v>7.0082348728965266E-2</c:v>
                </c:pt>
                <c:pt idx="5">
                  <c:v>2.9215896885069818E-2</c:v>
                </c:pt>
                <c:pt idx="6">
                  <c:v>8.9838882921589688E-2</c:v>
                </c:pt>
                <c:pt idx="7">
                  <c:v>6.9008234872896521E-2</c:v>
                </c:pt>
                <c:pt idx="8">
                  <c:v>3.7615467239527391E-2</c:v>
                </c:pt>
                <c:pt idx="9">
                  <c:v>4.8979591836734691E-3</c:v>
                </c:pt>
                <c:pt idx="10">
                  <c:v>3.2273540995345504E-2</c:v>
                </c:pt>
                <c:pt idx="11">
                  <c:v>1.8560687432867883E-2</c:v>
                </c:pt>
                <c:pt idx="12">
                  <c:v>4.9717150017901897E-2</c:v>
                </c:pt>
                <c:pt idx="13">
                  <c:v>7.3949158610812749E-2</c:v>
                </c:pt>
                <c:pt idx="14">
                  <c:v>4.9301825993555315E-2</c:v>
                </c:pt>
                <c:pt idx="15">
                  <c:v>8.8284998209810242E-2</c:v>
                </c:pt>
                <c:pt idx="16">
                  <c:v>0.16272824919441461</c:v>
                </c:pt>
                <c:pt idx="17">
                  <c:v>1.3340494092373792E-2</c:v>
                </c:pt>
                <c:pt idx="18">
                  <c:v>4.0286430361618331E-2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9-40A1-B251-AC1430FD34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69-40A1-B251-AC1430FD3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9.68'!$Y$44:$Y$60</c:f>
              <c:numCache>
                <c:formatCode>#,##0</c:formatCode>
                <c:ptCount val="17"/>
                <c:pt idx="0">
                  <c:v>176</c:v>
                </c:pt>
                <c:pt idx="1">
                  <c:v>1873</c:v>
                </c:pt>
                <c:pt idx="2">
                  <c:v>4319</c:v>
                </c:pt>
                <c:pt idx="3">
                  <c:v>6263</c:v>
                </c:pt>
                <c:pt idx="4">
                  <c:v>8143</c:v>
                </c:pt>
                <c:pt idx="5">
                  <c:v>7341</c:v>
                </c:pt>
                <c:pt idx="6">
                  <c:v>6594</c:v>
                </c:pt>
                <c:pt idx="7">
                  <c:v>5762</c:v>
                </c:pt>
                <c:pt idx="8">
                  <c:v>6201</c:v>
                </c:pt>
                <c:pt idx="9">
                  <c:v>5477</c:v>
                </c:pt>
                <c:pt idx="10">
                  <c:v>5395</c:v>
                </c:pt>
                <c:pt idx="11">
                  <c:v>4291</c:v>
                </c:pt>
                <c:pt idx="12">
                  <c:v>2413</c:v>
                </c:pt>
                <c:pt idx="13">
                  <c:v>1201</c:v>
                </c:pt>
                <c:pt idx="14">
                  <c:v>545</c:v>
                </c:pt>
                <c:pt idx="15">
                  <c:v>233</c:v>
                </c:pt>
                <c:pt idx="16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F-49B8-9FDF-F15F8DD068DC}"/>
            </c:ext>
          </c:extLst>
        </c:ser>
        <c:ser>
          <c:idx val="1"/>
          <c:order val="1"/>
          <c:tx>
            <c:strRef>
              <c:f>'Table 9.68'!$S$62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9.68'!$Y$63:$Y$79</c:f>
              <c:numCache>
                <c:formatCode>#,##0</c:formatCode>
                <c:ptCount val="17"/>
                <c:pt idx="0">
                  <c:v>187</c:v>
                </c:pt>
                <c:pt idx="1">
                  <c:v>2113</c:v>
                </c:pt>
                <c:pt idx="2">
                  <c:v>4530</c:v>
                </c:pt>
                <c:pt idx="3">
                  <c:v>6060</c:v>
                </c:pt>
                <c:pt idx="4">
                  <c:v>7341</c:v>
                </c:pt>
                <c:pt idx="5">
                  <c:v>6524</c:v>
                </c:pt>
                <c:pt idx="6">
                  <c:v>6327</c:v>
                </c:pt>
                <c:pt idx="7">
                  <c:v>5718</c:v>
                </c:pt>
                <c:pt idx="8">
                  <c:v>6332</c:v>
                </c:pt>
                <c:pt idx="9">
                  <c:v>5931</c:v>
                </c:pt>
                <c:pt idx="10">
                  <c:v>5230</c:v>
                </c:pt>
                <c:pt idx="11">
                  <c:v>4125</c:v>
                </c:pt>
                <c:pt idx="12">
                  <c:v>2014</c:v>
                </c:pt>
                <c:pt idx="13">
                  <c:v>851</c:v>
                </c:pt>
                <c:pt idx="14">
                  <c:v>398</c:v>
                </c:pt>
                <c:pt idx="15">
                  <c:v>221</c:v>
                </c:pt>
                <c:pt idx="16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4F-49B8-9FDF-F15F8DD06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9.68'!$Y$83:$Y$90</c:f>
              <c:numCache>
                <c:formatCode>#,##0</c:formatCode>
                <c:ptCount val="8"/>
                <c:pt idx="0">
                  <c:v>4781</c:v>
                </c:pt>
                <c:pt idx="1">
                  <c:v>5663</c:v>
                </c:pt>
                <c:pt idx="2">
                  <c:v>9115</c:v>
                </c:pt>
                <c:pt idx="3">
                  <c:v>2948</c:v>
                </c:pt>
                <c:pt idx="4">
                  <c:v>1851</c:v>
                </c:pt>
                <c:pt idx="5">
                  <c:v>2529</c:v>
                </c:pt>
                <c:pt idx="6">
                  <c:v>4827</c:v>
                </c:pt>
                <c:pt idx="7">
                  <c:v>7245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9E-45E1-A16A-28E90DE8786F}"/>
            </c:ext>
          </c:extLst>
        </c:ser>
        <c:ser>
          <c:idx val="1"/>
          <c:order val="1"/>
          <c:tx>
            <c:strRef>
              <c:f>'Table 9.68'!$S$92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9.68'!$Y$93:$Y$100</c:f>
              <c:numCache>
                <c:formatCode>#,##0</c:formatCode>
                <c:ptCount val="8"/>
                <c:pt idx="0">
                  <c:v>3343</c:v>
                </c:pt>
                <c:pt idx="1">
                  <c:v>9345</c:v>
                </c:pt>
                <c:pt idx="2">
                  <c:v>1494</c:v>
                </c:pt>
                <c:pt idx="3">
                  <c:v>7483</c:v>
                </c:pt>
                <c:pt idx="4">
                  <c:v>8195</c:v>
                </c:pt>
                <c:pt idx="5">
                  <c:v>4427</c:v>
                </c:pt>
                <c:pt idx="6">
                  <c:v>353</c:v>
                </c:pt>
                <c:pt idx="7">
                  <c:v>3548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9E-45E1-A16A-28E90DE87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9.68'!$U$8:$Y$8</c:f>
              <c:numCache>
                <c:formatCode>#,##0</c:formatCode>
                <c:ptCount val="5"/>
                <c:pt idx="1">
                  <c:v>41589.300000000003</c:v>
                </c:pt>
                <c:pt idx="2">
                  <c:v>43301</c:v>
                </c:pt>
                <c:pt idx="3">
                  <c:v>44596.5</c:v>
                </c:pt>
                <c:pt idx="4">
                  <c:v>44348.5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7-4E20-9490-726D960CD4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7-4E20-9490-726D960CD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9.68'!$V$4:$Z$4</c:f>
              <c:numCache>
                <c:formatCode>#,##0</c:formatCode>
                <c:ptCount val="5"/>
                <c:pt idx="0">
                  <c:v>124928</c:v>
                </c:pt>
                <c:pt idx="1">
                  <c:v>130563</c:v>
                </c:pt>
                <c:pt idx="2">
                  <c:v>130290</c:v>
                </c:pt>
                <c:pt idx="3">
                  <c:v>130474</c:v>
                </c:pt>
                <c:pt idx="4">
                  <c:v>139650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F-4C40-8FE7-EDD3DCB5448B}"/>
            </c:ext>
          </c:extLst>
        </c:ser>
        <c:ser>
          <c:idx val="1"/>
          <c:order val="1"/>
          <c:tx>
            <c:strRef>
              <c:f>'Table 9.68'!$S$7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9.68'!$V$7:$Z$7</c:f>
              <c:numCache>
                <c:formatCode>#,##0</c:formatCode>
                <c:ptCount val="5"/>
                <c:pt idx="0">
                  <c:v>86422</c:v>
                </c:pt>
                <c:pt idx="1">
                  <c:v>90643</c:v>
                </c:pt>
                <c:pt idx="2">
                  <c:v>90668</c:v>
                </c:pt>
                <c:pt idx="3">
                  <c:v>92423</c:v>
                </c:pt>
                <c:pt idx="4">
                  <c:v>94309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DF-4C40-8FE7-EDD3DCB5448B}"/>
            </c:ext>
          </c:extLst>
        </c:ser>
        <c:ser>
          <c:idx val="2"/>
          <c:order val="2"/>
          <c:tx>
            <c:strRef>
              <c:f>'Table 9.68'!$S$11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9.68'!$V$11:$Z$11</c:f>
              <c:numCache>
                <c:formatCode>#,##0</c:formatCode>
                <c:ptCount val="5"/>
                <c:pt idx="0">
                  <c:v>111243</c:v>
                </c:pt>
                <c:pt idx="1">
                  <c:v>115732</c:v>
                </c:pt>
                <c:pt idx="2">
                  <c:v>116098</c:v>
                </c:pt>
                <c:pt idx="3">
                  <c:v>115318</c:v>
                </c:pt>
                <c:pt idx="4">
                  <c:v>123892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DF-4C40-8FE7-EDD3DCB5448B}"/>
            </c:ext>
          </c:extLst>
        </c:ser>
        <c:ser>
          <c:idx val="3"/>
          <c:order val="3"/>
          <c:tx>
            <c:strRef>
              <c:f>'Table 9.68'!$S$12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9.68'!$V$12:$Z$12</c:f>
              <c:numCache>
                <c:formatCode>#,##0</c:formatCode>
                <c:ptCount val="5"/>
                <c:pt idx="0">
                  <c:v>13689</c:v>
                </c:pt>
                <c:pt idx="1">
                  <c:v>14832</c:v>
                </c:pt>
                <c:pt idx="2">
                  <c:v>14191</c:v>
                </c:pt>
                <c:pt idx="3">
                  <c:v>15151</c:v>
                </c:pt>
                <c:pt idx="4">
                  <c:v>15758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DF-4C40-8FE7-EDD3DCB54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9.68'!$AB$15:$AB$33</c:f>
              <c:numCache>
                <c:formatCode>0.0%</c:formatCode>
                <c:ptCount val="19"/>
                <c:pt idx="0">
                  <c:v>4.4246330110991765E-2</c:v>
                </c:pt>
                <c:pt idx="1">
                  <c:v>9.194414607948443E-3</c:v>
                </c:pt>
                <c:pt idx="2">
                  <c:v>6.3157894736842107E-2</c:v>
                </c:pt>
                <c:pt idx="3">
                  <c:v>7.6978159684926604E-3</c:v>
                </c:pt>
                <c:pt idx="4">
                  <c:v>7.0082348728965266E-2</c:v>
                </c:pt>
                <c:pt idx="5">
                  <c:v>2.9215896885069818E-2</c:v>
                </c:pt>
                <c:pt idx="6">
                  <c:v>8.9838882921589688E-2</c:v>
                </c:pt>
                <c:pt idx="7">
                  <c:v>6.9008234872896521E-2</c:v>
                </c:pt>
                <c:pt idx="8">
                  <c:v>3.7615467239527391E-2</c:v>
                </c:pt>
                <c:pt idx="9">
                  <c:v>4.8979591836734691E-3</c:v>
                </c:pt>
                <c:pt idx="10">
                  <c:v>3.2273540995345504E-2</c:v>
                </c:pt>
                <c:pt idx="11">
                  <c:v>1.8560687432867883E-2</c:v>
                </c:pt>
                <c:pt idx="12">
                  <c:v>4.9717150017901897E-2</c:v>
                </c:pt>
                <c:pt idx="13">
                  <c:v>7.3949158610812749E-2</c:v>
                </c:pt>
                <c:pt idx="14">
                  <c:v>4.9301825993555315E-2</c:v>
                </c:pt>
                <c:pt idx="15">
                  <c:v>8.8284998209810242E-2</c:v>
                </c:pt>
                <c:pt idx="16">
                  <c:v>0.16272824919441461</c:v>
                </c:pt>
                <c:pt idx="17">
                  <c:v>1.3340494092373792E-2</c:v>
                </c:pt>
                <c:pt idx="18">
                  <c:v>4.0286430361618331E-2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F-4167-9A03-B4DC020D23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F-4167-9A03-B4DC020D2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9.68'!$Z$44:$Z$60</c:f>
              <c:numCache>
                <c:formatCode>#,##0</c:formatCode>
                <c:ptCount val="17"/>
                <c:pt idx="0">
                  <c:v>210</c:v>
                </c:pt>
                <c:pt idx="1">
                  <c:v>2283</c:v>
                </c:pt>
                <c:pt idx="2">
                  <c:v>4893</c:v>
                </c:pt>
                <c:pt idx="3">
                  <c:v>6861</c:v>
                </c:pt>
                <c:pt idx="4">
                  <c:v>8970</c:v>
                </c:pt>
                <c:pt idx="5">
                  <c:v>7846</c:v>
                </c:pt>
                <c:pt idx="6">
                  <c:v>7047</c:v>
                </c:pt>
                <c:pt idx="7">
                  <c:v>6084</c:v>
                </c:pt>
                <c:pt idx="8">
                  <c:v>6075</c:v>
                </c:pt>
                <c:pt idx="9">
                  <c:v>5824</c:v>
                </c:pt>
                <c:pt idx="10">
                  <c:v>5337</c:v>
                </c:pt>
                <c:pt idx="11">
                  <c:v>4589</c:v>
                </c:pt>
                <c:pt idx="12">
                  <c:v>2479</c:v>
                </c:pt>
                <c:pt idx="13">
                  <c:v>1203</c:v>
                </c:pt>
                <c:pt idx="14">
                  <c:v>580</c:v>
                </c:pt>
                <c:pt idx="15">
                  <c:v>235</c:v>
                </c:pt>
                <c:pt idx="16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E4-4DEB-8E6B-AA505AEB35E0}"/>
            </c:ext>
          </c:extLst>
        </c:ser>
        <c:ser>
          <c:idx val="1"/>
          <c:order val="1"/>
          <c:tx>
            <c:strRef>
              <c:f>'Table 9.68'!$S$62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9.68'!$Z$63:$Z$79</c:f>
              <c:numCache>
                <c:formatCode>#,##0</c:formatCode>
                <c:ptCount val="17"/>
                <c:pt idx="0">
                  <c:v>226</c:v>
                </c:pt>
                <c:pt idx="1">
                  <c:v>2499</c:v>
                </c:pt>
                <c:pt idx="2">
                  <c:v>5126</c:v>
                </c:pt>
                <c:pt idx="3">
                  <c:v>6789</c:v>
                </c:pt>
                <c:pt idx="4">
                  <c:v>8032</c:v>
                </c:pt>
                <c:pt idx="5">
                  <c:v>7048</c:v>
                </c:pt>
                <c:pt idx="6">
                  <c:v>6830</c:v>
                </c:pt>
                <c:pt idx="7">
                  <c:v>6115</c:v>
                </c:pt>
                <c:pt idx="8">
                  <c:v>6434</c:v>
                </c:pt>
                <c:pt idx="9">
                  <c:v>6228</c:v>
                </c:pt>
                <c:pt idx="10">
                  <c:v>5446</c:v>
                </c:pt>
                <c:pt idx="11">
                  <c:v>4297</c:v>
                </c:pt>
                <c:pt idx="12">
                  <c:v>2134</c:v>
                </c:pt>
                <c:pt idx="13">
                  <c:v>849</c:v>
                </c:pt>
                <c:pt idx="14">
                  <c:v>392</c:v>
                </c:pt>
                <c:pt idx="15">
                  <c:v>218</c:v>
                </c:pt>
                <c:pt idx="16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E4-4DEB-8E6B-AA505AEB3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9.68'!$Z$83:$Z$90</c:f>
              <c:numCache>
                <c:formatCode>#,##0</c:formatCode>
                <c:ptCount val="8"/>
                <c:pt idx="0">
                  <c:v>4825</c:v>
                </c:pt>
                <c:pt idx="1">
                  <c:v>5792</c:v>
                </c:pt>
                <c:pt idx="2">
                  <c:v>9383</c:v>
                </c:pt>
                <c:pt idx="3">
                  <c:v>3146</c:v>
                </c:pt>
                <c:pt idx="4">
                  <c:v>1875</c:v>
                </c:pt>
                <c:pt idx="5">
                  <c:v>2637</c:v>
                </c:pt>
                <c:pt idx="6">
                  <c:v>4773</c:v>
                </c:pt>
                <c:pt idx="7">
                  <c:v>7326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9-40D1-8A58-064B52277982}"/>
            </c:ext>
          </c:extLst>
        </c:ser>
        <c:ser>
          <c:idx val="1"/>
          <c:order val="1"/>
          <c:tx>
            <c:strRef>
              <c:f>'Table 9.68'!$S$92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9.68'!$Z$93:$Z$100</c:f>
              <c:numCache>
                <c:formatCode>#,##0</c:formatCode>
                <c:ptCount val="8"/>
                <c:pt idx="0">
                  <c:v>3362</c:v>
                </c:pt>
                <c:pt idx="1">
                  <c:v>9523</c:v>
                </c:pt>
                <c:pt idx="2">
                  <c:v>1540</c:v>
                </c:pt>
                <c:pt idx="3">
                  <c:v>7957</c:v>
                </c:pt>
                <c:pt idx="4">
                  <c:v>8165</c:v>
                </c:pt>
                <c:pt idx="5">
                  <c:v>4488</c:v>
                </c:pt>
                <c:pt idx="6">
                  <c:v>369</c:v>
                </c:pt>
                <c:pt idx="7">
                  <c:v>3787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9-40D1-8A58-064B52277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9.7'!$Z$44:$Z$60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32</c:v>
                </c:pt>
                <c:pt idx="5">
                  <c:v>18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15</c:v>
                </c:pt>
                <c:pt idx="10">
                  <c:v>14</c:v>
                </c:pt>
                <c:pt idx="11">
                  <c:v>12</c:v>
                </c:pt>
                <c:pt idx="12">
                  <c:v>12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3-4349-96CB-14A54A8B0C8B}"/>
            </c:ext>
          </c:extLst>
        </c:ser>
        <c:ser>
          <c:idx val="1"/>
          <c:order val="1"/>
          <c:tx>
            <c:strRef>
              <c:f>'Table 9.7'!$S$62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9.7'!$Z$63:$Z$79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11</c:v>
                </c:pt>
                <c:pt idx="3">
                  <c:v>19</c:v>
                </c:pt>
                <c:pt idx="4">
                  <c:v>18</c:v>
                </c:pt>
                <c:pt idx="5">
                  <c:v>22</c:v>
                </c:pt>
                <c:pt idx="6">
                  <c:v>16</c:v>
                </c:pt>
                <c:pt idx="7">
                  <c:v>8</c:v>
                </c:pt>
                <c:pt idx="8">
                  <c:v>12</c:v>
                </c:pt>
                <c:pt idx="9">
                  <c:v>15</c:v>
                </c:pt>
                <c:pt idx="10">
                  <c:v>8</c:v>
                </c:pt>
                <c:pt idx="11">
                  <c:v>13</c:v>
                </c:pt>
                <c:pt idx="12">
                  <c:v>11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3-4349-96CB-14A54A8B0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9.68'!$V$8:$Z$8</c:f>
              <c:numCache>
                <c:formatCode>#,##0</c:formatCode>
                <c:ptCount val="5"/>
                <c:pt idx="0">
                  <c:v>41589.300000000003</c:v>
                </c:pt>
                <c:pt idx="1">
                  <c:v>43301</c:v>
                </c:pt>
                <c:pt idx="2">
                  <c:v>44596.5</c:v>
                </c:pt>
                <c:pt idx="3">
                  <c:v>44348.5</c:v>
                </c:pt>
                <c:pt idx="4">
                  <c:v>45755.95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A8-429B-8F86-ADB57E5B85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A8-429B-8F86-ADB57E5B8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9.69'!$U$4:$Y$4</c:f>
              <c:numCache>
                <c:formatCode>#,##0</c:formatCode>
                <c:ptCount val="5"/>
                <c:pt idx="1">
                  <c:v>2223</c:v>
                </c:pt>
                <c:pt idx="2">
                  <c:v>2560</c:v>
                </c:pt>
                <c:pt idx="3">
                  <c:v>2460</c:v>
                </c:pt>
                <c:pt idx="4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8-4346-B072-BC92A7FEB518}"/>
            </c:ext>
          </c:extLst>
        </c:ser>
        <c:ser>
          <c:idx val="1"/>
          <c:order val="1"/>
          <c:tx>
            <c:strRef>
              <c:f>'Table 9.69'!$S$7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9.69'!$U$7:$Y$7</c:f>
              <c:numCache>
                <c:formatCode>#,##0</c:formatCode>
                <c:ptCount val="5"/>
                <c:pt idx="1">
                  <c:v>1625</c:v>
                </c:pt>
                <c:pt idx="2">
                  <c:v>1972</c:v>
                </c:pt>
                <c:pt idx="3">
                  <c:v>1823</c:v>
                </c:pt>
                <c:pt idx="4">
                  <c:v>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8-4346-B072-BC92A7FEB518}"/>
            </c:ext>
          </c:extLst>
        </c:ser>
        <c:ser>
          <c:idx val="2"/>
          <c:order val="2"/>
          <c:tx>
            <c:strRef>
              <c:f>'Table 9.69'!$S$11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9.69'!$U$11:$Y$11</c:f>
              <c:numCache>
                <c:formatCode>#,##0</c:formatCode>
                <c:ptCount val="5"/>
                <c:pt idx="1">
                  <c:v>2074</c:v>
                </c:pt>
                <c:pt idx="2">
                  <c:v>2382</c:v>
                </c:pt>
                <c:pt idx="3">
                  <c:v>2308</c:v>
                </c:pt>
                <c:pt idx="4">
                  <c:v>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8-4346-B072-BC92A7FEB518}"/>
            </c:ext>
          </c:extLst>
        </c:ser>
        <c:ser>
          <c:idx val="3"/>
          <c:order val="3"/>
          <c:tx>
            <c:strRef>
              <c:f>'Table 9.69'!$S$12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9.69'!$U$12:$Y$12</c:f>
              <c:numCache>
                <c:formatCode>#,##0</c:formatCode>
                <c:ptCount val="5"/>
                <c:pt idx="1">
                  <c:v>152</c:v>
                </c:pt>
                <c:pt idx="2">
                  <c:v>180</c:v>
                </c:pt>
                <c:pt idx="3">
                  <c:v>152</c:v>
                </c:pt>
                <c:pt idx="4">
                  <c:v>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48-4346-B072-BC92A7FEB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9.69'!$AB$15:$AB$33</c:f>
              <c:numCache>
                <c:formatCode>0.0%</c:formatCode>
                <c:ptCount val="19"/>
                <c:pt idx="0">
                  <c:v>2.5311203319502075E-2</c:v>
                </c:pt>
                <c:pt idx="1">
                  <c:v>4.5643153526970957E-3</c:v>
                </c:pt>
                <c:pt idx="2">
                  <c:v>1.5352697095435684E-2</c:v>
                </c:pt>
                <c:pt idx="3">
                  <c:v>5.8091286307053944E-3</c:v>
                </c:pt>
                <c:pt idx="4">
                  <c:v>6.0580912863070539E-2</c:v>
                </c:pt>
                <c:pt idx="5">
                  <c:v>9.5435684647302912E-3</c:v>
                </c:pt>
                <c:pt idx="6">
                  <c:v>9.2531120331950212E-2</c:v>
                </c:pt>
                <c:pt idx="7">
                  <c:v>6.721991701244813E-2</c:v>
                </c:pt>
                <c:pt idx="8">
                  <c:v>5.6846473029045642E-2</c:v>
                </c:pt>
                <c:pt idx="9">
                  <c:v>7.053941908713693E-3</c:v>
                </c:pt>
                <c:pt idx="10">
                  <c:v>1.0788381742738589E-2</c:v>
                </c:pt>
                <c:pt idx="11">
                  <c:v>1.5767634854771784E-2</c:v>
                </c:pt>
                <c:pt idx="12">
                  <c:v>2.1576763485477178E-2</c:v>
                </c:pt>
                <c:pt idx="13">
                  <c:v>3.9419087136929459E-2</c:v>
                </c:pt>
                <c:pt idx="14">
                  <c:v>0.13734439834024897</c:v>
                </c:pt>
                <c:pt idx="15">
                  <c:v>0.11161825726141079</c:v>
                </c:pt>
                <c:pt idx="16">
                  <c:v>0.27344398340248965</c:v>
                </c:pt>
                <c:pt idx="17">
                  <c:v>4.5643153526970957E-3</c:v>
                </c:pt>
                <c:pt idx="18">
                  <c:v>2.5311203319502075E-2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C-4D03-BB0D-7BE34591CEE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C-4D03-BB0D-7BE34591C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9.69'!$Y$44:$Y$60</c:f>
              <c:numCache>
                <c:formatCode>#,##0</c:formatCode>
                <c:ptCount val="17"/>
                <c:pt idx="0">
                  <c:v>7</c:v>
                </c:pt>
                <c:pt idx="1">
                  <c:v>23</c:v>
                </c:pt>
                <c:pt idx="2">
                  <c:v>79</c:v>
                </c:pt>
                <c:pt idx="3">
                  <c:v>100</c:v>
                </c:pt>
                <c:pt idx="4">
                  <c:v>151</c:v>
                </c:pt>
                <c:pt idx="5">
                  <c:v>166</c:v>
                </c:pt>
                <c:pt idx="6">
                  <c:v>110</c:v>
                </c:pt>
                <c:pt idx="7">
                  <c:v>103</c:v>
                </c:pt>
                <c:pt idx="8">
                  <c:v>98</c:v>
                </c:pt>
                <c:pt idx="9">
                  <c:v>88</c:v>
                </c:pt>
                <c:pt idx="10">
                  <c:v>106</c:v>
                </c:pt>
                <c:pt idx="11">
                  <c:v>69</c:v>
                </c:pt>
                <c:pt idx="12">
                  <c:v>37</c:v>
                </c:pt>
                <c:pt idx="13">
                  <c:v>6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72-4DAB-A0E4-86EA91BFA34A}"/>
            </c:ext>
          </c:extLst>
        </c:ser>
        <c:ser>
          <c:idx val="1"/>
          <c:order val="1"/>
          <c:tx>
            <c:strRef>
              <c:f>'Table 9.69'!$S$62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9.69'!$Y$63:$Y$79</c:f>
              <c:numCache>
                <c:formatCode>#,##0</c:formatCode>
                <c:ptCount val="17"/>
                <c:pt idx="0">
                  <c:v>0</c:v>
                </c:pt>
                <c:pt idx="1">
                  <c:v>24</c:v>
                </c:pt>
                <c:pt idx="2">
                  <c:v>64</c:v>
                </c:pt>
                <c:pt idx="3">
                  <c:v>92</c:v>
                </c:pt>
                <c:pt idx="4">
                  <c:v>176</c:v>
                </c:pt>
                <c:pt idx="5">
                  <c:v>158</c:v>
                </c:pt>
                <c:pt idx="6">
                  <c:v>139</c:v>
                </c:pt>
                <c:pt idx="7">
                  <c:v>133</c:v>
                </c:pt>
                <c:pt idx="8">
                  <c:v>132</c:v>
                </c:pt>
                <c:pt idx="9">
                  <c:v>116</c:v>
                </c:pt>
                <c:pt idx="10">
                  <c:v>103</c:v>
                </c:pt>
                <c:pt idx="11">
                  <c:v>69</c:v>
                </c:pt>
                <c:pt idx="12">
                  <c:v>38</c:v>
                </c:pt>
                <c:pt idx="13">
                  <c:v>11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72-4DAB-A0E4-86EA91BFA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9.69'!$Y$83:$Y$90</c:f>
              <c:numCache>
                <c:formatCode>#,##0</c:formatCode>
                <c:ptCount val="8"/>
                <c:pt idx="0">
                  <c:v>65</c:v>
                </c:pt>
                <c:pt idx="1">
                  <c:v>135</c:v>
                </c:pt>
                <c:pt idx="2">
                  <c:v>138</c:v>
                </c:pt>
                <c:pt idx="3">
                  <c:v>109</c:v>
                </c:pt>
                <c:pt idx="4">
                  <c:v>43</c:v>
                </c:pt>
                <c:pt idx="5">
                  <c:v>33</c:v>
                </c:pt>
                <c:pt idx="6">
                  <c:v>50</c:v>
                </c:pt>
                <c:pt idx="7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6-4F63-AECA-63D9A050A317}"/>
            </c:ext>
          </c:extLst>
        </c:ser>
        <c:ser>
          <c:idx val="1"/>
          <c:order val="1"/>
          <c:tx>
            <c:strRef>
              <c:f>'Table 9.69'!$S$92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9.69'!$Y$93:$Y$100</c:f>
              <c:numCache>
                <c:formatCode>#,##0</c:formatCode>
                <c:ptCount val="8"/>
                <c:pt idx="0">
                  <c:v>87</c:v>
                </c:pt>
                <c:pt idx="1">
                  <c:v>201</c:v>
                </c:pt>
                <c:pt idx="2">
                  <c:v>24</c:v>
                </c:pt>
                <c:pt idx="3">
                  <c:v>188</c:v>
                </c:pt>
                <c:pt idx="4">
                  <c:v>200</c:v>
                </c:pt>
                <c:pt idx="5">
                  <c:v>71</c:v>
                </c:pt>
                <c:pt idx="6">
                  <c:v>4</c:v>
                </c:pt>
                <c:pt idx="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C6-4F63-AECA-63D9A050A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9.69'!$U$8:$Y$8</c:f>
              <c:numCache>
                <c:formatCode>#,##0</c:formatCode>
                <c:ptCount val="5"/>
                <c:pt idx="1">
                  <c:v>45965.08</c:v>
                </c:pt>
                <c:pt idx="2">
                  <c:v>45909.26</c:v>
                </c:pt>
                <c:pt idx="3">
                  <c:v>51200</c:v>
                </c:pt>
                <c:pt idx="4">
                  <c:v>50651.23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9-4AEE-B601-200CCC47B43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9-4AEE-B601-200CCC47B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9.69'!$V$4:$Z$4</c:f>
              <c:numCache>
                <c:formatCode>#,##0</c:formatCode>
                <c:ptCount val="5"/>
                <c:pt idx="0">
                  <c:v>2223</c:v>
                </c:pt>
                <c:pt idx="1">
                  <c:v>2560</c:v>
                </c:pt>
                <c:pt idx="2">
                  <c:v>2460</c:v>
                </c:pt>
                <c:pt idx="3">
                  <c:v>2409</c:v>
                </c:pt>
                <c:pt idx="4">
                  <c:v>2410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9-4621-AC5B-429D0CB1D6C8}"/>
            </c:ext>
          </c:extLst>
        </c:ser>
        <c:ser>
          <c:idx val="1"/>
          <c:order val="1"/>
          <c:tx>
            <c:strRef>
              <c:f>'Table 9.69'!$S$7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9.69'!$V$7:$Z$7</c:f>
              <c:numCache>
                <c:formatCode>#,##0</c:formatCode>
                <c:ptCount val="5"/>
                <c:pt idx="0">
                  <c:v>1625</c:v>
                </c:pt>
                <c:pt idx="1">
                  <c:v>1972</c:v>
                </c:pt>
                <c:pt idx="2">
                  <c:v>1823</c:v>
                </c:pt>
                <c:pt idx="3">
                  <c:v>1853</c:v>
                </c:pt>
                <c:pt idx="4">
                  <c:v>1837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9-4621-AC5B-429D0CB1D6C8}"/>
            </c:ext>
          </c:extLst>
        </c:ser>
        <c:ser>
          <c:idx val="2"/>
          <c:order val="2"/>
          <c:tx>
            <c:strRef>
              <c:f>'Table 9.69'!$S$11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9.69'!$V$11:$Z$11</c:f>
              <c:numCache>
                <c:formatCode>#,##0</c:formatCode>
                <c:ptCount val="5"/>
                <c:pt idx="0">
                  <c:v>2074</c:v>
                </c:pt>
                <c:pt idx="1">
                  <c:v>2382</c:v>
                </c:pt>
                <c:pt idx="2">
                  <c:v>2308</c:v>
                </c:pt>
                <c:pt idx="3">
                  <c:v>2246</c:v>
                </c:pt>
                <c:pt idx="4">
                  <c:v>2253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9-4621-AC5B-429D0CB1D6C8}"/>
            </c:ext>
          </c:extLst>
        </c:ser>
        <c:ser>
          <c:idx val="3"/>
          <c:order val="3"/>
          <c:tx>
            <c:strRef>
              <c:f>'Table 9.69'!$S$12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9.69'!$V$12:$Z$12</c:f>
              <c:numCache>
                <c:formatCode>#,##0</c:formatCode>
                <c:ptCount val="5"/>
                <c:pt idx="0">
                  <c:v>152</c:v>
                </c:pt>
                <c:pt idx="1">
                  <c:v>180</c:v>
                </c:pt>
                <c:pt idx="2">
                  <c:v>152</c:v>
                </c:pt>
                <c:pt idx="3">
                  <c:v>162</c:v>
                </c:pt>
                <c:pt idx="4">
                  <c:v>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C9-4621-AC5B-429D0CB1D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9.69'!$AB$15:$AB$33</c:f>
              <c:numCache>
                <c:formatCode>0.0%</c:formatCode>
                <c:ptCount val="19"/>
                <c:pt idx="0">
                  <c:v>2.5311203319502075E-2</c:v>
                </c:pt>
                <c:pt idx="1">
                  <c:v>4.5643153526970957E-3</c:v>
                </c:pt>
                <c:pt idx="2">
                  <c:v>1.5352697095435684E-2</c:v>
                </c:pt>
                <c:pt idx="3">
                  <c:v>5.8091286307053944E-3</c:v>
                </c:pt>
                <c:pt idx="4">
                  <c:v>6.0580912863070539E-2</c:v>
                </c:pt>
                <c:pt idx="5">
                  <c:v>9.5435684647302912E-3</c:v>
                </c:pt>
                <c:pt idx="6">
                  <c:v>9.2531120331950212E-2</c:v>
                </c:pt>
                <c:pt idx="7">
                  <c:v>6.721991701244813E-2</c:v>
                </c:pt>
                <c:pt idx="8">
                  <c:v>5.6846473029045642E-2</c:v>
                </c:pt>
                <c:pt idx="9">
                  <c:v>7.053941908713693E-3</c:v>
                </c:pt>
                <c:pt idx="10">
                  <c:v>1.0788381742738589E-2</c:v>
                </c:pt>
                <c:pt idx="11">
                  <c:v>1.5767634854771784E-2</c:v>
                </c:pt>
                <c:pt idx="12">
                  <c:v>2.1576763485477178E-2</c:v>
                </c:pt>
                <c:pt idx="13">
                  <c:v>3.9419087136929459E-2</c:v>
                </c:pt>
                <c:pt idx="14">
                  <c:v>0.13734439834024897</c:v>
                </c:pt>
                <c:pt idx="15">
                  <c:v>0.11161825726141079</c:v>
                </c:pt>
                <c:pt idx="16">
                  <c:v>0.27344398340248965</c:v>
                </c:pt>
                <c:pt idx="17">
                  <c:v>4.5643153526970957E-3</c:v>
                </c:pt>
                <c:pt idx="18">
                  <c:v>2.5311203319502075E-2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9-4349-998A-98C8DD8CA5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9-4349-998A-98C8DD8CA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9.69'!$Z$44:$Z$60</c:f>
              <c:numCache>
                <c:formatCode>#,##0</c:formatCode>
                <c:ptCount val="17"/>
                <c:pt idx="0">
                  <c:v>2</c:v>
                </c:pt>
                <c:pt idx="1">
                  <c:v>15</c:v>
                </c:pt>
                <c:pt idx="2">
                  <c:v>80</c:v>
                </c:pt>
                <c:pt idx="3">
                  <c:v>109</c:v>
                </c:pt>
                <c:pt idx="4">
                  <c:v>172</c:v>
                </c:pt>
                <c:pt idx="5">
                  <c:v>154</c:v>
                </c:pt>
                <c:pt idx="6">
                  <c:v>150</c:v>
                </c:pt>
                <c:pt idx="7">
                  <c:v>105</c:v>
                </c:pt>
                <c:pt idx="8">
                  <c:v>86</c:v>
                </c:pt>
                <c:pt idx="9">
                  <c:v>93</c:v>
                </c:pt>
                <c:pt idx="10">
                  <c:v>85</c:v>
                </c:pt>
                <c:pt idx="11">
                  <c:v>73</c:v>
                </c:pt>
                <c:pt idx="12">
                  <c:v>33</c:v>
                </c:pt>
                <c:pt idx="13">
                  <c:v>9</c:v>
                </c:pt>
                <c:pt idx="14">
                  <c:v>7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C-46A6-997C-66C2AA0FC04F}"/>
            </c:ext>
          </c:extLst>
        </c:ser>
        <c:ser>
          <c:idx val="1"/>
          <c:order val="1"/>
          <c:tx>
            <c:strRef>
              <c:f>'Table 9.69'!$S$62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9.69'!$Z$63:$Z$79</c:f>
              <c:numCache>
                <c:formatCode>#,##0</c:formatCode>
                <c:ptCount val="17"/>
                <c:pt idx="0">
                  <c:v>1</c:v>
                </c:pt>
                <c:pt idx="1">
                  <c:v>24</c:v>
                </c:pt>
                <c:pt idx="2">
                  <c:v>74</c:v>
                </c:pt>
                <c:pt idx="3">
                  <c:v>102</c:v>
                </c:pt>
                <c:pt idx="4">
                  <c:v>143</c:v>
                </c:pt>
                <c:pt idx="5">
                  <c:v>179</c:v>
                </c:pt>
                <c:pt idx="6">
                  <c:v>138</c:v>
                </c:pt>
                <c:pt idx="7">
                  <c:v>136</c:v>
                </c:pt>
                <c:pt idx="8">
                  <c:v>115</c:v>
                </c:pt>
                <c:pt idx="9">
                  <c:v>108</c:v>
                </c:pt>
                <c:pt idx="10">
                  <c:v>89</c:v>
                </c:pt>
                <c:pt idx="11">
                  <c:v>69</c:v>
                </c:pt>
                <c:pt idx="12">
                  <c:v>32</c:v>
                </c:pt>
                <c:pt idx="13">
                  <c:v>13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C-46A6-997C-66C2AA0FC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9.69'!$Z$83:$Z$90</c:f>
              <c:numCache>
                <c:formatCode>#,##0</c:formatCode>
                <c:ptCount val="8"/>
                <c:pt idx="0">
                  <c:v>60</c:v>
                </c:pt>
                <c:pt idx="1">
                  <c:v>132</c:v>
                </c:pt>
                <c:pt idx="2">
                  <c:v>148</c:v>
                </c:pt>
                <c:pt idx="3">
                  <c:v>112</c:v>
                </c:pt>
                <c:pt idx="4">
                  <c:v>41</c:v>
                </c:pt>
                <c:pt idx="5">
                  <c:v>38</c:v>
                </c:pt>
                <c:pt idx="6">
                  <c:v>53</c:v>
                </c:pt>
                <c:pt idx="7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9-40A3-9AB5-C8C483277E72}"/>
            </c:ext>
          </c:extLst>
        </c:ser>
        <c:ser>
          <c:idx val="1"/>
          <c:order val="1"/>
          <c:tx>
            <c:strRef>
              <c:f>'Table 9.69'!$S$92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9.69'!$Z$93:$Z$100</c:f>
              <c:numCache>
                <c:formatCode>#,##0</c:formatCode>
                <c:ptCount val="8"/>
                <c:pt idx="0">
                  <c:v>85</c:v>
                </c:pt>
                <c:pt idx="1">
                  <c:v>194</c:v>
                </c:pt>
                <c:pt idx="2">
                  <c:v>23</c:v>
                </c:pt>
                <c:pt idx="3">
                  <c:v>178</c:v>
                </c:pt>
                <c:pt idx="4">
                  <c:v>211</c:v>
                </c:pt>
                <c:pt idx="5">
                  <c:v>80</c:v>
                </c:pt>
                <c:pt idx="6">
                  <c:v>6</c:v>
                </c:pt>
                <c:pt idx="7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9-40A3-9AB5-C8C483277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9.7'!$Z$83:$Z$90</c:f>
              <c:numCache>
                <c:formatCode>#,##0</c:formatCode>
                <c:ptCount val="8"/>
                <c:pt idx="0">
                  <c:v>7</c:v>
                </c:pt>
                <c:pt idx="1">
                  <c:v>5</c:v>
                </c:pt>
                <c:pt idx="2">
                  <c:v>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</c:v>
                </c:pt>
                <c:pt idx="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5-447B-A27B-46B10DD72174}"/>
            </c:ext>
          </c:extLst>
        </c:ser>
        <c:ser>
          <c:idx val="1"/>
          <c:order val="1"/>
          <c:tx>
            <c:strRef>
              <c:f>'Table 9.7'!$S$92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9.7'!$Z$93:$Z$100</c:f>
              <c:numCache>
                <c:formatCode>#,##0</c:formatCode>
                <c:ptCount val="8"/>
                <c:pt idx="0">
                  <c:v>18</c:v>
                </c:pt>
                <c:pt idx="1">
                  <c:v>11</c:v>
                </c:pt>
                <c:pt idx="2">
                  <c:v>4</c:v>
                </c:pt>
                <c:pt idx="3">
                  <c:v>9</c:v>
                </c:pt>
                <c:pt idx="4">
                  <c:v>26</c:v>
                </c:pt>
                <c:pt idx="5">
                  <c:v>5</c:v>
                </c:pt>
                <c:pt idx="6">
                  <c:v>4</c:v>
                </c:pt>
                <c:pt idx="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5-447B-A27B-46B10DD72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9.69'!$V$8:$Z$8</c:f>
              <c:numCache>
                <c:formatCode>#,##0</c:formatCode>
                <c:ptCount val="5"/>
                <c:pt idx="0">
                  <c:v>45965.08</c:v>
                </c:pt>
                <c:pt idx="1">
                  <c:v>45909.26</c:v>
                </c:pt>
                <c:pt idx="2">
                  <c:v>51200</c:v>
                </c:pt>
                <c:pt idx="3">
                  <c:v>50651.23</c:v>
                </c:pt>
                <c:pt idx="4">
                  <c:v>53094.25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27-466A-BF5A-8FF260CA17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7-466A-BF5A-8FF260CA1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9.70'!$U$4:$Y$4</c:f>
              <c:numCache>
                <c:formatCode>#,##0</c:formatCode>
                <c:ptCount val="5"/>
                <c:pt idx="1">
                  <c:v>1270</c:v>
                </c:pt>
                <c:pt idx="2">
                  <c:v>1366</c:v>
                </c:pt>
                <c:pt idx="3">
                  <c:v>1512</c:v>
                </c:pt>
                <c:pt idx="4">
                  <c:v>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5F-42BD-A58E-39AFFC69BA90}"/>
            </c:ext>
          </c:extLst>
        </c:ser>
        <c:ser>
          <c:idx val="1"/>
          <c:order val="1"/>
          <c:tx>
            <c:strRef>
              <c:f>'Table 9.70'!$S$7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9.70'!$U$7:$Y$7</c:f>
              <c:numCache>
                <c:formatCode>#,##0</c:formatCode>
                <c:ptCount val="5"/>
                <c:pt idx="1">
                  <c:v>1044</c:v>
                </c:pt>
                <c:pt idx="2">
                  <c:v>1132</c:v>
                </c:pt>
                <c:pt idx="3">
                  <c:v>1273</c:v>
                </c:pt>
                <c:pt idx="4">
                  <c:v>1266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5F-42BD-A58E-39AFFC69BA90}"/>
            </c:ext>
          </c:extLst>
        </c:ser>
        <c:ser>
          <c:idx val="2"/>
          <c:order val="2"/>
          <c:tx>
            <c:strRef>
              <c:f>'Table 9.70'!$S$11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9.70'!$U$11:$Y$11</c:f>
              <c:numCache>
                <c:formatCode>#,##0</c:formatCode>
                <c:ptCount val="5"/>
                <c:pt idx="1">
                  <c:v>1208</c:v>
                </c:pt>
                <c:pt idx="2">
                  <c:v>1294</c:v>
                </c:pt>
                <c:pt idx="3">
                  <c:v>1450</c:v>
                </c:pt>
                <c:pt idx="4">
                  <c:v>1452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5F-42BD-A58E-39AFFC69BA90}"/>
            </c:ext>
          </c:extLst>
        </c:ser>
        <c:ser>
          <c:idx val="3"/>
          <c:order val="3"/>
          <c:tx>
            <c:strRef>
              <c:f>'Table 9.70'!$S$12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9.70'!$U$12:$Y$12</c:f>
              <c:numCache>
                <c:formatCode>#,##0</c:formatCode>
                <c:ptCount val="5"/>
                <c:pt idx="1">
                  <c:v>57</c:v>
                </c:pt>
                <c:pt idx="2">
                  <c:v>70</c:v>
                </c:pt>
                <c:pt idx="3">
                  <c:v>62</c:v>
                </c:pt>
                <c:pt idx="4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5F-42BD-A58E-39AFFC69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9.70'!$AB$15:$AB$33</c:f>
              <c:numCache>
                <c:formatCode>0.0%</c:formatCode>
                <c:ptCount val="19"/>
                <c:pt idx="0">
                  <c:v>2.4778761061946902E-2</c:v>
                </c:pt>
                <c:pt idx="1">
                  <c:v>1.5929203539823009E-2</c:v>
                </c:pt>
                <c:pt idx="2">
                  <c:v>4.71976401179941E-3</c:v>
                </c:pt>
                <c:pt idx="3">
                  <c:v>1.5339233038348082E-2</c:v>
                </c:pt>
                <c:pt idx="4">
                  <c:v>5.7227138643067846E-2</c:v>
                </c:pt>
                <c:pt idx="5">
                  <c:v>5.8997050147492625E-4</c:v>
                </c:pt>
                <c:pt idx="6">
                  <c:v>0.11858407079646018</c:v>
                </c:pt>
                <c:pt idx="7">
                  <c:v>2.1238938053097345E-2</c:v>
                </c:pt>
                <c:pt idx="8">
                  <c:v>1.9469026548672566E-2</c:v>
                </c:pt>
                <c:pt idx="9">
                  <c:v>1.7699115044247787E-3</c:v>
                </c:pt>
                <c:pt idx="10">
                  <c:v>1.7699115044247787E-3</c:v>
                </c:pt>
                <c:pt idx="11">
                  <c:v>1.7109144542772861E-2</c:v>
                </c:pt>
                <c:pt idx="12">
                  <c:v>3.0088495575221239E-2</c:v>
                </c:pt>
                <c:pt idx="13">
                  <c:v>2.831858407079646E-2</c:v>
                </c:pt>
                <c:pt idx="14">
                  <c:v>0.23775811209439529</c:v>
                </c:pt>
                <c:pt idx="15">
                  <c:v>0.17699115044247787</c:v>
                </c:pt>
                <c:pt idx="16">
                  <c:v>0.19410029498525075</c:v>
                </c:pt>
                <c:pt idx="17">
                  <c:v>3.5398230088495575E-3</c:v>
                </c:pt>
                <c:pt idx="18">
                  <c:v>1.9469026548672566E-2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5-43D9-8714-95D5694A40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55-43D9-8714-95D5694A4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9.70'!$Y$44:$Y$60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30</c:v>
                </c:pt>
                <c:pt idx="3">
                  <c:v>68</c:v>
                </c:pt>
                <c:pt idx="4">
                  <c:v>105</c:v>
                </c:pt>
                <c:pt idx="5">
                  <c:v>106</c:v>
                </c:pt>
                <c:pt idx="6">
                  <c:v>103</c:v>
                </c:pt>
                <c:pt idx="7">
                  <c:v>82</c:v>
                </c:pt>
                <c:pt idx="8">
                  <c:v>96</c:v>
                </c:pt>
                <c:pt idx="9">
                  <c:v>80</c:v>
                </c:pt>
                <c:pt idx="10">
                  <c:v>59</c:v>
                </c:pt>
                <c:pt idx="11">
                  <c:v>38</c:v>
                </c:pt>
                <c:pt idx="12">
                  <c:v>27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F-4CB3-B928-2699357F59BA}"/>
            </c:ext>
          </c:extLst>
        </c:ser>
        <c:ser>
          <c:idx val="1"/>
          <c:order val="1"/>
          <c:tx>
            <c:strRef>
              <c:f>'Table 9.70'!$S$62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9.70'!$Y$63:$Y$79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25</c:v>
                </c:pt>
                <c:pt idx="3">
                  <c:v>63</c:v>
                </c:pt>
                <c:pt idx="4">
                  <c:v>102</c:v>
                </c:pt>
                <c:pt idx="5">
                  <c:v>88</c:v>
                </c:pt>
                <c:pt idx="6">
                  <c:v>106</c:v>
                </c:pt>
                <c:pt idx="7">
                  <c:v>69</c:v>
                </c:pt>
                <c:pt idx="8">
                  <c:v>72</c:v>
                </c:pt>
                <c:pt idx="9">
                  <c:v>73</c:v>
                </c:pt>
                <c:pt idx="10">
                  <c:v>53</c:v>
                </c:pt>
                <c:pt idx="11">
                  <c:v>33</c:v>
                </c:pt>
                <c:pt idx="12">
                  <c:v>23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CF-4CB3-B928-2699357F5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9.70'!$Y$83:$Y$90</c:f>
              <c:numCache>
                <c:formatCode>#,##0</c:formatCode>
                <c:ptCount val="8"/>
                <c:pt idx="0">
                  <c:v>71</c:v>
                </c:pt>
                <c:pt idx="1">
                  <c:v>93</c:v>
                </c:pt>
                <c:pt idx="2">
                  <c:v>90</c:v>
                </c:pt>
                <c:pt idx="3">
                  <c:v>55</c:v>
                </c:pt>
                <c:pt idx="4">
                  <c:v>35</c:v>
                </c:pt>
                <c:pt idx="5">
                  <c:v>31</c:v>
                </c:pt>
                <c:pt idx="6">
                  <c:v>32</c:v>
                </c:pt>
                <c:pt idx="7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B-4E22-A15E-662BD214F621}"/>
            </c:ext>
          </c:extLst>
        </c:ser>
        <c:ser>
          <c:idx val="1"/>
          <c:order val="1"/>
          <c:tx>
            <c:strRef>
              <c:f>'Table 9.70'!$S$92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9.70'!$Y$93:$Y$100</c:f>
              <c:numCache>
                <c:formatCode>#,##0</c:formatCode>
                <c:ptCount val="8"/>
                <c:pt idx="0">
                  <c:v>58</c:v>
                </c:pt>
                <c:pt idx="1">
                  <c:v>105</c:v>
                </c:pt>
                <c:pt idx="2">
                  <c:v>5</c:v>
                </c:pt>
                <c:pt idx="3">
                  <c:v>169</c:v>
                </c:pt>
                <c:pt idx="4">
                  <c:v>111</c:v>
                </c:pt>
                <c:pt idx="5">
                  <c:v>47</c:v>
                </c:pt>
                <c:pt idx="6">
                  <c:v>0</c:v>
                </c:pt>
                <c:pt idx="7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B-4E22-A15E-662BD214F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9.70'!$U$8:$Y$8</c:f>
              <c:numCache>
                <c:formatCode>#,##0</c:formatCode>
                <c:ptCount val="5"/>
                <c:pt idx="1">
                  <c:v>33100.589999999997</c:v>
                </c:pt>
                <c:pt idx="2">
                  <c:v>35248</c:v>
                </c:pt>
                <c:pt idx="3">
                  <c:v>37688</c:v>
                </c:pt>
                <c:pt idx="4">
                  <c:v>36910.129999999997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8C-4D11-836A-6125C9B8EF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8C-4D11-836A-6125C9B8E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9.70'!$V$4:$Z$4</c:f>
              <c:numCache>
                <c:formatCode>#,##0</c:formatCode>
                <c:ptCount val="5"/>
                <c:pt idx="0">
                  <c:v>1270</c:v>
                </c:pt>
                <c:pt idx="1">
                  <c:v>1366</c:v>
                </c:pt>
                <c:pt idx="2">
                  <c:v>1512</c:v>
                </c:pt>
                <c:pt idx="3">
                  <c:v>1517</c:v>
                </c:pt>
                <c:pt idx="4">
                  <c:v>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D-468C-A0CB-E77156FFAD0E}"/>
            </c:ext>
          </c:extLst>
        </c:ser>
        <c:ser>
          <c:idx val="1"/>
          <c:order val="1"/>
          <c:tx>
            <c:strRef>
              <c:f>'Table 9.70'!$S$7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9.70'!$V$7:$Z$7</c:f>
              <c:numCache>
                <c:formatCode>#,##0</c:formatCode>
                <c:ptCount val="5"/>
                <c:pt idx="0">
                  <c:v>1044</c:v>
                </c:pt>
                <c:pt idx="1">
                  <c:v>1132</c:v>
                </c:pt>
                <c:pt idx="2">
                  <c:v>1273</c:v>
                </c:pt>
                <c:pt idx="3">
                  <c:v>1266</c:v>
                </c:pt>
                <c:pt idx="4">
                  <c:v>1355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D-468C-A0CB-E77156FFAD0E}"/>
            </c:ext>
          </c:extLst>
        </c:ser>
        <c:ser>
          <c:idx val="2"/>
          <c:order val="2"/>
          <c:tx>
            <c:strRef>
              <c:f>'Table 9.70'!$S$11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9.70'!$V$11:$Z$11</c:f>
              <c:numCache>
                <c:formatCode>#,##0</c:formatCode>
                <c:ptCount val="5"/>
                <c:pt idx="0">
                  <c:v>1208</c:v>
                </c:pt>
                <c:pt idx="1">
                  <c:v>1294</c:v>
                </c:pt>
                <c:pt idx="2">
                  <c:v>1450</c:v>
                </c:pt>
                <c:pt idx="3">
                  <c:v>1452</c:v>
                </c:pt>
                <c:pt idx="4">
                  <c:v>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D-468C-A0CB-E77156FFAD0E}"/>
            </c:ext>
          </c:extLst>
        </c:ser>
        <c:ser>
          <c:idx val="3"/>
          <c:order val="3"/>
          <c:tx>
            <c:strRef>
              <c:f>'Table 9.70'!$S$12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9.70'!$V$12:$Z$12</c:f>
              <c:numCache>
                <c:formatCode>#,##0</c:formatCode>
                <c:ptCount val="5"/>
                <c:pt idx="0">
                  <c:v>57</c:v>
                </c:pt>
                <c:pt idx="1">
                  <c:v>70</c:v>
                </c:pt>
                <c:pt idx="2">
                  <c:v>62</c:v>
                </c:pt>
                <c:pt idx="3">
                  <c:v>67</c:v>
                </c:pt>
                <c:pt idx="4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D-468C-A0CB-E77156FFA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9.70'!$AB$15:$AB$33</c:f>
              <c:numCache>
                <c:formatCode>0.0%</c:formatCode>
                <c:ptCount val="19"/>
                <c:pt idx="0">
                  <c:v>2.4778761061946902E-2</c:v>
                </c:pt>
                <c:pt idx="1">
                  <c:v>1.5929203539823009E-2</c:v>
                </c:pt>
                <c:pt idx="2">
                  <c:v>4.71976401179941E-3</c:v>
                </c:pt>
                <c:pt idx="3">
                  <c:v>1.5339233038348082E-2</c:v>
                </c:pt>
                <c:pt idx="4">
                  <c:v>5.7227138643067846E-2</c:v>
                </c:pt>
                <c:pt idx="5">
                  <c:v>5.8997050147492625E-4</c:v>
                </c:pt>
                <c:pt idx="6">
                  <c:v>0.11858407079646018</c:v>
                </c:pt>
                <c:pt idx="7">
                  <c:v>2.1238938053097345E-2</c:v>
                </c:pt>
                <c:pt idx="8">
                  <c:v>1.9469026548672566E-2</c:v>
                </c:pt>
                <c:pt idx="9">
                  <c:v>1.7699115044247787E-3</c:v>
                </c:pt>
                <c:pt idx="10">
                  <c:v>1.7699115044247787E-3</c:v>
                </c:pt>
                <c:pt idx="11">
                  <c:v>1.7109144542772861E-2</c:v>
                </c:pt>
                <c:pt idx="12">
                  <c:v>3.0088495575221239E-2</c:v>
                </c:pt>
                <c:pt idx="13">
                  <c:v>2.831858407079646E-2</c:v>
                </c:pt>
                <c:pt idx="14">
                  <c:v>0.23775811209439529</c:v>
                </c:pt>
                <c:pt idx="15">
                  <c:v>0.17699115044247787</c:v>
                </c:pt>
                <c:pt idx="16">
                  <c:v>0.19410029498525075</c:v>
                </c:pt>
                <c:pt idx="17">
                  <c:v>3.5398230088495575E-3</c:v>
                </c:pt>
                <c:pt idx="18">
                  <c:v>1.9469026548672566E-2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8-4E23-B1AC-F382EAC02A0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F8-4E23-B1AC-F382EAC02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9.70'!$Z$44:$Z$60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35</c:v>
                </c:pt>
                <c:pt idx="3">
                  <c:v>70</c:v>
                </c:pt>
                <c:pt idx="4">
                  <c:v>115</c:v>
                </c:pt>
                <c:pt idx="5">
                  <c:v>133</c:v>
                </c:pt>
                <c:pt idx="6">
                  <c:v>110</c:v>
                </c:pt>
                <c:pt idx="7">
                  <c:v>98</c:v>
                </c:pt>
                <c:pt idx="8">
                  <c:v>92</c:v>
                </c:pt>
                <c:pt idx="9">
                  <c:v>96</c:v>
                </c:pt>
                <c:pt idx="10">
                  <c:v>64</c:v>
                </c:pt>
                <c:pt idx="11">
                  <c:v>46</c:v>
                </c:pt>
                <c:pt idx="12">
                  <c:v>21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5-473C-AA6D-57036E9947DA}"/>
            </c:ext>
          </c:extLst>
        </c:ser>
        <c:ser>
          <c:idx val="1"/>
          <c:order val="1"/>
          <c:tx>
            <c:strRef>
              <c:f>'Table 9.70'!$S$62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9.70'!$Z$63:$Z$79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34</c:v>
                </c:pt>
                <c:pt idx="3">
                  <c:v>74</c:v>
                </c:pt>
                <c:pt idx="4">
                  <c:v>118</c:v>
                </c:pt>
                <c:pt idx="5">
                  <c:v>116</c:v>
                </c:pt>
                <c:pt idx="6">
                  <c:v>91</c:v>
                </c:pt>
                <c:pt idx="7">
                  <c:v>105</c:v>
                </c:pt>
                <c:pt idx="8">
                  <c:v>72</c:v>
                </c:pt>
                <c:pt idx="9">
                  <c:v>68</c:v>
                </c:pt>
                <c:pt idx="10">
                  <c:v>62</c:v>
                </c:pt>
                <c:pt idx="11">
                  <c:v>36</c:v>
                </c:pt>
                <c:pt idx="12">
                  <c:v>16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5-473C-AA6D-57036E994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9.70'!$Z$83:$Z$90</c:f>
              <c:numCache>
                <c:formatCode>#,##0</c:formatCode>
                <c:ptCount val="8"/>
                <c:pt idx="0">
                  <c:v>61</c:v>
                </c:pt>
                <c:pt idx="1">
                  <c:v>100</c:v>
                </c:pt>
                <c:pt idx="2">
                  <c:v>80</c:v>
                </c:pt>
                <c:pt idx="3">
                  <c:v>64</c:v>
                </c:pt>
                <c:pt idx="4">
                  <c:v>32</c:v>
                </c:pt>
                <c:pt idx="5">
                  <c:v>42</c:v>
                </c:pt>
                <c:pt idx="6">
                  <c:v>37</c:v>
                </c:pt>
                <c:pt idx="7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CD-486D-86E1-97FC03F77C16}"/>
            </c:ext>
          </c:extLst>
        </c:ser>
        <c:ser>
          <c:idx val="1"/>
          <c:order val="1"/>
          <c:tx>
            <c:strRef>
              <c:f>'Table 9.70'!$S$92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9.70'!$Z$93:$Z$100</c:f>
              <c:numCache>
                <c:formatCode>#,##0</c:formatCode>
                <c:ptCount val="8"/>
                <c:pt idx="0">
                  <c:v>59</c:v>
                </c:pt>
                <c:pt idx="1">
                  <c:v>114</c:v>
                </c:pt>
                <c:pt idx="2">
                  <c:v>6</c:v>
                </c:pt>
                <c:pt idx="3">
                  <c:v>178</c:v>
                </c:pt>
                <c:pt idx="4">
                  <c:v>108</c:v>
                </c:pt>
                <c:pt idx="5">
                  <c:v>51</c:v>
                </c:pt>
                <c:pt idx="6">
                  <c:v>0</c:v>
                </c:pt>
                <c:pt idx="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CD-486D-86E1-97FC03F77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9.1'!$AB$15:$AB$33</c:f>
              <c:numCache>
                <c:formatCode>0.0%</c:formatCode>
                <c:ptCount val="19"/>
                <c:pt idx="0">
                  <c:v>3.2454361054766734E-2</c:v>
                </c:pt>
                <c:pt idx="1">
                  <c:v>2.0283975659229209E-3</c:v>
                </c:pt>
                <c:pt idx="2">
                  <c:v>4.0567951318458417E-3</c:v>
                </c:pt>
                <c:pt idx="3">
                  <c:v>2.0283975659229209E-3</c:v>
                </c:pt>
                <c:pt idx="4">
                  <c:v>7.099391480730223E-2</c:v>
                </c:pt>
                <c:pt idx="5">
                  <c:v>4.0567951318458417E-3</c:v>
                </c:pt>
                <c:pt idx="6">
                  <c:v>0.13590263691683571</c:v>
                </c:pt>
                <c:pt idx="7">
                  <c:v>1.8255578093306288E-2</c:v>
                </c:pt>
                <c:pt idx="8">
                  <c:v>1.0141987829614604E-2</c:v>
                </c:pt>
                <c:pt idx="9">
                  <c:v>4.0567951318458417E-3</c:v>
                </c:pt>
                <c:pt idx="10">
                  <c:v>8.1135902636916835E-3</c:v>
                </c:pt>
                <c:pt idx="11">
                  <c:v>2.0283975659229209E-3</c:v>
                </c:pt>
                <c:pt idx="12">
                  <c:v>1.4198782961460446E-2</c:v>
                </c:pt>
                <c:pt idx="13">
                  <c:v>9.1277890466531439E-2</c:v>
                </c:pt>
                <c:pt idx="14">
                  <c:v>0.25760649087221094</c:v>
                </c:pt>
                <c:pt idx="15">
                  <c:v>0.16835699797160245</c:v>
                </c:pt>
                <c:pt idx="16">
                  <c:v>8.3164300202839755E-2</c:v>
                </c:pt>
                <c:pt idx="17">
                  <c:v>6.0851926977687626E-3</c:v>
                </c:pt>
                <c:pt idx="18">
                  <c:v>8.1135902636916835E-2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FC-46BE-8CB7-345734C87F7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FC-46BE-8CB7-345734C87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9.7'!$V$8:$Z$8</c:f>
              <c:numCache>
                <c:formatCode>#,##0</c:formatCode>
                <c:ptCount val="5"/>
                <c:pt idx="0">
                  <c:v>42815.13</c:v>
                </c:pt>
                <c:pt idx="1">
                  <c:v>43678</c:v>
                </c:pt>
                <c:pt idx="2">
                  <c:v>46073.5</c:v>
                </c:pt>
                <c:pt idx="3">
                  <c:v>48056.27</c:v>
                </c:pt>
                <c:pt idx="4">
                  <c:v>52221.87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3-4B77-A252-85AC46A57F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3-4B77-A252-85AC46A57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9.70'!$V$8:$Z$8</c:f>
              <c:numCache>
                <c:formatCode>#,##0</c:formatCode>
                <c:ptCount val="5"/>
                <c:pt idx="0">
                  <c:v>33100.589999999997</c:v>
                </c:pt>
                <c:pt idx="1">
                  <c:v>35248</c:v>
                </c:pt>
                <c:pt idx="2">
                  <c:v>37688</c:v>
                </c:pt>
                <c:pt idx="3">
                  <c:v>36910.129999999997</c:v>
                </c:pt>
                <c:pt idx="4">
                  <c:v>38218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E2-42EF-830C-5C479F08FC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E2-42EF-830C-5C479F08F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9.71'!$U$4:$Y$4</c:f>
              <c:numCache>
                <c:formatCode>#,##0</c:formatCode>
                <c:ptCount val="5"/>
                <c:pt idx="1">
                  <c:v>149306</c:v>
                </c:pt>
                <c:pt idx="2">
                  <c:v>155028</c:v>
                </c:pt>
                <c:pt idx="3">
                  <c:v>158482</c:v>
                </c:pt>
                <c:pt idx="4">
                  <c:v>159341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3-45EB-A035-E4072F3DD747}"/>
            </c:ext>
          </c:extLst>
        </c:ser>
        <c:ser>
          <c:idx val="1"/>
          <c:order val="1"/>
          <c:tx>
            <c:strRef>
              <c:f>'Table 9.71'!$S$7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9.71'!$U$7:$Y$7</c:f>
              <c:numCache>
                <c:formatCode>#,##0</c:formatCode>
                <c:ptCount val="5"/>
                <c:pt idx="1">
                  <c:v>105026</c:v>
                </c:pt>
                <c:pt idx="2">
                  <c:v>108487</c:v>
                </c:pt>
                <c:pt idx="3">
                  <c:v>109387</c:v>
                </c:pt>
                <c:pt idx="4">
                  <c:v>111704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3-45EB-A035-E4072F3DD747}"/>
            </c:ext>
          </c:extLst>
        </c:ser>
        <c:ser>
          <c:idx val="2"/>
          <c:order val="2"/>
          <c:tx>
            <c:strRef>
              <c:f>'Table 9.71'!$S$11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9.71'!$U$11:$Y$11</c:f>
              <c:numCache>
                <c:formatCode>#,##0</c:formatCode>
                <c:ptCount val="5"/>
                <c:pt idx="1">
                  <c:v>138503</c:v>
                </c:pt>
                <c:pt idx="2">
                  <c:v>144097</c:v>
                </c:pt>
                <c:pt idx="3">
                  <c:v>147498</c:v>
                </c:pt>
                <c:pt idx="4">
                  <c:v>148241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B3-45EB-A035-E4072F3DD747}"/>
            </c:ext>
          </c:extLst>
        </c:ser>
        <c:ser>
          <c:idx val="3"/>
          <c:order val="3"/>
          <c:tx>
            <c:strRef>
              <c:f>'Table 9.71'!$S$12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9.71'!$U$12:$Y$12</c:f>
              <c:numCache>
                <c:formatCode>#,##0</c:formatCode>
                <c:ptCount val="5"/>
                <c:pt idx="1">
                  <c:v>10805</c:v>
                </c:pt>
                <c:pt idx="2">
                  <c:v>10934</c:v>
                </c:pt>
                <c:pt idx="3">
                  <c:v>10987</c:v>
                </c:pt>
                <c:pt idx="4">
                  <c:v>11100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B3-45EB-A035-E4072F3DD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9.71'!$AB$15:$AB$33</c:f>
              <c:numCache>
                <c:formatCode>0.0%</c:formatCode>
                <c:ptCount val="19"/>
                <c:pt idx="0">
                  <c:v>1.3797863401752491E-2</c:v>
                </c:pt>
                <c:pt idx="1">
                  <c:v>2.1876125315088226E-2</c:v>
                </c:pt>
                <c:pt idx="2">
                  <c:v>4.4430440523346534E-2</c:v>
                </c:pt>
                <c:pt idx="3">
                  <c:v>1.0250870243668227E-2</c:v>
                </c:pt>
                <c:pt idx="4">
                  <c:v>8.2817188812867606E-2</c:v>
                </c:pt>
                <c:pt idx="5">
                  <c:v>2.5447125195054616E-2</c:v>
                </c:pt>
                <c:pt idx="6">
                  <c:v>9.156163725843236E-2</c:v>
                </c:pt>
                <c:pt idx="7">
                  <c:v>9.1009482655143442E-2</c:v>
                </c:pt>
                <c:pt idx="8">
                  <c:v>3.961109110550954E-2</c:v>
                </c:pt>
                <c:pt idx="9">
                  <c:v>6.2657544112351459E-3</c:v>
                </c:pt>
                <c:pt idx="10">
                  <c:v>2.3760652982835195E-2</c:v>
                </c:pt>
                <c:pt idx="11">
                  <c:v>1.6564638098667626E-2</c:v>
                </c:pt>
                <c:pt idx="12">
                  <c:v>5.1314368023046453E-2</c:v>
                </c:pt>
                <c:pt idx="13">
                  <c:v>7.6287360460929057E-2</c:v>
                </c:pt>
                <c:pt idx="14">
                  <c:v>9.2233825471131917E-2</c:v>
                </c:pt>
                <c:pt idx="15">
                  <c:v>7.7865802424678915E-2</c:v>
                </c:pt>
                <c:pt idx="16">
                  <c:v>0.1506601848517585</c:v>
                </c:pt>
                <c:pt idx="17">
                  <c:v>1.9985595966870724E-2</c:v>
                </c:pt>
                <c:pt idx="18">
                  <c:v>4.5426719481454804E-2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68-4B2B-BC79-ED78063D75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68-4B2B-BC79-ED78063D7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9.71'!$Y$44:$Y$60</c:f>
              <c:numCache>
                <c:formatCode>#,##0</c:formatCode>
                <c:ptCount val="17"/>
                <c:pt idx="0">
                  <c:v>146</c:v>
                </c:pt>
                <c:pt idx="1">
                  <c:v>1963</c:v>
                </c:pt>
                <c:pt idx="2">
                  <c:v>5212</c:v>
                </c:pt>
                <c:pt idx="3">
                  <c:v>8454</c:v>
                </c:pt>
                <c:pt idx="4">
                  <c:v>10895</c:v>
                </c:pt>
                <c:pt idx="5">
                  <c:v>9399</c:v>
                </c:pt>
                <c:pt idx="6">
                  <c:v>8815</c:v>
                </c:pt>
                <c:pt idx="7">
                  <c:v>7751</c:v>
                </c:pt>
                <c:pt idx="8">
                  <c:v>7904</c:v>
                </c:pt>
                <c:pt idx="9">
                  <c:v>7063</c:v>
                </c:pt>
                <c:pt idx="10">
                  <c:v>6494</c:v>
                </c:pt>
                <c:pt idx="11">
                  <c:v>4843</c:v>
                </c:pt>
                <c:pt idx="12">
                  <c:v>2372</c:v>
                </c:pt>
                <c:pt idx="13">
                  <c:v>899</c:v>
                </c:pt>
                <c:pt idx="14">
                  <c:v>259</c:v>
                </c:pt>
                <c:pt idx="15">
                  <c:v>109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A-41DD-8572-2499732F813C}"/>
            </c:ext>
          </c:extLst>
        </c:ser>
        <c:ser>
          <c:idx val="1"/>
          <c:order val="1"/>
          <c:tx>
            <c:strRef>
              <c:f>'Table 9.71'!$S$62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9.71'!$Y$63:$Y$79</c:f>
              <c:numCache>
                <c:formatCode>#,##0</c:formatCode>
                <c:ptCount val="17"/>
                <c:pt idx="0">
                  <c:v>186</c:v>
                </c:pt>
                <c:pt idx="1">
                  <c:v>2336</c:v>
                </c:pt>
                <c:pt idx="2">
                  <c:v>5509</c:v>
                </c:pt>
                <c:pt idx="3">
                  <c:v>8094</c:v>
                </c:pt>
                <c:pt idx="4">
                  <c:v>9462</c:v>
                </c:pt>
                <c:pt idx="5">
                  <c:v>8281</c:v>
                </c:pt>
                <c:pt idx="6">
                  <c:v>7975</c:v>
                </c:pt>
                <c:pt idx="7">
                  <c:v>7155</c:v>
                </c:pt>
                <c:pt idx="8">
                  <c:v>7649</c:v>
                </c:pt>
                <c:pt idx="9">
                  <c:v>6928</c:v>
                </c:pt>
                <c:pt idx="10">
                  <c:v>6104</c:v>
                </c:pt>
                <c:pt idx="11">
                  <c:v>4147</c:v>
                </c:pt>
                <c:pt idx="12">
                  <c:v>1844</c:v>
                </c:pt>
                <c:pt idx="13">
                  <c:v>638</c:v>
                </c:pt>
                <c:pt idx="14">
                  <c:v>237</c:v>
                </c:pt>
                <c:pt idx="15">
                  <c:v>111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2A-41DD-8572-2499732F8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9.71'!$Y$83:$Y$90</c:f>
              <c:numCache>
                <c:formatCode>#,##0</c:formatCode>
                <c:ptCount val="8"/>
                <c:pt idx="0">
                  <c:v>6319</c:v>
                </c:pt>
                <c:pt idx="1">
                  <c:v>6383</c:v>
                </c:pt>
                <c:pt idx="2">
                  <c:v>12099</c:v>
                </c:pt>
                <c:pt idx="3">
                  <c:v>6323</c:v>
                </c:pt>
                <c:pt idx="4">
                  <c:v>1950</c:v>
                </c:pt>
                <c:pt idx="5">
                  <c:v>2803</c:v>
                </c:pt>
                <c:pt idx="6">
                  <c:v>6272</c:v>
                </c:pt>
                <c:pt idx="7">
                  <c:v>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B-4795-829A-1F874C015588}"/>
            </c:ext>
          </c:extLst>
        </c:ser>
        <c:ser>
          <c:idx val="1"/>
          <c:order val="1"/>
          <c:tx>
            <c:strRef>
              <c:f>'Table 9.71'!$S$92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9.71'!$Y$93:$Y$100</c:f>
              <c:numCache>
                <c:formatCode>#,##0</c:formatCode>
                <c:ptCount val="8"/>
                <c:pt idx="0">
                  <c:v>4557</c:v>
                </c:pt>
                <c:pt idx="1">
                  <c:v>11550</c:v>
                </c:pt>
                <c:pt idx="2">
                  <c:v>1940</c:v>
                </c:pt>
                <c:pt idx="3">
                  <c:v>9583</c:v>
                </c:pt>
                <c:pt idx="4">
                  <c:v>9656</c:v>
                </c:pt>
                <c:pt idx="5">
                  <c:v>5476</c:v>
                </c:pt>
                <c:pt idx="6">
                  <c:v>681</c:v>
                </c:pt>
                <c:pt idx="7">
                  <c:v>3417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B-4795-829A-1F874C015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9.71'!$U$8:$Y$8</c:f>
              <c:numCache>
                <c:formatCode>#,##0</c:formatCode>
                <c:ptCount val="5"/>
                <c:pt idx="1">
                  <c:v>45445</c:v>
                </c:pt>
                <c:pt idx="2">
                  <c:v>46988</c:v>
                </c:pt>
                <c:pt idx="3">
                  <c:v>47848.09</c:v>
                </c:pt>
                <c:pt idx="4">
                  <c:v>47149.41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11-4C4E-9C9B-E0C26E65D5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11-4C4E-9C9B-E0C26E65D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9.71'!$V$4:$Z$4</c:f>
              <c:numCache>
                <c:formatCode>#,##0</c:formatCode>
                <c:ptCount val="5"/>
                <c:pt idx="0">
                  <c:v>149306</c:v>
                </c:pt>
                <c:pt idx="1">
                  <c:v>155028</c:v>
                </c:pt>
                <c:pt idx="2">
                  <c:v>158482</c:v>
                </c:pt>
                <c:pt idx="3">
                  <c:v>159341</c:v>
                </c:pt>
                <c:pt idx="4">
                  <c:v>166620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2-4B60-8DF6-64991A069AF3}"/>
            </c:ext>
          </c:extLst>
        </c:ser>
        <c:ser>
          <c:idx val="1"/>
          <c:order val="1"/>
          <c:tx>
            <c:strRef>
              <c:f>'Table 9.71'!$S$7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9.71'!$V$7:$Z$7</c:f>
              <c:numCache>
                <c:formatCode>#,##0</c:formatCode>
                <c:ptCount val="5"/>
                <c:pt idx="0">
                  <c:v>105026</c:v>
                </c:pt>
                <c:pt idx="1">
                  <c:v>108487</c:v>
                </c:pt>
                <c:pt idx="2">
                  <c:v>109387</c:v>
                </c:pt>
                <c:pt idx="3">
                  <c:v>111704</c:v>
                </c:pt>
                <c:pt idx="4">
                  <c:v>113336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2-4B60-8DF6-64991A069AF3}"/>
            </c:ext>
          </c:extLst>
        </c:ser>
        <c:ser>
          <c:idx val="2"/>
          <c:order val="2"/>
          <c:tx>
            <c:strRef>
              <c:f>'Table 9.71'!$S$11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9.71'!$V$11:$Z$11</c:f>
              <c:numCache>
                <c:formatCode>#,##0</c:formatCode>
                <c:ptCount val="5"/>
                <c:pt idx="0">
                  <c:v>138503</c:v>
                </c:pt>
                <c:pt idx="1">
                  <c:v>144097</c:v>
                </c:pt>
                <c:pt idx="2">
                  <c:v>147498</c:v>
                </c:pt>
                <c:pt idx="3">
                  <c:v>148241</c:v>
                </c:pt>
                <c:pt idx="4">
                  <c:v>155174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2-4B60-8DF6-64991A069AF3}"/>
            </c:ext>
          </c:extLst>
        </c:ser>
        <c:ser>
          <c:idx val="3"/>
          <c:order val="3"/>
          <c:tx>
            <c:strRef>
              <c:f>'Table 9.71'!$S$12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9.71'!$V$12:$Z$12</c:f>
              <c:numCache>
                <c:formatCode>#,##0</c:formatCode>
                <c:ptCount val="5"/>
                <c:pt idx="0">
                  <c:v>10805</c:v>
                </c:pt>
                <c:pt idx="1">
                  <c:v>10934</c:v>
                </c:pt>
                <c:pt idx="2">
                  <c:v>10987</c:v>
                </c:pt>
                <c:pt idx="3">
                  <c:v>11100</c:v>
                </c:pt>
                <c:pt idx="4">
                  <c:v>11446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22-4B60-8DF6-64991A069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9.71'!$AB$15:$AB$33</c:f>
              <c:numCache>
                <c:formatCode>0.0%</c:formatCode>
                <c:ptCount val="19"/>
                <c:pt idx="0">
                  <c:v>1.3797863401752491E-2</c:v>
                </c:pt>
                <c:pt idx="1">
                  <c:v>2.1876125315088226E-2</c:v>
                </c:pt>
                <c:pt idx="2">
                  <c:v>4.4430440523346534E-2</c:v>
                </c:pt>
                <c:pt idx="3">
                  <c:v>1.0250870243668227E-2</c:v>
                </c:pt>
                <c:pt idx="4">
                  <c:v>8.2817188812867606E-2</c:v>
                </c:pt>
                <c:pt idx="5">
                  <c:v>2.5447125195054616E-2</c:v>
                </c:pt>
                <c:pt idx="6">
                  <c:v>9.156163725843236E-2</c:v>
                </c:pt>
                <c:pt idx="7">
                  <c:v>9.1009482655143442E-2</c:v>
                </c:pt>
                <c:pt idx="8">
                  <c:v>3.961109110550954E-2</c:v>
                </c:pt>
                <c:pt idx="9">
                  <c:v>6.2657544112351459E-3</c:v>
                </c:pt>
                <c:pt idx="10">
                  <c:v>2.3760652982835195E-2</c:v>
                </c:pt>
                <c:pt idx="11">
                  <c:v>1.6564638098667626E-2</c:v>
                </c:pt>
                <c:pt idx="12">
                  <c:v>5.1314368023046453E-2</c:v>
                </c:pt>
                <c:pt idx="13">
                  <c:v>7.6287360460929057E-2</c:v>
                </c:pt>
                <c:pt idx="14">
                  <c:v>9.2233825471131917E-2</c:v>
                </c:pt>
                <c:pt idx="15">
                  <c:v>7.7865802424678915E-2</c:v>
                </c:pt>
                <c:pt idx="16">
                  <c:v>0.1506601848517585</c:v>
                </c:pt>
                <c:pt idx="17">
                  <c:v>1.9985595966870724E-2</c:v>
                </c:pt>
                <c:pt idx="18">
                  <c:v>4.5426719481454804E-2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DC-4362-B428-E785DBA13C7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DC-4362-B428-E785DBA13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9.71'!$Z$44:$Z$60</c:f>
              <c:numCache>
                <c:formatCode>#,##0</c:formatCode>
                <c:ptCount val="17"/>
                <c:pt idx="0">
                  <c:v>191</c:v>
                </c:pt>
                <c:pt idx="1">
                  <c:v>2246</c:v>
                </c:pt>
                <c:pt idx="2">
                  <c:v>5790</c:v>
                </c:pt>
                <c:pt idx="3">
                  <c:v>8862</c:v>
                </c:pt>
                <c:pt idx="4">
                  <c:v>11208</c:v>
                </c:pt>
                <c:pt idx="5">
                  <c:v>9647</c:v>
                </c:pt>
                <c:pt idx="6">
                  <c:v>8619</c:v>
                </c:pt>
                <c:pt idx="7">
                  <c:v>7770</c:v>
                </c:pt>
                <c:pt idx="8">
                  <c:v>7750</c:v>
                </c:pt>
                <c:pt idx="9">
                  <c:v>7375</c:v>
                </c:pt>
                <c:pt idx="10">
                  <c:v>6371</c:v>
                </c:pt>
                <c:pt idx="11">
                  <c:v>5111</c:v>
                </c:pt>
                <c:pt idx="12">
                  <c:v>2430</c:v>
                </c:pt>
                <c:pt idx="13">
                  <c:v>918</c:v>
                </c:pt>
                <c:pt idx="14">
                  <c:v>264</c:v>
                </c:pt>
                <c:pt idx="15">
                  <c:v>106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8-4F51-8E66-85319F4D3D08}"/>
            </c:ext>
          </c:extLst>
        </c:ser>
        <c:ser>
          <c:idx val="1"/>
          <c:order val="1"/>
          <c:tx>
            <c:strRef>
              <c:f>'Table 9.71'!$S$62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9.71'!$Z$63:$Z$79</c:f>
              <c:numCache>
                <c:formatCode>#,##0</c:formatCode>
                <c:ptCount val="17"/>
                <c:pt idx="0">
                  <c:v>253</c:v>
                </c:pt>
                <c:pt idx="1">
                  <c:v>2793</c:v>
                </c:pt>
                <c:pt idx="2">
                  <c:v>6385</c:v>
                </c:pt>
                <c:pt idx="3">
                  <c:v>8867</c:v>
                </c:pt>
                <c:pt idx="4">
                  <c:v>10117</c:v>
                </c:pt>
                <c:pt idx="5">
                  <c:v>8683</c:v>
                </c:pt>
                <c:pt idx="6">
                  <c:v>8394</c:v>
                </c:pt>
                <c:pt idx="7">
                  <c:v>7447</c:v>
                </c:pt>
                <c:pt idx="8">
                  <c:v>7653</c:v>
                </c:pt>
                <c:pt idx="9">
                  <c:v>7300</c:v>
                </c:pt>
                <c:pt idx="10">
                  <c:v>6215</c:v>
                </c:pt>
                <c:pt idx="11">
                  <c:v>4496</c:v>
                </c:pt>
                <c:pt idx="12">
                  <c:v>2065</c:v>
                </c:pt>
                <c:pt idx="13">
                  <c:v>668</c:v>
                </c:pt>
                <c:pt idx="14">
                  <c:v>223</c:v>
                </c:pt>
                <c:pt idx="15">
                  <c:v>111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8-4F51-8E66-85319F4D3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9.71'!$Z$83:$Z$90</c:f>
              <c:numCache>
                <c:formatCode>#,##0</c:formatCode>
                <c:ptCount val="8"/>
                <c:pt idx="0">
                  <c:v>6252</c:v>
                </c:pt>
                <c:pt idx="1">
                  <c:v>6363</c:v>
                </c:pt>
                <c:pt idx="2">
                  <c:v>12201</c:v>
                </c:pt>
                <c:pt idx="3">
                  <c:v>6425</c:v>
                </c:pt>
                <c:pt idx="4">
                  <c:v>1947</c:v>
                </c:pt>
                <c:pt idx="5">
                  <c:v>2803</c:v>
                </c:pt>
                <c:pt idx="6">
                  <c:v>6342</c:v>
                </c:pt>
                <c:pt idx="7">
                  <c:v>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A-4EA9-86CC-580F4749CDBC}"/>
            </c:ext>
          </c:extLst>
        </c:ser>
        <c:ser>
          <c:idx val="1"/>
          <c:order val="1"/>
          <c:tx>
            <c:strRef>
              <c:f>'Table 9.71'!$S$92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9.71'!$Z$93:$Z$100</c:f>
              <c:numCache>
                <c:formatCode>#,##0</c:formatCode>
                <c:ptCount val="8"/>
                <c:pt idx="0">
                  <c:v>4623</c:v>
                </c:pt>
                <c:pt idx="1">
                  <c:v>11817</c:v>
                </c:pt>
                <c:pt idx="2">
                  <c:v>2033</c:v>
                </c:pt>
                <c:pt idx="3">
                  <c:v>10124</c:v>
                </c:pt>
                <c:pt idx="4">
                  <c:v>9505</c:v>
                </c:pt>
                <c:pt idx="5">
                  <c:v>5518</c:v>
                </c:pt>
                <c:pt idx="6">
                  <c:v>707</c:v>
                </c:pt>
                <c:pt idx="7">
                  <c:v>3528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A-4EA9-86CC-580F4749C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9.8'!$U$4:$Y$4</c:f>
              <c:numCache>
                <c:formatCode>#,##0</c:formatCode>
                <c:ptCount val="5"/>
                <c:pt idx="1">
                  <c:v>1002970</c:v>
                </c:pt>
                <c:pt idx="2">
                  <c:v>1038784</c:v>
                </c:pt>
                <c:pt idx="3">
                  <c:v>1066429</c:v>
                </c:pt>
                <c:pt idx="4">
                  <c:v>1059588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71-4968-A55D-4B23F9F15E3F}"/>
            </c:ext>
          </c:extLst>
        </c:ser>
        <c:ser>
          <c:idx val="1"/>
          <c:order val="1"/>
          <c:tx>
            <c:strRef>
              <c:f>'Table 9.8'!$S$7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9.8'!$U$7:$Y$7</c:f>
              <c:numCache>
                <c:formatCode>#,##0</c:formatCode>
                <c:ptCount val="5"/>
                <c:pt idx="1">
                  <c:v>702648</c:v>
                </c:pt>
                <c:pt idx="2">
                  <c:v>727143</c:v>
                </c:pt>
                <c:pt idx="3">
                  <c:v>741968</c:v>
                </c:pt>
                <c:pt idx="4">
                  <c:v>753716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71-4968-A55D-4B23F9F15E3F}"/>
            </c:ext>
          </c:extLst>
        </c:ser>
        <c:ser>
          <c:idx val="2"/>
          <c:order val="2"/>
          <c:tx>
            <c:strRef>
              <c:f>'Table 9.8'!$S$11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9.8'!$U$11:$Y$11</c:f>
              <c:numCache>
                <c:formatCode>#,##0</c:formatCode>
                <c:ptCount val="5"/>
                <c:pt idx="1">
                  <c:v>914537</c:v>
                </c:pt>
                <c:pt idx="2">
                  <c:v>946484</c:v>
                </c:pt>
                <c:pt idx="3">
                  <c:v>969621</c:v>
                </c:pt>
                <c:pt idx="4">
                  <c:v>959250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71-4968-A55D-4B23F9F15E3F}"/>
            </c:ext>
          </c:extLst>
        </c:ser>
        <c:ser>
          <c:idx val="3"/>
          <c:order val="3"/>
          <c:tx>
            <c:strRef>
              <c:f>'Table 9.8'!$S$12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9.8'!$U$12:$Y$12</c:f>
              <c:numCache>
                <c:formatCode>#,##0</c:formatCode>
                <c:ptCount val="5"/>
                <c:pt idx="1">
                  <c:v>88431</c:v>
                </c:pt>
                <c:pt idx="2">
                  <c:v>92300</c:v>
                </c:pt>
                <c:pt idx="3">
                  <c:v>96809</c:v>
                </c:pt>
                <c:pt idx="4">
                  <c:v>100340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71-4968-A55D-4B23F9F15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9.71'!$V$8:$Z$8</c:f>
              <c:numCache>
                <c:formatCode>#,##0</c:formatCode>
                <c:ptCount val="5"/>
                <c:pt idx="0">
                  <c:v>45445</c:v>
                </c:pt>
                <c:pt idx="1">
                  <c:v>46988</c:v>
                </c:pt>
                <c:pt idx="2">
                  <c:v>47848.09</c:v>
                </c:pt>
                <c:pt idx="3">
                  <c:v>47149.41</c:v>
                </c:pt>
                <c:pt idx="4">
                  <c:v>48539.83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2-4C17-BEEC-5FE52CEECD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2-4C17-BEEC-5FE52CEEC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9.72'!$U$4:$Y$4</c:f>
              <c:numCache>
                <c:formatCode>#,##0</c:formatCode>
                <c:ptCount val="5"/>
                <c:pt idx="1">
                  <c:v>3211</c:v>
                </c:pt>
                <c:pt idx="2">
                  <c:v>3641</c:v>
                </c:pt>
                <c:pt idx="3">
                  <c:v>3570</c:v>
                </c:pt>
                <c:pt idx="4">
                  <c:v>3642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F-4C1B-9FF3-E5E9DCAB86EF}"/>
            </c:ext>
          </c:extLst>
        </c:ser>
        <c:ser>
          <c:idx val="1"/>
          <c:order val="1"/>
          <c:tx>
            <c:strRef>
              <c:f>'Table 9.72'!$S$7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9.72'!$U$7:$Y$7</c:f>
              <c:numCache>
                <c:formatCode>#,##0</c:formatCode>
                <c:ptCount val="5"/>
                <c:pt idx="1">
                  <c:v>2270</c:v>
                </c:pt>
                <c:pt idx="2">
                  <c:v>2472</c:v>
                </c:pt>
                <c:pt idx="3">
                  <c:v>2598</c:v>
                </c:pt>
                <c:pt idx="4">
                  <c:v>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FF-4C1B-9FF3-E5E9DCAB86EF}"/>
            </c:ext>
          </c:extLst>
        </c:ser>
        <c:ser>
          <c:idx val="2"/>
          <c:order val="2"/>
          <c:tx>
            <c:strRef>
              <c:f>'Table 9.72'!$S$11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9.72'!$U$11:$Y$11</c:f>
              <c:numCache>
                <c:formatCode>#,##0</c:formatCode>
                <c:ptCount val="5"/>
                <c:pt idx="1">
                  <c:v>3033</c:v>
                </c:pt>
                <c:pt idx="2">
                  <c:v>3483</c:v>
                </c:pt>
                <c:pt idx="3">
                  <c:v>3394</c:v>
                </c:pt>
                <c:pt idx="4">
                  <c:v>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F-4C1B-9FF3-E5E9DCAB86EF}"/>
            </c:ext>
          </c:extLst>
        </c:ser>
        <c:ser>
          <c:idx val="3"/>
          <c:order val="3"/>
          <c:tx>
            <c:strRef>
              <c:f>'Table 9.72'!$S$12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9.72'!$U$12:$Y$12</c:f>
              <c:numCache>
                <c:formatCode>#,##0</c:formatCode>
                <c:ptCount val="5"/>
                <c:pt idx="1">
                  <c:v>182</c:v>
                </c:pt>
                <c:pt idx="2">
                  <c:v>160</c:v>
                </c:pt>
                <c:pt idx="3">
                  <c:v>173</c:v>
                </c:pt>
                <c:pt idx="4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FF-4C1B-9FF3-E5E9DCAB8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9.72'!$AB$15:$AB$33</c:f>
              <c:numCache>
                <c:formatCode>0.0%</c:formatCode>
                <c:ptCount val="19"/>
                <c:pt idx="0">
                  <c:v>1.3688212927756654E-2</c:v>
                </c:pt>
                <c:pt idx="1">
                  <c:v>0.21419518377693283</c:v>
                </c:pt>
                <c:pt idx="2">
                  <c:v>7.9087452471482883E-2</c:v>
                </c:pt>
                <c:pt idx="3">
                  <c:v>5.0697084917617234E-3</c:v>
                </c:pt>
                <c:pt idx="4">
                  <c:v>6.9455006337135611E-2</c:v>
                </c:pt>
                <c:pt idx="5">
                  <c:v>1.2167300380228136E-2</c:v>
                </c:pt>
                <c:pt idx="6">
                  <c:v>6.1343472750316853E-2</c:v>
                </c:pt>
                <c:pt idx="7">
                  <c:v>9.8859315589353611E-2</c:v>
                </c:pt>
                <c:pt idx="8">
                  <c:v>3.5487959442332066E-2</c:v>
                </c:pt>
                <c:pt idx="9">
                  <c:v>5.0697084917617234E-4</c:v>
                </c:pt>
                <c:pt idx="10">
                  <c:v>1.2674271229404309E-2</c:v>
                </c:pt>
                <c:pt idx="11">
                  <c:v>1.2674271229404309E-2</c:v>
                </c:pt>
                <c:pt idx="12">
                  <c:v>4.7908745247148291E-2</c:v>
                </c:pt>
                <c:pt idx="13">
                  <c:v>9.4550063371356144E-2</c:v>
                </c:pt>
                <c:pt idx="14">
                  <c:v>3.0418250950570342E-2</c:v>
                </c:pt>
                <c:pt idx="15">
                  <c:v>8.1115335868187574E-2</c:v>
                </c:pt>
                <c:pt idx="16">
                  <c:v>7.0468948035487963E-2</c:v>
                </c:pt>
                <c:pt idx="17">
                  <c:v>1.0139416983523447E-3</c:v>
                </c:pt>
                <c:pt idx="18">
                  <c:v>4.9936628643852982E-2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7-4611-B781-4BA0E7831D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7-4611-B781-4BA0E7831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9.72'!$Y$44:$Y$60</c:f>
              <c:numCache>
                <c:formatCode>#,##0</c:formatCode>
                <c:ptCount val="17"/>
                <c:pt idx="0">
                  <c:v>4</c:v>
                </c:pt>
                <c:pt idx="1">
                  <c:v>53</c:v>
                </c:pt>
                <c:pt idx="2">
                  <c:v>114</c:v>
                </c:pt>
                <c:pt idx="3">
                  <c:v>177</c:v>
                </c:pt>
                <c:pt idx="4">
                  <c:v>272</c:v>
                </c:pt>
                <c:pt idx="5">
                  <c:v>230</c:v>
                </c:pt>
                <c:pt idx="6">
                  <c:v>235</c:v>
                </c:pt>
                <c:pt idx="7">
                  <c:v>200</c:v>
                </c:pt>
                <c:pt idx="8">
                  <c:v>187</c:v>
                </c:pt>
                <c:pt idx="9">
                  <c:v>190</c:v>
                </c:pt>
                <c:pt idx="10">
                  <c:v>152</c:v>
                </c:pt>
                <c:pt idx="11">
                  <c:v>85</c:v>
                </c:pt>
                <c:pt idx="12">
                  <c:v>18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D-4012-A216-FA27DF1354DC}"/>
            </c:ext>
          </c:extLst>
        </c:ser>
        <c:ser>
          <c:idx val="1"/>
          <c:order val="1"/>
          <c:tx>
            <c:strRef>
              <c:f>'Table 9.72'!$S$62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9.72'!$Y$63:$Y$79</c:f>
              <c:numCache>
                <c:formatCode>#,##0</c:formatCode>
                <c:ptCount val="17"/>
                <c:pt idx="0">
                  <c:v>5</c:v>
                </c:pt>
                <c:pt idx="1">
                  <c:v>63</c:v>
                </c:pt>
                <c:pt idx="2">
                  <c:v>139</c:v>
                </c:pt>
                <c:pt idx="3">
                  <c:v>169</c:v>
                </c:pt>
                <c:pt idx="4">
                  <c:v>201</c:v>
                </c:pt>
                <c:pt idx="5">
                  <c:v>246</c:v>
                </c:pt>
                <c:pt idx="6">
                  <c:v>195</c:v>
                </c:pt>
                <c:pt idx="7">
                  <c:v>188</c:v>
                </c:pt>
                <c:pt idx="8">
                  <c:v>217</c:v>
                </c:pt>
                <c:pt idx="9">
                  <c:v>120</c:v>
                </c:pt>
                <c:pt idx="10">
                  <c:v>104</c:v>
                </c:pt>
                <c:pt idx="11">
                  <c:v>43</c:v>
                </c:pt>
                <c:pt idx="12">
                  <c:v>13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5D-4012-A216-FA27DF135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9.72'!$Y$83:$Y$90</c:f>
              <c:numCache>
                <c:formatCode>#,##0</c:formatCode>
                <c:ptCount val="8"/>
                <c:pt idx="0">
                  <c:v>80</c:v>
                </c:pt>
                <c:pt idx="1">
                  <c:v>113</c:v>
                </c:pt>
                <c:pt idx="2">
                  <c:v>575</c:v>
                </c:pt>
                <c:pt idx="3">
                  <c:v>52</c:v>
                </c:pt>
                <c:pt idx="4">
                  <c:v>21</c:v>
                </c:pt>
                <c:pt idx="5">
                  <c:v>27</c:v>
                </c:pt>
                <c:pt idx="6">
                  <c:v>325</c:v>
                </c:pt>
                <c:pt idx="7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3-4289-BFB5-0B2FA2CC6665}"/>
            </c:ext>
          </c:extLst>
        </c:ser>
        <c:ser>
          <c:idx val="1"/>
          <c:order val="1"/>
          <c:tx>
            <c:strRef>
              <c:f>'Table 9.72'!$S$92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9.72'!$Y$93:$Y$100</c:f>
              <c:numCache>
                <c:formatCode>#,##0</c:formatCode>
                <c:ptCount val="8"/>
                <c:pt idx="0">
                  <c:v>81</c:v>
                </c:pt>
                <c:pt idx="1">
                  <c:v>246</c:v>
                </c:pt>
                <c:pt idx="2">
                  <c:v>67</c:v>
                </c:pt>
                <c:pt idx="3">
                  <c:v>163</c:v>
                </c:pt>
                <c:pt idx="4">
                  <c:v>183</c:v>
                </c:pt>
                <c:pt idx="5">
                  <c:v>107</c:v>
                </c:pt>
                <c:pt idx="6">
                  <c:v>168</c:v>
                </c:pt>
                <c:pt idx="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3-4289-BFB5-0B2FA2CC6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9.72'!$U$8:$Y$8</c:f>
              <c:numCache>
                <c:formatCode>#,##0</c:formatCode>
                <c:ptCount val="5"/>
                <c:pt idx="1">
                  <c:v>67157.45</c:v>
                </c:pt>
                <c:pt idx="2">
                  <c:v>71085.39</c:v>
                </c:pt>
                <c:pt idx="3">
                  <c:v>79328.06</c:v>
                </c:pt>
                <c:pt idx="4">
                  <c:v>73861.59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D5-4354-BC9D-69E55D5965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D5-4354-BC9D-69E55D596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9.72'!$V$4:$Z$4</c:f>
              <c:numCache>
                <c:formatCode>#,##0</c:formatCode>
                <c:ptCount val="5"/>
                <c:pt idx="0">
                  <c:v>3211</c:v>
                </c:pt>
                <c:pt idx="1">
                  <c:v>3641</c:v>
                </c:pt>
                <c:pt idx="2">
                  <c:v>3570</c:v>
                </c:pt>
                <c:pt idx="3">
                  <c:v>3642</c:v>
                </c:pt>
                <c:pt idx="4">
                  <c:v>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3-49FD-B4C1-CF05EE5D472A}"/>
            </c:ext>
          </c:extLst>
        </c:ser>
        <c:ser>
          <c:idx val="1"/>
          <c:order val="1"/>
          <c:tx>
            <c:strRef>
              <c:f>'Table 9.72'!$S$7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9.72'!$V$7:$Z$7</c:f>
              <c:numCache>
                <c:formatCode>#,##0</c:formatCode>
                <c:ptCount val="5"/>
                <c:pt idx="0">
                  <c:v>2270</c:v>
                </c:pt>
                <c:pt idx="1">
                  <c:v>2472</c:v>
                </c:pt>
                <c:pt idx="2">
                  <c:v>2598</c:v>
                </c:pt>
                <c:pt idx="3">
                  <c:v>2644</c:v>
                </c:pt>
                <c:pt idx="4">
                  <c:v>2778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63-49FD-B4C1-CF05EE5D472A}"/>
            </c:ext>
          </c:extLst>
        </c:ser>
        <c:ser>
          <c:idx val="2"/>
          <c:order val="2"/>
          <c:tx>
            <c:strRef>
              <c:f>'Table 9.72'!$S$11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9.72'!$V$11:$Z$11</c:f>
              <c:numCache>
                <c:formatCode>#,##0</c:formatCode>
                <c:ptCount val="5"/>
                <c:pt idx="0">
                  <c:v>3033</c:v>
                </c:pt>
                <c:pt idx="1">
                  <c:v>3483</c:v>
                </c:pt>
                <c:pt idx="2">
                  <c:v>3394</c:v>
                </c:pt>
                <c:pt idx="3">
                  <c:v>3456</c:v>
                </c:pt>
                <c:pt idx="4">
                  <c:v>3745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63-49FD-B4C1-CF05EE5D472A}"/>
            </c:ext>
          </c:extLst>
        </c:ser>
        <c:ser>
          <c:idx val="3"/>
          <c:order val="3"/>
          <c:tx>
            <c:strRef>
              <c:f>'Table 9.72'!$S$12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9.72'!$V$12:$Z$12</c:f>
              <c:numCache>
                <c:formatCode>#,##0</c:formatCode>
                <c:ptCount val="5"/>
                <c:pt idx="0">
                  <c:v>182</c:v>
                </c:pt>
                <c:pt idx="1">
                  <c:v>160</c:v>
                </c:pt>
                <c:pt idx="2">
                  <c:v>173</c:v>
                </c:pt>
                <c:pt idx="3">
                  <c:v>185</c:v>
                </c:pt>
                <c:pt idx="4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63-49FD-B4C1-CF05EE5D4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9.72'!$AB$15:$AB$33</c:f>
              <c:numCache>
                <c:formatCode>0.0%</c:formatCode>
                <c:ptCount val="19"/>
                <c:pt idx="0">
                  <c:v>1.3688212927756654E-2</c:v>
                </c:pt>
                <c:pt idx="1">
                  <c:v>0.21419518377693283</c:v>
                </c:pt>
                <c:pt idx="2">
                  <c:v>7.9087452471482883E-2</c:v>
                </c:pt>
                <c:pt idx="3">
                  <c:v>5.0697084917617234E-3</c:v>
                </c:pt>
                <c:pt idx="4">
                  <c:v>6.9455006337135611E-2</c:v>
                </c:pt>
                <c:pt idx="5">
                  <c:v>1.2167300380228136E-2</c:v>
                </c:pt>
                <c:pt idx="6">
                  <c:v>6.1343472750316853E-2</c:v>
                </c:pt>
                <c:pt idx="7">
                  <c:v>9.8859315589353611E-2</c:v>
                </c:pt>
                <c:pt idx="8">
                  <c:v>3.5487959442332066E-2</c:v>
                </c:pt>
                <c:pt idx="9">
                  <c:v>5.0697084917617234E-4</c:v>
                </c:pt>
                <c:pt idx="10">
                  <c:v>1.2674271229404309E-2</c:v>
                </c:pt>
                <c:pt idx="11">
                  <c:v>1.2674271229404309E-2</c:v>
                </c:pt>
                <c:pt idx="12">
                  <c:v>4.7908745247148291E-2</c:v>
                </c:pt>
                <c:pt idx="13">
                  <c:v>9.4550063371356144E-2</c:v>
                </c:pt>
                <c:pt idx="14">
                  <c:v>3.0418250950570342E-2</c:v>
                </c:pt>
                <c:pt idx="15">
                  <c:v>8.1115335868187574E-2</c:v>
                </c:pt>
                <c:pt idx="16">
                  <c:v>7.0468948035487963E-2</c:v>
                </c:pt>
                <c:pt idx="17">
                  <c:v>1.0139416983523447E-3</c:v>
                </c:pt>
                <c:pt idx="18">
                  <c:v>4.9936628643852982E-2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F-4BA0-95D4-A1D19E55F6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FF-4BA0-95D4-A1D19E55F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9.72'!$Z$44:$Z$60</c:f>
              <c:numCache>
                <c:formatCode>#,##0</c:formatCode>
                <c:ptCount val="17"/>
                <c:pt idx="0">
                  <c:v>12</c:v>
                </c:pt>
                <c:pt idx="1">
                  <c:v>67</c:v>
                </c:pt>
                <c:pt idx="2">
                  <c:v>112</c:v>
                </c:pt>
                <c:pt idx="3">
                  <c:v>205</c:v>
                </c:pt>
                <c:pt idx="4">
                  <c:v>277</c:v>
                </c:pt>
                <c:pt idx="5">
                  <c:v>246</c:v>
                </c:pt>
                <c:pt idx="6">
                  <c:v>251</c:v>
                </c:pt>
                <c:pt idx="7">
                  <c:v>195</c:v>
                </c:pt>
                <c:pt idx="8">
                  <c:v>192</c:v>
                </c:pt>
                <c:pt idx="9">
                  <c:v>203</c:v>
                </c:pt>
                <c:pt idx="10">
                  <c:v>150</c:v>
                </c:pt>
                <c:pt idx="11">
                  <c:v>83</c:v>
                </c:pt>
                <c:pt idx="12">
                  <c:v>23</c:v>
                </c:pt>
                <c:pt idx="13">
                  <c:v>10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0-40AC-8012-ED33921DFC87}"/>
            </c:ext>
          </c:extLst>
        </c:ser>
        <c:ser>
          <c:idx val="1"/>
          <c:order val="1"/>
          <c:tx>
            <c:strRef>
              <c:f>'Table 9.72'!$S$62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9.72'!$Z$63:$Z$79</c:f>
              <c:numCache>
                <c:formatCode>#,##0</c:formatCode>
                <c:ptCount val="17"/>
                <c:pt idx="0">
                  <c:v>6</c:v>
                </c:pt>
                <c:pt idx="1">
                  <c:v>82</c:v>
                </c:pt>
                <c:pt idx="2">
                  <c:v>141</c:v>
                </c:pt>
                <c:pt idx="3">
                  <c:v>203</c:v>
                </c:pt>
                <c:pt idx="4">
                  <c:v>246</c:v>
                </c:pt>
                <c:pt idx="5">
                  <c:v>286</c:v>
                </c:pt>
                <c:pt idx="6">
                  <c:v>226</c:v>
                </c:pt>
                <c:pt idx="7">
                  <c:v>166</c:v>
                </c:pt>
                <c:pt idx="8">
                  <c:v>198</c:v>
                </c:pt>
                <c:pt idx="9">
                  <c:v>161</c:v>
                </c:pt>
                <c:pt idx="10">
                  <c:v>103</c:v>
                </c:pt>
                <c:pt idx="11">
                  <c:v>59</c:v>
                </c:pt>
                <c:pt idx="12">
                  <c:v>27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0-40AC-8012-ED33921DF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9.72'!$Z$83:$Z$90</c:f>
              <c:numCache>
                <c:formatCode>#,##0</c:formatCode>
                <c:ptCount val="8"/>
                <c:pt idx="0">
                  <c:v>66</c:v>
                </c:pt>
                <c:pt idx="1">
                  <c:v>105</c:v>
                </c:pt>
                <c:pt idx="2">
                  <c:v>601</c:v>
                </c:pt>
                <c:pt idx="3">
                  <c:v>61</c:v>
                </c:pt>
                <c:pt idx="4">
                  <c:v>23</c:v>
                </c:pt>
                <c:pt idx="5">
                  <c:v>31</c:v>
                </c:pt>
                <c:pt idx="6">
                  <c:v>324</c:v>
                </c:pt>
                <c:pt idx="7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C-4682-868F-F1E6BF06F326}"/>
            </c:ext>
          </c:extLst>
        </c:ser>
        <c:ser>
          <c:idx val="1"/>
          <c:order val="1"/>
          <c:tx>
            <c:strRef>
              <c:f>'Table 9.72'!$S$92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9.72'!$Z$93:$Z$100</c:f>
              <c:numCache>
                <c:formatCode>#,##0</c:formatCode>
                <c:ptCount val="8"/>
                <c:pt idx="0">
                  <c:v>80</c:v>
                </c:pt>
                <c:pt idx="1">
                  <c:v>247</c:v>
                </c:pt>
                <c:pt idx="2">
                  <c:v>59</c:v>
                </c:pt>
                <c:pt idx="3">
                  <c:v>167</c:v>
                </c:pt>
                <c:pt idx="4">
                  <c:v>192</c:v>
                </c:pt>
                <c:pt idx="5">
                  <c:v>111</c:v>
                </c:pt>
                <c:pt idx="6">
                  <c:v>169</c:v>
                </c:pt>
                <c:pt idx="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C-4682-868F-F1E6BF06F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9.8'!$AB$15:$AB$33</c:f>
              <c:numCache>
                <c:formatCode>0.0%</c:formatCode>
                <c:ptCount val="19"/>
                <c:pt idx="0">
                  <c:v>6.5361373413905495E-3</c:v>
                </c:pt>
                <c:pt idx="1">
                  <c:v>8.9115957731346531E-3</c:v>
                </c:pt>
                <c:pt idx="2">
                  <c:v>4.4014887415056964E-2</c:v>
                </c:pt>
                <c:pt idx="3">
                  <c:v>6.5714972188096413E-3</c:v>
                </c:pt>
                <c:pt idx="4">
                  <c:v>5.3903866466596249E-2</c:v>
                </c:pt>
                <c:pt idx="5">
                  <c:v>3.3589163557566332E-2</c:v>
                </c:pt>
                <c:pt idx="6">
                  <c:v>8.0328574860940485E-2</c:v>
                </c:pt>
                <c:pt idx="7">
                  <c:v>8.5527383505070512E-2</c:v>
                </c:pt>
                <c:pt idx="8">
                  <c:v>3.8124294502445727E-2</c:v>
                </c:pt>
                <c:pt idx="9">
                  <c:v>1.4715148987483511E-2</c:v>
                </c:pt>
                <c:pt idx="10">
                  <c:v>4.0939484743119557E-2</c:v>
                </c:pt>
                <c:pt idx="11">
                  <c:v>2.1045473709024477E-2</c:v>
                </c:pt>
                <c:pt idx="12">
                  <c:v>0.10891114244137287</c:v>
                </c:pt>
                <c:pt idx="13">
                  <c:v>0.10091165017294607</c:v>
                </c:pt>
                <c:pt idx="14">
                  <c:v>5.1015236480513537E-2</c:v>
                </c:pt>
                <c:pt idx="15">
                  <c:v>8.9746088880225214E-2</c:v>
                </c:pt>
                <c:pt idx="16">
                  <c:v>0.1334445507255575</c:v>
                </c:pt>
                <c:pt idx="17">
                  <c:v>2.2328402594871004E-2</c:v>
                </c:pt>
                <c:pt idx="18">
                  <c:v>3.7716295916840822E-2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2-48A9-8F2C-5CDCB36FE9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2-48A9-8F2C-5CDCB36FE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9.72'!$V$8:$Z$8</c:f>
              <c:numCache>
                <c:formatCode>#,##0</c:formatCode>
                <c:ptCount val="5"/>
                <c:pt idx="0">
                  <c:v>67157.45</c:v>
                </c:pt>
                <c:pt idx="1">
                  <c:v>71085.39</c:v>
                </c:pt>
                <c:pt idx="2">
                  <c:v>79328.06</c:v>
                </c:pt>
                <c:pt idx="3">
                  <c:v>73861.59</c:v>
                </c:pt>
                <c:pt idx="4">
                  <c:v>73043.61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0-4A51-87F9-F410F6A95A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0-4A51-87F9-F410F6A95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9.73'!$U$4:$Y$4</c:f>
              <c:numCache>
                <c:formatCode>#,##0</c:formatCode>
                <c:ptCount val="5"/>
                <c:pt idx="1">
                  <c:v>24201</c:v>
                </c:pt>
                <c:pt idx="2">
                  <c:v>27312</c:v>
                </c:pt>
                <c:pt idx="3">
                  <c:v>25426</c:v>
                </c:pt>
                <c:pt idx="4">
                  <c:v>25955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2-4759-97A7-82DC8BAD057F}"/>
            </c:ext>
          </c:extLst>
        </c:ser>
        <c:ser>
          <c:idx val="1"/>
          <c:order val="1"/>
          <c:tx>
            <c:strRef>
              <c:f>'Table 9.73'!$S$7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9.73'!$U$7:$Y$7</c:f>
              <c:numCache>
                <c:formatCode>#,##0</c:formatCode>
                <c:ptCount val="5"/>
                <c:pt idx="1">
                  <c:v>16485</c:v>
                </c:pt>
                <c:pt idx="2">
                  <c:v>18511</c:v>
                </c:pt>
                <c:pt idx="3">
                  <c:v>17356</c:v>
                </c:pt>
                <c:pt idx="4">
                  <c:v>18285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82-4759-97A7-82DC8BAD057F}"/>
            </c:ext>
          </c:extLst>
        </c:ser>
        <c:ser>
          <c:idx val="2"/>
          <c:order val="2"/>
          <c:tx>
            <c:strRef>
              <c:f>'Table 9.73'!$S$11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9.73'!$U$11:$Y$11</c:f>
              <c:numCache>
                <c:formatCode>#,##0</c:formatCode>
                <c:ptCount val="5"/>
                <c:pt idx="1">
                  <c:v>20072</c:v>
                </c:pt>
                <c:pt idx="2">
                  <c:v>22168</c:v>
                </c:pt>
                <c:pt idx="3">
                  <c:v>21145</c:v>
                </c:pt>
                <c:pt idx="4">
                  <c:v>21121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82-4759-97A7-82DC8BAD057F}"/>
            </c:ext>
          </c:extLst>
        </c:ser>
        <c:ser>
          <c:idx val="3"/>
          <c:order val="3"/>
          <c:tx>
            <c:strRef>
              <c:f>'Table 9.73'!$S$12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9.73'!$U$12:$Y$12</c:f>
              <c:numCache>
                <c:formatCode>#,##0</c:formatCode>
                <c:ptCount val="5"/>
                <c:pt idx="1">
                  <c:v>4132</c:v>
                </c:pt>
                <c:pt idx="2">
                  <c:v>5145</c:v>
                </c:pt>
                <c:pt idx="3">
                  <c:v>4285</c:v>
                </c:pt>
                <c:pt idx="4">
                  <c:v>4833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82-4759-97A7-82DC8BAD0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9.73'!$AB$15:$AB$33</c:f>
              <c:numCache>
                <c:formatCode>0.0%</c:formatCode>
                <c:ptCount val="19"/>
                <c:pt idx="0">
                  <c:v>0.12997090203685743</c:v>
                </c:pt>
                <c:pt idx="1">
                  <c:v>2.8487265150698712E-2</c:v>
                </c:pt>
                <c:pt idx="2">
                  <c:v>4.3826561770305708E-2</c:v>
                </c:pt>
                <c:pt idx="3">
                  <c:v>1.3686819700398751E-2</c:v>
                </c:pt>
                <c:pt idx="4">
                  <c:v>7.7881955670510469E-2</c:v>
                </c:pt>
                <c:pt idx="5">
                  <c:v>4.5479038689513959E-2</c:v>
                </c:pt>
                <c:pt idx="6">
                  <c:v>8.9628911161403882E-2</c:v>
                </c:pt>
                <c:pt idx="7">
                  <c:v>6.7751553687538171E-2</c:v>
                </c:pt>
                <c:pt idx="8">
                  <c:v>4.0018680173869309E-2</c:v>
                </c:pt>
                <c:pt idx="9">
                  <c:v>2.0476344433667422E-3</c:v>
                </c:pt>
                <c:pt idx="10">
                  <c:v>2.2488055465747028E-2</c:v>
                </c:pt>
                <c:pt idx="11">
                  <c:v>1.8536480224162086E-2</c:v>
                </c:pt>
                <c:pt idx="12">
                  <c:v>3.9515752415849412E-2</c:v>
                </c:pt>
                <c:pt idx="13">
                  <c:v>6.0818335309120952E-2</c:v>
                </c:pt>
                <c:pt idx="14">
                  <c:v>4.7095592197435067E-2</c:v>
                </c:pt>
                <c:pt idx="15">
                  <c:v>6.1536803534863668E-2</c:v>
                </c:pt>
                <c:pt idx="16">
                  <c:v>7.7343104501203436E-2</c:v>
                </c:pt>
                <c:pt idx="17">
                  <c:v>6.825448144555807E-3</c:v>
                </c:pt>
                <c:pt idx="18">
                  <c:v>3.9695369472285087E-2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D-4D45-934D-76054A04458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2D-4D45-934D-76054A044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9.73'!$Y$44:$Y$60</c:f>
              <c:numCache>
                <c:formatCode>#,##0</c:formatCode>
                <c:ptCount val="17"/>
                <c:pt idx="0">
                  <c:v>69</c:v>
                </c:pt>
                <c:pt idx="1">
                  <c:v>440</c:v>
                </c:pt>
                <c:pt idx="2">
                  <c:v>926</c:v>
                </c:pt>
                <c:pt idx="3">
                  <c:v>1289</c:v>
                </c:pt>
                <c:pt idx="4">
                  <c:v>1513</c:v>
                </c:pt>
                <c:pt idx="5">
                  <c:v>1329</c:v>
                </c:pt>
                <c:pt idx="6">
                  <c:v>1306</c:v>
                </c:pt>
                <c:pt idx="7">
                  <c:v>1127</c:v>
                </c:pt>
                <c:pt idx="8">
                  <c:v>1355</c:v>
                </c:pt>
                <c:pt idx="9">
                  <c:v>1218</c:v>
                </c:pt>
                <c:pt idx="10">
                  <c:v>1147</c:v>
                </c:pt>
                <c:pt idx="11">
                  <c:v>919</c:v>
                </c:pt>
                <c:pt idx="12">
                  <c:v>600</c:v>
                </c:pt>
                <c:pt idx="13">
                  <c:v>316</c:v>
                </c:pt>
                <c:pt idx="14">
                  <c:v>161</c:v>
                </c:pt>
                <c:pt idx="15">
                  <c:v>93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C3-4F83-B59E-3C70C83B5228}"/>
            </c:ext>
          </c:extLst>
        </c:ser>
        <c:ser>
          <c:idx val="1"/>
          <c:order val="1"/>
          <c:tx>
            <c:strRef>
              <c:f>'Table 9.73'!$S$62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9.73'!$Y$63:$Y$79</c:f>
              <c:numCache>
                <c:formatCode>#,##0</c:formatCode>
                <c:ptCount val="17"/>
                <c:pt idx="0">
                  <c:v>64</c:v>
                </c:pt>
                <c:pt idx="1">
                  <c:v>379</c:v>
                </c:pt>
                <c:pt idx="2">
                  <c:v>894</c:v>
                </c:pt>
                <c:pt idx="3">
                  <c:v>1017</c:v>
                </c:pt>
                <c:pt idx="4">
                  <c:v>1201</c:v>
                </c:pt>
                <c:pt idx="5">
                  <c:v>1163</c:v>
                </c:pt>
                <c:pt idx="6">
                  <c:v>1212</c:v>
                </c:pt>
                <c:pt idx="7">
                  <c:v>1142</c:v>
                </c:pt>
                <c:pt idx="8">
                  <c:v>1233</c:v>
                </c:pt>
                <c:pt idx="9">
                  <c:v>1135</c:v>
                </c:pt>
                <c:pt idx="10">
                  <c:v>1041</c:v>
                </c:pt>
                <c:pt idx="11">
                  <c:v>786</c:v>
                </c:pt>
                <c:pt idx="12">
                  <c:v>397</c:v>
                </c:pt>
                <c:pt idx="13">
                  <c:v>197</c:v>
                </c:pt>
                <c:pt idx="14">
                  <c:v>126</c:v>
                </c:pt>
                <c:pt idx="15">
                  <c:v>68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C3-4F83-B59E-3C70C83B5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9.73'!$Y$83:$Y$90</c:f>
              <c:numCache>
                <c:formatCode>#,##0</c:formatCode>
                <c:ptCount val="8"/>
                <c:pt idx="0">
                  <c:v>1001</c:v>
                </c:pt>
                <c:pt idx="1">
                  <c:v>537</c:v>
                </c:pt>
                <c:pt idx="2">
                  <c:v>1886</c:v>
                </c:pt>
                <c:pt idx="3">
                  <c:v>271</c:v>
                </c:pt>
                <c:pt idx="4">
                  <c:v>203</c:v>
                </c:pt>
                <c:pt idx="5">
                  <c:v>385</c:v>
                </c:pt>
                <c:pt idx="6">
                  <c:v>1307</c:v>
                </c:pt>
                <c:pt idx="7">
                  <c:v>1662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F-4C32-BA47-A3EE1987EE3C}"/>
            </c:ext>
          </c:extLst>
        </c:ser>
        <c:ser>
          <c:idx val="1"/>
          <c:order val="1"/>
          <c:tx>
            <c:strRef>
              <c:f>'Table 9.73'!$S$92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9.73'!$Y$93:$Y$100</c:f>
              <c:numCache>
                <c:formatCode>#,##0</c:formatCode>
                <c:ptCount val="8"/>
                <c:pt idx="0">
                  <c:v>580</c:v>
                </c:pt>
                <c:pt idx="1">
                  <c:v>1249</c:v>
                </c:pt>
                <c:pt idx="2">
                  <c:v>274</c:v>
                </c:pt>
                <c:pt idx="3">
                  <c:v>1161</c:v>
                </c:pt>
                <c:pt idx="4">
                  <c:v>1421</c:v>
                </c:pt>
                <c:pt idx="5">
                  <c:v>827</c:v>
                </c:pt>
                <c:pt idx="6">
                  <c:v>115</c:v>
                </c:pt>
                <c:pt idx="7">
                  <c:v>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F-4C32-BA47-A3EE1987E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9.73'!$U$8:$Y$8</c:f>
              <c:numCache>
                <c:formatCode>#,##0</c:formatCode>
                <c:ptCount val="5"/>
                <c:pt idx="1">
                  <c:v>40978.11</c:v>
                </c:pt>
                <c:pt idx="2">
                  <c:v>42033.96</c:v>
                </c:pt>
                <c:pt idx="3">
                  <c:v>43053.82</c:v>
                </c:pt>
                <c:pt idx="4">
                  <c:v>44112.33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9-4B95-A7CE-67074FD285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9-4B95-A7CE-67074FD28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9.73'!$V$4:$Z$4</c:f>
              <c:numCache>
                <c:formatCode>#,##0</c:formatCode>
                <c:ptCount val="5"/>
                <c:pt idx="0">
                  <c:v>24201</c:v>
                </c:pt>
                <c:pt idx="1">
                  <c:v>27312</c:v>
                </c:pt>
                <c:pt idx="2">
                  <c:v>25426</c:v>
                </c:pt>
                <c:pt idx="3">
                  <c:v>25955</c:v>
                </c:pt>
                <c:pt idx="4">
                  <c:v>27837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65-446E-B49D-17E25C12C9D2}"/>
            </c:ext>
          </c:extLst>
        </c:ser>
        <c:ser>
          <c:idx val="1"/>
          <c:order val="1"/>
          <c:tx>
            <c:strRef>
              <c:f>'Table 9.73'!$S$7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9.73'!$V$7:$Z$7</c:f>
              <c:numCache>
                <c:formatCode>#,##0</c:formatCode>
                <c:ptCount val="5"/>
                <c:pt idx="0">
                  <c:v>16485</c:v>
                </c:pt>
                <c:pt idx="1">
                  <c:v>18511</c:v>
                </c:pt>
                <c:pt idx="2">
                  <c:v>17356</c:v>
                </c:pt>
                <c:pt idx="3">
                  <c:v>18285</c:v>
                </c:pt>
                <c:pt idx="4">
                  <c:v>18697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65-446E-B49D-17E25C12C9D2}"/>
            </c:ext>
          </c:extLst>
        </c:ser>
        <c:ser>
          <c:idx val="2"/>
          <c:order val="2"/>
          <c:tx>
            <c:strRef>
              <c:f>'Table 9.73'!$S$11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9.73'!$V$11:$Z$11</c:f>
              <c:numCache>
                <c:formatCode>#,##0</c:formatCode>
                <c:ptCount val="5"/>
                <c:pt idx="0">
                  <c:v>20072</c:v>
                </c:pt>
                <c:pt idx="1">
                  <c:v>22168</c:v>
                </c:pt>
                <c:pt idx="2">
                  <c:v>21145</c:v>
                </c:pt>
                <c:pt idx="3">
                  <c:v>21121</c:v>
                </c:pt>
                <c:pt idx="4">
                  <c:v>22930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65-446E-B49D-17E25C12C9D2}"/>
            </c:ext>
          </c:extLst>
        </c:ser>
        <c:ser>
          <c:idx val="3"/>
          <c:order val="3"/>
          <c:tx>
            <c:strRef>
              <c:f>'Table 9.73'!$S$12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9.73'!$V$12:$Z$12</c:f>
              <c:numCache>
                <c:formatCode>#,##0</c:formatCode>
                <c:ptCount val="5"/>
                <c:pt idx="0">
                  <c:v>4132</c:v>
                </c:pt>
                <c:pt idx="1">
                  <c:v>5145</c:v>
                </c:pt>
                <c:pt idx="2">
                  <c:v>4285</c:v>
                </c:pt>
                <c:pt idx="3">
                  <c:v>4833</c:v>
                </c:pt>
                <c:pt idx="4">
                  <c:v>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65-446E-B49D-17E25C12C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9.73'!$AB$15:$AB$33</c:f>
              <c:numCache>
                <c:formatCode>0.0%</c:formatCode>
                <c:ptCount val="19"/>
                <c:pt idx="0">
                  <c:v>0.12997090203685743</c:v>
                </c:pt>
                <c:pt idx="1">
                  <c:v>2.8487265150698712E-2</c:v>
                </c:pt>
                <c:pt idx="2">
                  <c:v>4.3826561770305708E-2</c:v>
                </c:pt>
                <c:pt idx="3">
                  <c:v>1.3686819700398751E-2</c:v>
                </c:pt>
                <c:pt idx="4">
                  <c:v>7.7881955670510469E-2</c:v>
                </c:pt>
                <c:pt idx="5">
                  <c:v>4.5479038689513959E-2</c:v>
                </c:pt>
                <c:pt idx="6">
                  <c:v>8.9628911161403882E-2</c:v>
                </c:pt>
                <c:pt idx="7">
                  <c:v>6.7751553687538171E-2</c:v>
                </c:pt>
                <c:pt idx="8">
                  <c:v>4.0018680173869309E-2</c:v>
                </c:pt>
                <c:pt idx="9">
                  <c:v>2.0476344433667422E-3</c:v>
                </c:pt>
                <c:pt idx="10">
                  <c:v>2.2488055465747028E-2</c:v>
                </c:pt>
                <c:pt idx="11">
                  <c:v>1.8536480224162086E-2</c:v>
                </c:pt>
                <c:pt idx="12">
                  <c:v>3.9515752415849412E-2</c:v>
                </c:pt>
                <c:pt idx="13">
                  <c:v>6.0818335309120952E-2</c:v>
                </c:pt>
                <c:pt idx="14">
                  <c:v>4.7095592197435067E-2</c:v>
                </c:pt>
                <c:pt idx="15">
                  <c:v>6.1536803534863668E-2</c:v>
                </c:pt>
                <c:pt idx="16">
                  <c:v>7.7343104501203436E-2</c:v>
                </c:pt>
                <c:pt idx="17">
                  <c:v>6.825448144555807E-3</c:v>
                </c:pt>
                <c:pt idx="18">
                  <c:v>3.9695369472285087E-2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3-4A30-A075-EDB1C88C44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3-4A30-A075-EDB1C88C4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9.73'!$Z$44:$Z$60</c:f>
              <c:numCache>
                <c:formatCode>#,##0</c:formatCode>
                <c:ptCount val="17"/>
                <c:pt idx="0">
                  <c:v>95</c:v>
                </c:pt>
                <c:pt idx="1">
                  <c:v>612</c:v>
                </c:pt>
                <c:pt idx="2">
                  <c:v>1077</c:v>
                </c:pt>
                <c:pt idx="3">
                  <c:v>1393</c:v>
                </c:pt>
                <c:pt idx="4">
                  <c:v>1682</c:v>
                </c:pt>
                <c:pt idx="5">
                  <c:v>1446</c:v>
                </c:pt>
                <c:pt idx="6">
                  <c:v>1372</c:v>
                </c:pt>
                <c:pt idx="7">
                  <c:v>1148</c:v>
                </c:pt>
                <c:pt idx="8">
                  <c:v>1341</c:v>
                </c:pt>
                <c:pt idx="9">
                  <c:v>1293</c:v>
                </c:pt>
                <c:pt idx="10">
                  <c:v>1155</c:v>
                </c:pt>
                <c:pt idx="11">
                  <c:v>929</c:v>
                </c:pt>
                <c:pt idx="12">
                  <c:v>606</c:v>
                </c:pt>
                <c:pt idx="13">
                  <c:v>353</c:v>
                </c:pt>
                <c:pt idx="14">
                  <c:v>159</c:v>
                </c:pt>
                <c:pt idx="15">
                  <c:v>99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E-402F-AAB8-7160AE5ADC66}"/>
            </c:ext>
          </c:extLst>
        </c:ser>
        <c:ser>
          <c:idx val="1"/>
          <c:order val="1"/>
          <c:tx>
            <c:strRef>
              <c:f>'Table 9.73'!$S$62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9.73'!$Z$63:$Z$79</c:f>
              <c:numCache>
                <c:formatCode>#,##0</c:formatCode>
                <c:ptCount val="17"/>
                <c:pt idx="0">
                  <c:v>78</c:v>
                </c:pt>
                <c:pt idx="1">
                  <c:v>512</c:v>
                </c:pt>
                <c:pt idx="2">
                  <c:v>985</c:v>
                </c:pt>
                <c:pt idx="3">
                  <c:v>1162</c:v>
                </c:pt>
                <c:pt idx="4">
                  <c:v>1364</c:v>
                </c:pt>
                <c:pt idx="5">
                  <c:v>1235</c:v>
                </c:pt>
                <c:pt idx="6">
                  <c:v>1266</c:v>
                </c:pt>
                <c:pt idx="7">
                  <c:v>1140</c:v>
                </c:pt>
                <c:pt idx="8">
                  <c:v>1279</c:v>
                </c:pt>
                <c:pt idx="9">
                  <c:v>1239</c:v>
                </c:pt>
                <c:pt idx="10">
                  <c:v>1070</c:v>
                </c:pt>
                <c:pt idx="11">
                  <c:v>748</c:v>
                </c:pt>
                <c:pt idx="12">
                  <c:v>477</c:v>
                </c:pt>
                <c:pt idx="13">
                  <c:v>194</c:v>
                </c:pt>
                <c:pt idx="14">
                  <c:v>131</c:v>
                </c:pt>
                <c:pt idx="15">
                  <c:v>61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E-402F-AAB8-7160AE5AD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9.73'!$Z$83:$Z$90</c:f>
              <c:numCache>
                <c:formatCode>#,##0</c:formatCode>
                <c:ptCount val="8"/>
                <c:pt idx="0">
                  <c:v>983</c:v>
                </c:pt>
                <c:pt idx="1">
                  <c:v>534</c:v>
                </c:pt>
                <c:pt idx="2">
                  <c:v>1918</c:v>
                </c:pt>
                <c:pt idx="3">
                  <c:v>279</c:v>
                </c:pt>
                <c:pt idx="4">
                  <c:v>208</c:v>
                </c:pt>
                <c:pt idx="5">
                  <c:v>382</c:v>
                </c:pt>
                <c:pt idx="6">
                  <c:v>1316</c:v>
                </c:pt>
                <c:pt idx="7">
                  <c:v>1760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4-4927-9063-E261A375E00A}"/>
            </c:ext>
          </c:extLst>
        </c:ser>
        <c:ser>
          <c:idx val="1"/>
          <c:order val="1"/>
          <c:tx>
            <c:strRef>
              <c:f>'Table 9.73'!$S$92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9.73'!$Z$93:$Z$100</c:f>
              <c:numCache>
                <c:formatCode>#,##0</c:formatCode>
                <c:ptCount val="8"/>
                <c:pt idx="0">
                  <c:v>595</c:v>
                </c:pt>
                <c:pt idx="1">
                  <c:v>1250</c:v>
                </c:pt>
                <c:pt idx="2">
                  <c:v>304</c:v>
                </c:pt>
                <c:pt idx="3">
                  <c:v>1197</c:v>
                </c:pt>
                <c:pt idx="4">
                  <c:v>1395</c:v>
                </c:pt>
                <c:pt idx="5">
                  <c:v>902</c:v>
                </c:pt>
                <c:pt idx="6">
                  <c:v>119</c:v>
                </c:pt>
                <c:pt idx="7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4-4927-9063-E261A375E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9.8'!$Y$44:$Y$60</c:f>
              <c:numCache>
                <c:formatCode>#,##0</c:formatCode>
                <c:ptCount val="17"/>
                <c:pt idx="0">
                  <c:v>397</c:v>
                </c:pt>
                <c:pt idx="1">
                  <c:v>7698</c:v>
                </c:pt>
                <c:pt idx="2">
                  <c:v>28123</c:v>
                </c:pt>
                <c:pt idx="3">
                  <c:v>55651</c:v>
                </c:pt>
                <c:pt idx="4">
                  <c:v>80379</c:v>
                </c:pt>
                <c:pt idx="5">
                  <c:v>73919</c:v>
                </c:pt>
                <c:pt idx="6">
                  <c:v>64890</c:v>
                </c:pt>
                <c:pt idx="7">
                  <c:v>52723</c:v>
                </c:pt>
                <c:pt idx="8">
                  <c:v>49678</c:v>
                </c:pt>
                <c:pt idx="9">
                  <c:v>41174</c:v>
                </c:pt>
                <c:pt idx="10">
                  <c:v>34625</c:v>
                </c:pt>
                <c:pt idx="11">
                  <c:v>24053</c:v>
                </c:pt>
                <c:pt idx="12">
                  <c:v>12588</c:v>
                </c:pt>
                <c:pt idx="13">
                  <c:v>5769</c:v>
                </c:pt>
                <c:pt idx="14">
                  <c:v>2112</c:v>
                </c:pt>
                <c:pt idx="15">
                  <c:v>953</c:v>
                </c:pt>
                <c:pt idx="16">
                  <c:v>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3-4467-937E-885A63D7A540}"/>
            </c:ext>
          </c:extLst>
        </c:ser>
        <c:ser>
          <c:idx val="1"/>
          <c:order val="1"/>
          <c:tx>
            <c:strRef>
              <c:f>'Table 9.8'!$S$62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9.8'!$Y$63:$Y$79</c:f>
              <c:numCache>
                <c:formatCode>#,##0</c:formatCode>
                <c:ptCount val="17"/>
                <c:pt idx="0">
                  <c:v>609</c:v>
                </c:pt>
                <c:pt idx="1">
                  <c:v>9598</c:v>
                </c:pt>
                <c:pt idx="2">
                  <c:v>31655</c:v>
                </c:pt>
                <c:pt idx="3">
                  <c:v>59848</c:v>
                </c:pt>
                <c:pt idx="4">
                  <c:v>79802</c:v>
                </c:pt>
                <c:pt idx="5">
                  <c:v>69434</c:v>
                </c:pt>
                <c:pt idx="6">
                  <c:v>58600</c:v>
                </c:pt>
                <c:pt idx="7">
                  <c:v>49384</c:v>
                </c:pt>
                <c:pt idx="8">
                  <c:v>48846</c:v>
                </c:pt>
                <c:pt idx="9">
                  <c:v>41523</c:v>
                </c:pt>
                <c:pt idx="10">
                  <c:v>34385</c:v>
                </c:pt>
                <c:pt idx="11">
                  <c:v>22401</c:v>
                </c:pt>
                <c:pt idx="12">
                  <c:v>10772</c:v>
                </c:pt>
                <c:pt idx="13">
                  <c:v>4322</c:v>
                </c:pt>
                <c:pt idx="14">
                  <c:v>1580</c:v>
                </c:pt>
                <c:pt idx="15">
                  <c:v>804</c:v>
                </c:pt>
                <c:pt idx="16">
                  <c:v>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3-4467-937E-885A63D7A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9.73'!$V$8:$Z$8</c:f>
              <c:numCache>
                <c:formatCode>#,##0</c:formatCode>
                <c:ptCount val="5"/>
                <c:pt idx="0">
                  <c:v>40978.11</c:v>
                </c:pt>
                <c:pt idx="1">
                  <c:v>42033.96</c:v>
                </c:pt>
                <c:pt idx="2">
                  <c:v>43053.82</c:v>
                </c:pt>
                <c:pt idx="3">
                  <c:v>44112.33</c:v>
                </c:pt>
                <c:pt idx="4">
                  <c:v>43269.68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5-4526-B442-8A77183F6D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5-4526-B442-8A77183F6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9.74'!$U$4:$Y$4</c:f>
              <c:numCache>
                <c:formatCode>#,##0</c:formatCode>
                <c:ptCount val="5"/>
                <c:pt idx="1">
                  <c:v>31596</c:v>
                </c:pt>
                <c:pt idx="2">
                  <c:v>35102</c:v>
                </c:pt>
                <c:pt idx="3">
                  <c:v>34084</c:v>
                </c:pt>
                <c:pt idx="4">
                  <c:v>35451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F8-4910-9FF5-F3C078D6F20E}"/>
            </c:ext>
          </c:extLst>
        </c:ser>
        <c:ser>
          <c:idx val="1"/>
          <c:order val="1"/>
          <c:tx>
            <c:strRef>
              <c:f>'Table 9.74'!$S$7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9.74'!$U$7:$Y$7</c:f>
              <c:numCache>
                <c:formatCode>#,##0</c:formatCode>
                <c:ptCount val="5"/>
                <c:pt idx="1">
                  <c:v>20379</c:v>
                </c:pt>
                <c:pt idx="2">
                  <c:v>22494</c:v>
                </c:pt>
                <c:pt idx="3">
                  <c:v>21870</c:v>
                </c:pt>
                <c:pt idx="4">
                  <c:v>23202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F8-4910-9FF5-F3C078D6F20E}"/>
            </c:ext>
          </c:extLst>
        </c:ser>
        <c:ser>
          <c:idx val="2"/>
          <c:order val="2"/>
          <c:tx>
            <c:strRef>
              <c:f>'Table 9.74'!$S$11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9.74'!$U$11:$Y$11</c:f>
              <c:numCache>
                <c:formatCode>#,##0</c:formatCode>
                <c:ptCount val="5"/>
                <c:pt idx="1">
                  <c:v>28214</c:v>
                </c:pt>
                <c:pt idx="2">
                  <c:v>31339</c:v>
                </c:pt>
                <c:pt idx="3">
                  <c:v>30571</c:v>
                </c:pt>
                <c:pt idx="4">
                  <c:v>31718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F8-4910-9FF5-F3C078D6F20E}"/>
            </c:ext>
          </c:extLst>
        </c:ser>
        <c:ser>
          <c:idx val="3"/>
          <c:order val="3"/>
          <c:tx>
            <c:strRef>
              <c:f>'Table 9.74'!$S$12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9.74'!$U$12:$Y$12</c:f>
              <c:numCache>
                <c:formatCode>#,##0</c:formatCode>
                <c:ptCount val="5"/>
                <c:pt idx="1">
                  <c:v>3383</c:v>
                </c:pt>
                <c:pt idx="2">
                  <c:v>3766</c:v>
                </c:pt>
                <c:pt idx="3">
                  <c:v>3514</c:v>
                </c:pt>
                <c:pt idx="4">
                  <c:v>3734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F8-4910-9FF5-F3C078D6F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9.74'!$AB$15:$AB$33</c:f>
              <c:numCache>
                <c:formatCode>0.0%</c:formatCode>
                <c:ptCount val="19"/>
                <c:pt idx="0">
                  <c:v>9.054737068501989E-2</c:v>
                </c:pt>
                <c:pt idx="1">
                  <c:v>3.5595225293042265E-2</c:v>
                </c:pt>
                <c:pt idx="2">
                  <c:v>3.6912571244219809E-2</c:v>
                </c:pt>
                <c:pt idx="3">
                  <c:v>3.7638455747929884E-3</c:v>
                </c:pt>
                <c:pt idx="4">
                  <c:v>8.8799870953866003E-2</c:v>
                </c:pt>
                <c:pt idx="5">
                  <c:v>2.1077535218840735E-2</c:v>
                </c:pt>
                <c:pt idx="6">
                  <c:v>7.8261103344445637E-2</c:v>
                </c:pt>
                <c:pt idx="7">
                  <c:v>0.14340251639961285</c:v>
                </c:pt>
                <c:pt idx="8">
                  <c:v>6.0866759866652326E-2</c:v>
                </c:pt>
                <c:pt idx="9">
                  <c:v>2.9841918485858693E-3</c:v>
                </c:pt>
                <c:pt idx="10">
                  <c:v>1.7690074201527045E-2</c:v>
                </c:pt>
                <c:pt idx="11">
                  <c:v>2.9384880094633831E-2</c:v>
                </c:pt>
                <c:pt idx="12">
                  <c:v>4.7209377352403485E-2</c:v>
                </c:pt>
                <c:pt idx="13">
                  <c:v>0.1206581352833638</c:v>
                </c:pt>
                <c:pt idx="14">
                  <c:v>2.8900957092160447E-2</c:v>
                </c:pt>
                <c:pt idx="15">
                  <c:v>3.9117109366598561E-2</c:v>
                </c:pt>
                <c:pt idx="16">
                  <c:v>6.1243144424131625E-2</c:v>
                </c:pt>
                <c:pt idx="17">
                  <c:v>8.6568448220238729E-3</c:v>
                </c:pt>
                <c:pt idx="18">
                  <c:v>4.2450801161415204E-2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E-4C76-B2D9-92E5E17006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E-4C76-B2D9-92E5E170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9.74'!$Y$44:$Y$60</c:f>
              <c:numCache>
                <c:formatCode>#,##0</c:formatCode>
                <c:ptCount val="17"/>
                <c:pt idx="0">
                  <c:v>25</c:v>
                </c:pt>
                <c:pt idx="1">
                  <c:v>462</c:v>
                </c:pt>
                <c:pt idx="2">
                  <c:v>924</c:v>
                </c:pt>
                <c:pt idx="3">
                  <c:v>1759</c:v>
                </c:pt>
                <c:pt idx="4">
                  <c:v>2984</c:v>
                </c:pt>
                <c:pt idx="5">
                  <c:v>2238</c:v>
                </c:pt>
                <c:pt idx="6">
                  <c:v>1858</c:v>
                </c:pt>
                <c:pt idx="7">
                  <c:v>1606</c:v>
                </c:pt>
                <c:pt idx="8">
                  <c:v>1688</c:v>
                </c:pt>
                <c:pt idx="9">
                  <c:v>1553</c:v>
                </c:pt>
                <c:pt idx="10">
                  <c:v>1512</c:v>
                </c:pt>
                <c:pt idx="11">
                  <c:v>1250</c:v>
                </c:pt>
                <c:pt idx="12">
                  <c:v>616</c:v>
                </c:pt>
                <c:pt idx="13">
                  <c:v>242</c:v>
                </c:pt>
                <c:pt idx="14">
                  <c:v>104</c:v>
                </c:pt>
                <c:pt idx="15">
                  <c:v>37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6-4E3E-ACE3-53AEEAC667FF}"/>
            </c:ext>
          </c:extLst>
        </c:ser>
        <c:ser>
          <c:idx val="1"/>
          <c:order val="1"/>
          <c:tx>
            <c:strRef>
              <c:f>'Table 9.74'!$S$62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9.74'!$Y$63:$Y$79</c:f>
              <c:numCache>
                <c:formatCode>#,##0</c:formatCode>
                <c:ptCount val="17"/>
                <c:pt idx="0">
                  <c:v>55</c:v>
                </c:pt>
                <c:pt idx="1">
                  <c:v>422</c:v>
                </c:pt>
                <c:pt idx="2">
                  <c:v>887</c:v>
                </c:pt>
                <c:pt idx="3">
                  <c:v>1706</c:v>
                </c:pt>
                <c:pt idx="4">
                  <c:v>2943</c:v>
                </c:pt>
                <c:pt idx="5">
                  <c:v>2033</c:v>
                </c:pt>
                <c:pt idx="6">
                  <c:v>1506</c:v>
                </c:pt>
                <c:pt idx="7">
                  <c:v>1378</c:v>
                </c:pt>
                <c:pt idx="8">
                  <c:v>1479</c:v>
                </c:pt>
                <c:pt idx="9">
                  <c:v>1316</c:v>
                </c:pt>
                <c:pt idx="10">
                  <c:v>1256</c:v>
                </c:pt>
                <c:pt idx="11">
                  <c:v>905</c:v>
                </c:pt>
                <c:pt idx="12">
                  <c:v>413</c:v>
                </c:pt>
                <c:pt idx="13">
                  <c:v>167</c:v>
                </c:pt>
                <c:pt idx="14">
                  <c:v>62</c:v>
                </c:pt>
                <c:pt idx="15">
                  <c:v>31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6-4E3E-ACE3-53AEEAC66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9.74'!$Y$83:$Y$90</c:f>
              <c:numCache>
                <c:formatCode>#,##0</c:formatCode>
                <c:ptCount val="8"/>
                <c:pt idx="0">
                  <c:v>1010</c:v>
                </c:pt>
                <c:pt idx="1">
                  <c:v>812</c:v>
                </c:pt>
                <c:pt idx="2">
                  <c:v>2684</c:v>
                </c:pt>
                <c:pt idx="3">
                  <c:v>601</c:v>
                </c:pt>
                <c:pt idx="4">
                  <c:v>214</c:v>
                </c:pt>
                <c:pt idx="5">
                  <c:v>367</c:v>
                </c:pt>
                <c:pt idx="6">
                  <c:v>1831</c:v>
                </c:pt>
                <c:pt idx="7">
                  <c:v>1973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C-4CCF-98CA-B2C9CC15DC1C}"/>
            </c:ext>
          </c:extLst>
        </c:ser>
        <c:ser>
          <c:idx val="1"/>
          <c:order val="1"/>
          <c:tx>
            <c:strRef>
              <c:f>'Table 9.74'!$S$92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9.74'!$Y$93:$Y$100</c:f>
              <c:numCache>
                <c:formatCode>#,##0</c:formatCode>
                <c:ptCount val="8"/>
                <c:pt idx="0">
                  <c:v>875</c:v>
                </c:pt>
                <c:pt idx="1">
                  <c:v>1188</c:v>
                </c:pt>
                <c:pt idx="2">
                  <c:v>354</c:v>
                </c:pt>
                <c:pt idx="3">
                  <c:v>1541</c:v>
                </c:pt>
                <c:pt idx="4">
                  <c:v>1505</c:v>
                </c:pt>
                <c:pt idx="5">
                  <c:v>1153</c:v>
                </c:pt>
                <c:pt idx="6">
                  <c:v>275</c:v>
                </c:pt>
                <c:pt idx="7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7C-4CCF-98CA-B2C9CC15D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9.74'!$U$8:$Y$8</c:f>
              <c:numCache>
                <c:formatCode>#,##0</c:formatCode>
                <c:ptCount val="5"/>
                <c:pt idx="1">
                  <c:v>38038.92</c:v>
                </c:pt>
                <c:pt idx="2">
                  <c:v>39910.33</c:v>
                </c:pt>
                <c:pt idx="3">
                  <c:v>40880</c:v>
                </c:pt>
                <c:pt idx="4">
                  <c:v>38863.51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9-4561-A955-2320AD9C0F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D9-4561-A955-2320AD9C0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9.74'!$V$4:$Z$4</c:f>
              <c:numCache>
                <c:formatCode>#,##0</c:formatCode>
                <c:ptCount val="5"/>
                <c:pt idx="0">
                  <c:v>31596</c:v>
                </c:pt>
                <c:pt idx="1">
                  <c:v>35102</c:v>
                </c:pt>
                <c:pt idx="2">
                  <c:v>34084</c:v>
                </c:pt>
                <c:pt idx="3">
                  <c:v>35451</c:v>
                </c:pt>
                <c:pt idx="4">
                  <c:v>37196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4-4DF9-B47F-A7A26FFEF1C9}"/>
            </c:ext>
          </c:extLst>
        </c:ser>
        <c:ser>
          <c:idx val="1"/>
          <c:order val="1"/>
          <c:tx>
            <c:strRef>
              <c:f>'Table 9.74'!$S$7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9.74'!$V$7:$Z$7</c:f>
              <c:numCache>
                <c:formatCode>#,##0</c:formatCode>
                <c:ptCount val="5"/>
                <c:pt idx="0">
                  <c:v>20379</c:v>
                </c:pt>
                <c:pt idx="1">
                  <c:v>22494</c:v>
                </c:pt>
                <c:pt idx="2">
                  <c:v>21870</c:v>
                </c:pt>
                <c:pt idx="3">
                  <c:v>23202</c:v>
                </c:pt>
                <c:pt idx="4">
                  <c:v>22960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74-4DF9-B47F-A7A26FFEF1C9}"/>
            </c:ext>
          </c:extLst>
        </c:ser>
        <c:ser>
          <c:idx val="2"/>
          <c:order val="2"/>
          <c:tx>
            <c:strRef>
              <c:f>'Table 9.74'!$S$11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9.74'!$V$11:$Z$11</c:f>
              <c:numCache>
                <c:formatCode>#,##0</c:formatCode>
                <c:ptCount val="5"/>
                <c:pt idx="0">
                  <c:v>28214</c:v>
                </c:pt>
                <c:pt idx="1">
                  <c:v>31339</c:v>
                </c:pt>
                <c:pt idx="2">
                  <c:v>30571</c:v>
                </c:pt>
                <c:pt idx="3">
                  <c:v>31718</c:v>
                </c:pt>
                <c:pt idx="4">
                  <c:v>33235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74-4DF9-B47F-A7A26FFEF1C9}"/>
            </c:ext>
          </c:extLst>
        </c:ser>
        <c:ser>
          <c:idx val="3"/>
          <c:order val="3"/>
          <c:tx>
            <c:strRef>
              <c:f>'Table 9.74'!$S$12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9.74'!$V$12:$Z$12</c:f>
              <c:numCache>
                <c:formatCode>#,##0</c:formatCode>
                <c:ptCount val="5"/>
                <c:pt idx="0">
                  <c:v>3383</c:v>
                </c:pt>
                <c:pt idx="1">
                  <c:v>3766</c:v>
                </c:pt>
                <c:pt idx="2">
                  <c:v>3514</c:v>
                </c:pt>
                <c:pt idx="3">
                  <c:v>3734</c:v>
                </c:pt>
                <c:pt idx="4">
                  <c:v>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74-4DF9-B47F-A7A26FFEF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9.74'!$AB$15:$AB$33</c:f>
              <c:numCache>
                <c:formatCode>0.0%</c:formatCode>
                <c:ptCount val="19"/>
                <c:pt idx="0">
                  <c:v>9.054737068501989E-2</c:v>
                </c:pt>
                <c:pt idx="1">
                  <c:v>3.5595225293042265E-2</c:v>
                </c:pt>
                <c:pt idx="2">
                  <c:v>3.6912571244219809E-2</c:v>
                </c:pt>
                <c:pt idx="3">
                  <c:v>3.7638455747929884E-3</c:v>
                </c:pt>
                <c:pt idx="4">
                  <c:v>8.8799870953866003E-2</c:v>
                </c:pt>
                <c:pt idx="5">
                  <c:v>2.1077535218840735E-2</c:v>
                </c:pt>
                <c:pt idx="6">
                  <c:v>7.8261103344445637E-2</c:v>
                </c:pt>
                <c:pt idx="7">
                  <c:v>0.14340251639961285</c:v>
                </c:pt>
                <c:pt idx="8">
                  <c:v>6.0866759866652326E-2</c:v>
                </c:pt>
                <c:pt idx="9">
                  <c:v>2.9841918485858693E-3</c:v>
                </c:pt>
                <c:pt idx="10">
                  <c:v>1.7690074201527045E-2</c:v>
                </c:pt>
                <c:pt idx="11">
                  <c:v>2.9384880094633831E-2</c:v>
                </c:pt>
                <c:pt idx="12">
                  <c:v>4.7209377352403485E-2</c:v>
                </c:pt>
                <c:pt idx="13">
                  <c:v>0.1206581352833638</c:v>
                </c:pt>
                <c:pt idx="14">
                  <c:v>2.8900957092160447E-2</c:v>
                </c:pt>
                <c:pt idx="15">
                  <c:v>3.9117109366598561E-2</c:v>
                </c:pt>
                <c:pt idx="16">
                  <c:v>6.1243144424131625E-2</c:v>
                </c:pt>
                <c:pt idx="17">
                  <c:v>8.6568448220238729E-3</c:v>
                </c:pt>
                <c:pt idx="18">
                  <c:v>4.2450801161415204E-2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8-4D04-91D2-6995CD67FE6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8-4D04-91D2-6995CD67F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9.74'!$Z$44:$Z$60</c:f>
              <c:numCache>
                <c:formatCode>#,##0</c:formatCode>
                <c:ptCount val="17"/>
                <c:pt idx="0">
                  <c:v>54</c:v>
                </c:pt>
                <c:pt idx="1">
                  <c:v>482</c:v>
                </c:pt>
                <c:pt idx="2">
                  <c:v>967</c:v>
                </c:pt>
                <c:pt idx="3">
                  <c:v>1607</c:v>
                </c:pt>
                <c:pt idx="4">
                  <c:v>2830</c:v>
                </c:pt>
                <c:pt idx="5">
                  <c:v>2446</c:v>
                </c:pt>
                <c:pt idx="6">
                  <c:v>1956</c:v>
                </c:pt>
                <c:pt idx="7">
                  <c:v>1690</c:v>
                </c:pt>
                <c:pt idx="8">
                  <c:v>1776</c:v>
                </c:pt>
                <c:pt idx="9">
                  <c:v>1574</c:v>
                </c:pt>
                <c:pt idx="10">
                  <c:v>1452</c:v>
                </c:pt>
                <c:pt idx="11">
                  <c:v>1312</c:v>
                </c:pt>
                <c:pt idx="12">
                  <c:v>662</c:v>
                </c:pt>
                <c:pt idx="13">
                  <c:v>264</c:v>
                </c:pt>
                <c:pt idx="14">
                  <c:v>96</c:v>
                </c:pt>
                <c:pt idx="15">
                  <c:v>43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5C-4919-89BD-FA4CAAE4223A}"/>
            </c:ext>
          </c:extLst>
        </c:ser>
        <c:ser>
          <c:idx val="1"/>
          <c:order val="1"/>
          <c:tx>
            <c:strRef>
              <c:f>'Table 9.74'!$S$62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9.74'!$Z$63:$Z$79</c:f>
              <c:numCache>
                <c:formatCode>#,##0</c:formatCode>
                <c:ptCount val="17"/>
                <c:pt idx="0">
                  <c:v>82</c:v>
                </c:pt>
                <c:pt idx="1">
                  <c:v>555</c:v>
                </c:pt>
                <c:pt idx="2">
                  <c:v>927</c:v>
                </c:pt>
                <c:pt idx="3">
                  <c:v>1664</c:v>
                </c:pt>
                <c:pt idx="4">
                  <c:v>3082</c:v>
                </c:pt>
                <c:pt idx="5">
                  <c:v>2370</c:v>
                </c:pt>
                <c:pt idx="6">
                  <c:v>1699</c:v>
                </c:pt>
                <c:pt idx="7">
                  <c:v>1523</c:v>
                </c:pt>
                <c:pt idx="8">
                  <c:v>1530</c:v>
                </c:pt>
                <c:pt idx="9">
                  <c:v>1428</c:v>
                </c:pt>
                <c:pt idx="10">
                  <c:v>1304</c:v>
                </c:pt>
                <c:pt idx="11">
                  <c:v>981</c:v>
                </c:pt>
                <c:pt idx="12">
                  <c:v>465</c:v>
                </c:pt>
                <c:pt idx="13">
                  <c:v>185</c:v>
                </c:pt>
                <c:pt idx="14">
                  <c:v>57</c:v>
                </c:pt>
                <c:pt idx="15">
                  <c:v>39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5C-4919-89BD-FA4CAAE42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9.74'!$Z$83:$Z$90</c:f>
              <c:numCache>
                <c:formatCode>#,##0</c:formatCode>
                <c:ptCount val="8"/>
                <c:pt idx="0">
                  <c:v>1016</c:v>
                </c:pt>
                <c:pt idx="1">
                  <c:v>817</c:v>
                </c:pt>
                <c:pt idx="2">
                  <c:v>2717</c:v>
                </c:pt>
                <c:pt idx="3">
                  <c:v>598</c:v>
                </c:pt>
                <c:pt idx="4">
                  <c:v>214</c:v>
                </c:pt>
                <c:pt idx="5">
                  <c:v>411</c:v>
                </c:pt>
                <c:pt idx="6">
                  <c:v>1851</c:v>
                </c:pt>
                <c:pt idx="7">
                  <c:v>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5-4A57-BE41-D85588ADF88E}"/>
            </c:ext>
          </c:extLst>
        </c:ser>
        <c:ser>
          <c:idx val="1"/>
          <c:order val="1"/>
          <c:tx>
            <c:strRef>
              <c:f>'Table 9.74'!$S$92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9.74'!$Z$93:$Z$100</c:f>
              <c:numCache>
                <c:formatCode>#,##0</c:formatCode>
                <c:ptCount val="8"/>
                <c:pt idx="0">
                  <c:v>920</c:v>
                </c:pt>
                <c:pt idx="1">
                  <c:v>1229</c:v>
                </c:pt>
                <c:pt idx="2">
                  <c:v>377</c:v>
                </c:pt>
                <c:pt idx="3">
                  <c:v>1618</c:v>
                </c:pt>
                <c:pt idx="4">
                  <c:v>1491</c:v>
                </c:pt>
                <c:pt idx="5">
                  <c:v>1161</c:v>
                </c:pt>
                <c:pt idx="6">
                  <c:v>291</c:v>
                </c:pt>
                <c:pt idx="7">
                  <c:v>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5-4A57-BE41-D85588ADF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9.8'!$Y$83:$Y$90</c:f>
              <c:numCache>
                <c:formatCode>#,##0</c:formatCode>
                <c:ptCount val="8"/>
                <c:pt idx="0">
                  <c:v>52760</c:v>
                </c:pt>
                <c:pt idx="1">
                  <c:v>91179</c:v>
                </c:pt>
                <c:pt idx="2">
                  <c:v>49995</c:v>
                </c:pt>
                <c:pt idx="3">
                  <c:v>23861</c:v>
                </c:pt>
                <c:pt idx="4">
                  <c:v>25569</c:v>
                </c:pt>
                <c:pt idx="5">
                  <c:v>22055</c:v>
                </c:pt>
                <c:pt idx="6">
                  <c:v>20968</c:v>
                </c:pt>
                <c:pt idx="7">
                  <c:v>33154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C-4A0F-8977-E2CA74EEF6BD}"/>
            </c:ext>
          </c:extLst>
        </c:ser>
        <c:ser>
          <c:idx val="1"/>
          <c:order val="1"/>
          <c:tx>
            <c:strRef>
              <c:f>'Table 9.8'!$S$92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9.8'!$Y$93:$Y$100</c:f>
              <c:numCache>
                <c:formatCode>#,##0</c:formatCode>
                <c:ptCount val="8"/>
                <c:pt idx="0">
                  <c:v>36631</c:v>
                </c:pt>
                <c:pt idx="1">
                  <c:v>103714</c:v>
                </c:pt>
                <c:pt idx="2">
                  <c:v>10901</c:v>
                </c:pt>
                <c:pt idx="3">
                  <c:v>47010</c:v>
                </c:pt>
                <c:pt idx="4">
                  <c:v>68158</c:v>
                </c:pt>
                <c:pt idx="5">
                  <c:v>30350</c:v>
                </c:pt>
                <c:pt idx="6">
                  <c:v>2891</c:v>
                </c:pt>
                <c:pt idx="7">
                  <c:v>18720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C-4A0F-8977-E2CA74EEF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9.74'!$V$8:$Z$8</c:f>
              <c:numCache>
                <c:formatCode>#,##0</c:formatCode>
                <c:ptCount val="5"/>
                <c:pt idx="0">
                  <c:v>38038.92</c:v>
                </c:pt>
                <c:pt idx="1">
                  <c:v>39910.33</c:v>
                </c:pt>
                <c:pt idx="2">
                  <c:v>40880</c:v>
                </c:pt>
                <c:pt idx="3">
                  <c:v>38863.51</c:v>
                </c:pt>
                <c:pt idx="4">
                  <c:v>41070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7-4940-B296-577357FEA73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97-4940-B296-577357FEA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9.75'!$U$4:$Y$4</c:f>
              <c:numCache>
                <c:formatCode>#,##0</c:formatCode>
                <c:ptCount val="5"/>
                <c:pt idx="1">
                  <c:v>770</c:v>
                </c:pt>
                <c:pt idx="2">
                  <c:v>1106</c:v>
                </c:pt>
                <c:pt idx="3">
                  <c:v>909</c:v>
                </c:pt>
                <c:pt idx="4">
                  <c:v>1158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8-4883-B8F3-6E7188167BCA}"/>
            </c:ext>
          </c:extLst>
        </c:ser>
        <c:ser>
          <c:idx val="1"/>
          <c:order val="1"/>
          <c:tx>
            <c:strRef>
              <c:f>'Table 9.75'!$S$7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9.75'!$U$7:$Y$7</c:f>
              <c:numCache>
                <c:formatCode>#,##0</c:formatCode>
                <c:ptCount val="5"/>
                <c:pt idx="1">
                  <c:v>503</c:v>
                </c:pt>
                <c:pt idx="2">
                  <c:v>736</c:v>
                </c:pt>
                <c:pt idx="3">
                  <c:v>576</c:v>
                </c:pt>
                <c:pt idx="4">
                  <c:v>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88-4883-B8F3-6E7188167BCA}"/>
            </c:ext>
          </c:extLst>
        </c:ser>
        <c:ser>
          <c:idx val="2"/>
          <c:order val="2"/>
          <c:tx>
            <c:strRef>
              <c:f>'Table 9.75'!$S$11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9.75'!$U$11:$Y$11</c:f>
              <c:numCache>
                <c:formatCode>#,##0</c:formatCode>
                <c:ptCount val="5"/>
                <c:pt idx="1">
                  <c:v>614</c:v>
                </c:pt>
                <c:pt idx="2">
                  <c:v>812</c:v>
                </c:pt>
                <c:pt idx="3">
                  <c:v>756</c:v>
                </c:pt>
                <c:pt idx="4">
                  <c:v>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88-4883-B8F3-6E7188167BCA}"/>
            </c:ext>
          </c:extLst>
        </c:ser>
        <c:ser>
          <c:idx val="3"/>
          <c:order val="3"/>
          <c:tx>
            <c:strRef>
              <c:f>'Table 9.75'!$S$12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9.75'!$U$12:$Y$12</c:f>
              <c:numCache>
                <c:formatCode>#,##0</c:formatCode>
                <c:ptCount val="5"/>
                <c:pt idx="1">
                  <c:v>151</c:v>
                </c:pt>
                <c:pt idx="2">
                  <c:v>299</c:v>
                </c:pt>
                <c:pt idx="3">
                  <c:v>156</c:v>
                </c:pt>
                <c:pt idx="4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88-4883-B8F3-6E7188167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9.75'!$AB$15:$AB$33</c:f>
              <c:numCache>
                <c:formatCode>0.0%</c:formatCode>
                <c:ptCount val="19"/>
                <c:pt idx="0">
                  <c:v>0.1875</c:v>
                </c:pt>
                <c:pt idx="1">
                  <c:v>6.6666666666666671E-3</c:v>
                </c:pt>
                <c:pt idx="2">
                  <c:v>8.3333333333333332E-3</c:v>
                </c:pt>
                <c:pt idx="3">
                  <c:v>4.1666666666666666E-3</c:v>
                </c:pt>
                <c:pt idx="4">
                  <c:v>7.6666666666666661E-2</c:v>
                </c:pt>
                <c:pt idx="5">
                  <c:v>2.6666666666666668E-2</c:v>
                </c:pt>
                <c:pt idx="6">
                  <c:v>6.5000000000000002E-2</c:v>
                </c:pt>
                <c:pt idx="7">
                  <c:v>5.9166666666666666E-2</c:v>
                </c:pt>
                <c:pt idx="8">
                  <c:v>5.6666666666666664E-2</c:v>
                </c:pt>
                <c:pt idx="9">
                  <c:v>5.8333333333333336E-3</c:v>
                </c:pt>
                <c:pt idx="10">
                  <c:v>1.0833333333333334E-2</c:v>
                </c:pt>
                <c:pt idx="11">
                  <c:v>8.3333333333333332E-3</c:v>
                </c:pt>
                <c:pt idx="12">
                  <c:v>3.0833333333333334E-2</c:v>
                </c:pt>
                <c:pt idx="13">
                  <c:v>3.0833333333333334E-2</c:v>
                </c:pt>
                <c:pt idx="14">
                  <c:v>0.14749999999999999</c:v>
                </c:pt>
                <c:pt idx="15">
                  <c:v>4.9166666666666664E-2</c:v>
                </c:pt>
                <c:pt idx="16">
                  <c:v>6.3333333333333339E-2</c:v>
                </c:pt>
                <c:pt idx="17">
                  <c:v>2.4166666666666666E-2</c:v>
                </c:pt>
                <c:pt idx="18">
                  <c:v>1.7500000000000002E-2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9-47EF-B613-582F4643F5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69-47EF-B613-582F4643F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9.75'!$Y$44:$Y$60</c:f>
              <c:numCache>
                <c:formatCode>#,##0</c:formatCode>
                <c:ptCount val="17"/>
                <c:pt idx="0">
                  <c:v>0</c:v>
                </c:pt>
                <c:pt idx="1">
                  <c:v>22</c:v>
                </c:pt>
                <c:pt idx="2">
                  <c:v>46</c:v>
                </c:pt>
                <c:pt idx="3">
                  <c:v>56</c:v>
                </c:pt>
                <c:pt idx="4">
                  <c:v>63</c:v>
                </c:pt>
                <c:pt idx="5">
                  <c:v>49</c:v>
                </c:pt>
                <c:pt idx="6">
                  <c:v>43</c:v>
                </c:pt>
                <c:pt idx="7">
                  <c:v>58</c:v>
                </c:pt>
                <c:pt idx="8">
                  <c:v>42</c:v>
                </c:pt>
                <c:pt idx="9">
                  <c:v>56</c:v>
                </c:pt>
                <c:pt idx="10">
                  <c:v>42</c:v>
                </c:pt>
                <c:pt idx="11">
                  <c:v>70</c:v>
                </c:pt>
                <c:pt idx="12">
                  <c:v>27</c:v>
                </c:pt>
                <c:pt idx="13">
                  <c:v>21</c:v>
                </c:pt>
                <c:pt idx="14">
                  <c:v>7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B-49C7-946B-9A9A4780CD78}"/>
            </c:ext>
          </c:extLst>
        </c:ser>
        <c:ser>
          <c:idx val="1"/>
          <c:order val="1"/>
          <c:tx>
            <c:strRef>
              <c:f>'Table 9.75'!$S$62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9.75'!$Y$63:$Y$79</c:f>
              <c:numCache>
                <c:formatCode>#,##0</c:formatCode>
                <c:ptCount val="17"/>
                <c:pt idx="0">
                  <c:v>0</c:v>
                </c:pt>
                <c:pt idx="1">
                  <c:v>13</c:v>
                </c:pt>
                <c:pt idx="2">
                  <c:v>41</c:v>
                </c:pt>
                <c:pt idx="3">
                  <c:v>63</c:v>
                </c:pt>
                <c:pt idx="4">
                  <c:v>65</c:v>
                </c:pt>
                <c:pt idx="5">
                  <c:v>48</c:v>
                </c:pt>
                <c:pt idx="6">
                  <c:v>84</c:v>
                </c:pt>
                <c:pt idx="7">
                  <c:v>40</c:v>
                </c:pt>
                <c:pt idx="8">
                  <c:v>52</c:v>
                </c:pt>
                <c:pt idx="9">
                  <c:v>40</c:v>
                </c:pt>
                <c:pt idx="10">
                  <c:v>55</c:v>
                </c:pt>
                <c:pt idx="11">
                  <c:v>38</c:v>
                </c:pt>
                <c:pt idx="12">
                  <c:v>21</c:v>
                </c:pt>
                <c:pt idx="13">
                  <c:v>6</c:v>
                </c:pt>
                <c:pt idx="14">
                  <c:v>5</c:v>
                </c:pt>
                <c:pt idx="15">
                  <c:v>3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EB-49C7-946B-9A9A4780C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9.75'!$Y$83:$Y$90</c:f>
              <c:numCache>
                <c:formatCode>#,##0</c:formatCode>
                <c:ptCount val="8"/>
                <c:pt idx="0">
                  <c:v>33</c:v>
                </c:pt>
                <c:pt idx="1">
                  <c:v>14</c:v>
                </c:pt>
                <c:pt idx="2">
                  <c:v>56</c:v>
                </c:pt>
                <c:pt idx="3">
                  <c:v>15</c:v>
                </c:pt>
                <c:pt idx="4">
                  <c:v>4</c:v>
                </c:pt>
                <c:pt idx="5">
                  <c:v>13</c:v>
                </c:pt>
                <c:pt idx="6">
                  <c:v>44</c:v>
                </c:pt>
                <c:pt idx="7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F-4CDC-9747-3497AC9CF7F4}"/>
            </c:ext>
          </c:extLst>
        </c:ser>
        <c:ser>
          <c:idx val="1"/>
          <c:order val="1"/>
          <c:tx>
            <c:strRef>
              <c:f>'Table 9.75'!$S$92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9.75'!$Y$93:$Y$100</c:f>
              <c:numCache>
                <c:formatCode>#,##0</c:formatCode>
                <c:ptCount val="8"/>
                <c:pt idx="0">
                  <c:v>35</c:v>
                </c:pt>
                <c:pt idx="1">
                  <c:v>41</c:v>
                </c:pt>
                <c:pt idx="2">
                  <c:v>10</c:v>
                </c:pt>
                <c:pt idx="3">
                  <c:v>45</c:v>
                </c:pt>
                <c:pt idx="4">
                  <c:v>51</c:v>
                </c:pt>
                <c:pt idx="5">
                  <c:v>25</c:v>
                </c:pt>
                <c:pt idx="6">
                  <c:v>5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BF-4CDC-9747-3497AC9CF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9.75'!$U$8:$Y$8</c:f>
              <c:numCache>
                <c:formatCode>#,##0</c:formatCode>
                <c:ptCount val="5"/>
                <c:pt idx="1">
                  <c:v>42632</c:v>
                </c:pt>
                <c:pt idx="2">
                  <c:v>38826.33</c:v>
                </c:pt>
                <c:pt idx="3">
                  <c:v>40981</c:v>
                </c:pt>
                <c:pt idx="4">
                  <c:v>42367.92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C-4E5E-90E0-F60463F71C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DC-4E5E-90E0-F60463F71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9.75'!$V$4:$Z$4</c:f>
              <c:numCache>
                <c:formatCode>#,##0</c:formatCode>
                <c:ptCount val="5"/>
                <c:pt idx="0">
                  <c:v>770</c:v>
                </c:pt>
                <c:pt idx="1">
                  <c:v>1106</c:v>
                </c:pt>
                <c:pt idx="2">
                  <c:v>909</c:v>
                </c:pt>
                <c:pt idx="3">
                  <c:v>1158</c:v>
                </c:pt>
                <c:pt idx="4">
                  <c:v>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7-4CEE-839D-EA515FB4AB34}"/>
            </c:ext>
          </c:extLst>
        </c:ser>
        <c:ser>
          <c:idx val="1"/>
          <c:order val="1"/>
          <c:tx>
            <c:strRef>
              <c:f>'Table 9.75'!$S$7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9.75'!$V$7:$Z$7</c:f>
              <c:numCache>
                <c:formatCode>#,##0</c:formatCode>
                <c:ptCount val="5"/>
                <c:pt idx="0">
                  <c:v>503</c:v>
                </c:pt>
                <c:pt idx="1">
                  <c:v>736</c:v>
                </c:pt>
                <c:pt idx="2">
                  <c:v>576</c:v>
                </c:pt>
                <c:pt idx="3">
                  <c:v>758</c:v>
                </c:pt>
                <c:pt idx="4">
                  <c:v>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77-4CEE-839D-EA515FB4AB34}"/>
            </c:ext>
          </c:extLst>
        </c:ser>
        <c:ser>
          <c:idx val="2"/>
          <c:order val="2"/>
          <c:tx>
            <c:strRef>
              <c:f>'Table 9.75'!$S$11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9.75'!$V$11:$Z$11</c:f>
              <c:numCache>
                <c:formatCode>#,##0</c:formatCode>
                <c:ptCount val="5"/>
                <c:pt idx="0">
                  <c:v>614</c:v>
                </c:pt>
                <c:pt idx="1">
                  <c:v>812</c:v>
                </c:pt>
                <c:pt idx="2">
                  <c:v>756</c:v>
                </c:pt>
                <c:pt idx="3">
                  <c:v>888</c:v>
                </c:pt>
                <c:pt idx="4">
                  <c:v>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77-4CEE-839D-EA515FB4AB34}"/>
            </c:ext>
          </c:extLst>
        </c:ser>
        <c:ser>
          <c:idx val="3"/>
          <c:order val="3"/>
          <c:tx>
            <c:strRef>
              <c:f>'Table 9.75'!$S$12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9.75'!$V$12:$Z$12</c:f>
              <c:numCache>
                <c:formatCode>#,##0</c:formatCode>
                <c:ptCount val="5"/>
                <c:pt idx="0">
                  <c:v>151</c:v>
                </c:pt>
                <c:pt idx="1">
                  <c:v>299</c:v>
                </c:pt>
                <c:pt idx="2">
                  <c:v>156</c:v>
                </c:pt>
                <c:pt idx="3">
                  <c:v>273</c:v>
                </c:pt>
                <c:pt idx="4">
                  <c:v>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77-4CEE-839D-EA515FB4A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9.75'!$AB$15:$AB$33</c:f>
              <c:numCache>
                <c:formatCode>0.0%</c:formatCode>
                <c:ptCount val="19"/>
                <c:pt idx="0">
                  <c:v>0.1875</c:v>
                </c:pt>
                <c:pt idx="1">
                  <c:v>6.6666666666666671E-3</c:v>
                </c:pt>
                <c:pt idx="2">
                  <c:v>8.3333333333333332E-3</c:v>
                </c:pt>
                <c:pt idx="3">
                  <c:v>4.1666666666666666E-3</c:v>
                </c:pt>
                <c:pt idx="4">
                  <c:v>7.6666666666666661E-2</c:v>
                </c:pt>
                <c:pt idx="5">
                  <c:v>2.6666666666666668E-2</c:v>
                </c:pt>
                <c:pt idx="6">
                  <c:v>6.5000000000000002E-2</c:v>
                </c:pt>
                <c:pt idx="7">
                  <c:v>5.9166666666666666E-2</c:v>
                </c:pt>
                <c:pt idx="8">
                  <c:v>5.6666666666666664E-2</c:v>
                </c:pt>
                <c:pt idx="9">
                  <c:v>5.8333333333333336E-3</c:v>
                </c:pt>
                <c:pt idx="10">
                  <c:v>1.0833333333333334E-2</c:v>
                </c:pt>
                <c:pt idx="11">
                  <c:v>8.3333333333333332E-3</c:v>
                </c:pt>
                <c:pt idx="12">
                  <c:v>3.0833333333333334E-2</c:v>
                </c:pt>
                <c:pt idx="13">
                  <c:v>3.0833333333333334E-2</c:v>
                </c:pt>
                <c:pt idx="14">
                  <c:v>0.14749999999999999</c:v>
                </c:pt>
                <c:pt idx="15">
                  <c:v>4.9166666666666664E-2</c:v>
                </c:pt>
                <c:pt idx="16">
                  <c:v>6.3333333333333339E-2</c:v>
                </c:pt>
                <c:pt idx="17">
                  <c:v>2.4166666666666666E-2</c:v>
                </c:pt>
                <c:pt idx="18">
                  <c:v>1.7500000000000002E-2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E-4036-BF75-3D0DB54D2E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7E-4036-BF75-3D0DB54D2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9.75'!$Z$44:$Z$60</c:f>
              <c:numCache>
                <c:formatCode>#,##0</c:formatCode>
                <c:ptCount val="17"/>
                <c:pt idx="0">
                  <c:v>1</c:v>
                </c:pt>
                <c:pt idx="1">
                  <c:v>26</c:v>
                </c:pt>
                <c:pt idx="2">
                  <c:v>49</c:v>
                </c:pt>
                <c:pt idx="3">
                  <c:v>53</c:v>
                </c:pt>
                <c:pt idx="4">
                  <c:v>74</c:v>
                </c:pt>
                <c:pt idx="5">
                  <c:v>55</c:v>
                </c:pt>
                <c:pt idx="6">
                  <c:v>49</c:v>
                </c:pt>
                <c:pt idx="7">
                  <c:v>49</c:v>
                </c:pt>
                <c:pt idx="8">
                  <c:v>37</c:v>
                </c:pt>
                <c:pt idx="9">
                  <c:v>50</c:v>
                </c:pt>
                <c:pt idx="10">
                  <c:v>42</c:v>
                </c:pt>
                <c:pt idx="11">
                  <c:v>62</c:v>
                </c:pt>
                <c:pt idx="12">
                  <c:v>33</c:v>
                </c:pt>
                <c:pt idx="13">
                  <c:v>16</c:v>
                </c:pt>
                <c:pt idx="14">
                  <c:v>4</c:v>
                </c:pt>
                <c:pt idx="15">
                  <c:v>6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5-4D3B-8756-97F5FE8E4183}"/>
            </c:ext>
          </c:extLst>
        </c:ser>
        <c:ser>
          <c:idx val="1"/>
          <c:order val="1"/>
          <c:tx>
            <c:strRef>
              <c:f>'Table 9.75'!$S$62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9.75'!$Z$63:$Z$79</c:f>
              <c:numCache>
                <c:formatCode>#,##0</c:formatCode>
                <c:ptCount val="17"/>
                <c:pt idx="0">
                  <c:v>3</c:v>
                </c:pt>
                <c:pt idx="1">
                  <c:v>13</c:v>
                </c:pt>
                <c:pt idx="2">
                  <c:v>37</c:v>
                </c:pt>
                <c:pt idx="3">
                  <c:v>57</c:v>
                </c:pt>
                <c:pt idx="4">
                  <c:v>67</c:v>
                </c:pt>
                <c:pt idx="5">
                  <c:v>52</c:v>
                </c:pt>
                <c:pt idx="6">
                  <c:v>73</c:v>
                </c:pt>
                <c:pt idx="7">
                  <c:v>43</c:v>
                </c:pt>
                <c:pt idx="8">
                  <c:v>54</c:v>
                </c:pt>
                <c:pt idx="9">
                  <c:v>51</c:v>
                </c:pt>
                <c:pt idx="10">
                  <c:v>49</c:v>
                </c:pt>
                <c:pt idx="11">
                  <c:v>50</c:v>
                </c:pt>
                <c:pt idx="12">
                  <c:v>24</c:v>
                </c:pt>
                <c:pt idx="13">
                  <c:v>7</c:v>
                </c:pt>
                <c:pt idx="14">
                  <c:v>5</c:v>
                </c:pt>
                <c:pt idx="15">
                  <c:v>3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5-4D3B-8756-97F5FE8E4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9.75'!$Z$83:$Z$90</c:f>
              <c:numCache>
                <c:formatCode>#,##0</c:formatCode>
                <c:ptCount val="8"/>
                <c:pt idx="0">
                  <c:v>29</c:v>
                </c:pt>
                <c:pt idx="1">
                  <c:v>7</c:v>
                </c:pt>
                <c:pt idx="2">
                  <c:v>43</c:v>
                </c:pt>
                <c:pt idx="3">
                  <c:v>12</c:v>
                </c:pt>
                <c:pt idx="4">
                  <c:v>7</c:v>
                </c:pt>
                <c:pt idx="5">
                  <c:v>10</c:v>
                </c:pt>
                <c:pt idx="6">
                  <c:v>44</c:v>
                </c:pt>
                <c:pt idx="7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25-44E7-AF69-91AABF7DB989}"/>
            </c:ext>
          </c:extLst>
        </c:ser>
        <c:ser>
          <c:idx val="1"/>
          <c:order val="1"/>
          <c:tx>
            <c:strRef>
              <c:f>'Table 9.75'!$S$92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9.75'!$Z$93:$Z$100</c:f>
              <c:numCache>
                <c:formatCode>#,##0</c:formatCode>
                <c:ptCount val="8"/>
                <c:pt idx="0">
                  <c:v>31</c:v>
                </c:pt>
                <c:pt idx="1">
                  <c:v>38</c:v>
                </c:pt>
                <c:pt idx="2">
                  <c:v>11</c:v>
                </c:pt>
                <c:pt idx="3">
                  <c:v>54</c:v>
                </c:pt>
                <c:pt idx="4">
                  <c:v>47</c:v>
                </c:pt>
                <c:pt idx="5">
                  <c:v>29</c:v>
                </c:pt>
                <c:pt idx="6">
                  <c:v>4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25-44E7-AF69-91AABF7DB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9.8'!$U$8:$Y$8</c:f>
              <c:numCache>
                <c:formatCode>#,##0</c:formatCode>
                <c:ptCount val="5"/>
                <c:pt idx="1">
                  <c:v>45816</c:v>
                </c:pt>
                <c:pt idx="2">
                  <c:v>47177</c:v>
                </c:pt>
                <c:pt idx="3">
                  <c:v>48521.83</c:v>
                </c:pt>
                <c:pt idx="4">
                  <c:v>48699.54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CB-47DC-B38C-863BED8992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CB-47DC-B38C-863BED899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9.75'!$V$8:$Z$8</c:f>
              <c:numCache>
                <c:formatCode>#,##0</c:formatCode>
                <c:ptCount val="5"/>
                <c:pt idx="0">
                  <c:v>42632</c:v>
                </c:pt>
                <c:pt idx="1">
                  <c:v>38826.33</c:v>
                </c:pt>
                <c:pt idx="2">
                  <c:v>40981</c:v>
                </c:pt>
                <c:pt idx="3">
                  <c:v>42367.92</c:v>
                </c:pt>
                <c:pt idx="4">
                  <c:v>44407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2-479B-BCB6-636C1325A0D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2-479B-BCB6-636C1325A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9.76'!$U$4:$Y$4</c:f>
              <c:numCache>
                <c:formatCode>#,##0</c:formatCode>
                <c:ptCount val="5"/>
                <c:pt idx="1">
                  <c:v>394</c:v>
                </c:pt>
                <c:pt idx="2">
                  <c:v>378</c:v>
                </c:pt>
                <c:pt idx="3">
                  <c:v>456</c:v>
                </c:pt>
                <c:pt idx="4">
                  <c:v>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8-4CD2-B2CF-D18C320FA44A}"/>
            </c:ext>
          </c:extLst>
        </c:ser>
        <c:ser>
          <c:idx val="1"/>
          <c:order val="1"/>
          <c:tx>
            <c:strRef>
              <c:f>'Table 9.76'!$S$7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9.76'!$U$7:$Y$7</c:f>
              <c:numCache>
                <c:formatCode>#,##0</c:formatCode>
                <c:ptCount val="5"/>
                <c:pt idx="1">
                  <c:v>311</c:v>
                </c:pt>
                <c:pt idx="2">
                  <c:v>304</c:v>
                </c:pt>
                <c:pt idx="3">
                  <c:v>335</c:v>
                </c:pt>
                <c:pt idx="4">
                  <c:v>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A8-4CD2-B2CF-D18C320FA44A}"/>
            </c:ext>
          </c:extLst>
        </c:ser>
        <c:ser>
          <c:idx val="2"/>
          <c:order val="2"/>
          <c:tx>
            <c:strRef>
              <c:f>'Table 9.76'!$S$11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9.76'!$U$11:$Y$11</c:f>
              <c:numCache>
                <c:formatCode>#,##0</c:formatCode>
                <c:ptCount val="5"/>
                <c:pt idx="1">
                  <c:v>379</c:v>
                </c:pt>
                <c:pt idx="2">
                  <c:v>371</c:v>
                </c:pt>
                <c:pt idx="3">
                  <c:v>451</c:v>
                </c:pt>
                <c:pt idx="4">
                  <c:v>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A8-4CD2-B2CF-D18C320FA44A}"/>
            </c:ext>
          </c:extLst>
        </c:ser>
        <c:ser>
          <c:idx val="3"/>
          <c:order val="3"/>
          <c:tx>
            <c:strRef>
              <c:f>'Table 9.76'!$S$12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9.76'!$U$12:$Y$12</c:f>
              <c:numCache>
                <c:formatCode>#,##0</c:formatCode>
                <c:ptCount val="5"/>
                <c:pt idx="1">
                  <c:v>7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A8-4CD2-B2CF-D18C320FA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9.76'!$AB$15:$AB$33</c:f>
              <c:numCache>
                <c:formatCode>0.0%</c:formatCode>
                <c:ptCount val="19"/>
                <c:pt idx="0">
                  <c:v>2.1634615384615384E-2</c:v>
                </c:pt>
                <c:pt idx="1">
                  <c:v>2.403846153846154E-3</c:v>
                </c:pt>
                <c:pt idx="2">
                  <c:v>7.2115384615384619E-3</c:v>
                </c:pt>
                <c:pt idx="3">
                  <c:v>0</c:v>
                </c:pt>
                <c:pt idx="4">
                  <c:v>9.375E-2</c:v>
                </c:pt>
                <c:pt idx="5">
                  <c:v>4.807692307692308E-3</c:v>
                </c:pt>
                <c:pt idx="6">
                  <c:v>3.3653846153846152E-2</c:v>
                </c:pt>
                <c:pt idx="7">
                  <c:v>1.4423076923076924E-2</c:v>
                </c:pt>
                <c:pt idx="8">
                  <c:v>2.403846153846154E-3</c:v>
                </c:pt>
                <c:pt idx="9">
                  <c:v>4.807692307692308E-3</c:v>
                </c:pt>
                <c:pt idx="10">
                  <c:v>4.807692307692308E-3</c:v>
                </c:pt>
                <c:pt idx="11">
                  <c:v>2.403846153846154E-3</c:v>
                </c:pt>
                <c:pt idx="12">
                  <c:v>2.1634615384615384E-2</c:v>
                </c:pt>
                <c:pt idx="13">
                  <c:v>0.1201923076923077</c:v>
                </c:pt>
                <c:pt idx="14">
                  <c:v>0.25</c:v>
                </c:pt>
                <c:pt idx="15">
                  <c:v>0.19230769230769232</c:v>
                </c:pt>
                <c:pt idx="16">
                  <c:v>0.125</c:v>
                </c:pt>
                <c:pt idx="17">
                  <c:v>4.807692307692308E-3</c:v>
                </c:pt>
                <c:pt idx="18">
                  <c:v>5.7692307692307696E-2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6-4305-8D3C-CF8ED361C1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D6-4305-8D3C-CF8ED361C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9.76'!$Y$44:$Y$60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19</c:v>
                </c:pt>
                <c:pt idx="3">
                  <c:v>20</c:v>
                </c:pt>
                <c:pt idx="4">
                  <c:v>45</c:v>
                </c:pt>
                <c:pt idx="5">
                  <c:v>24</c:v>
                </c:pt>
                <c:pt idx="6">
                  <c:v>18</c:v>
                </c:pt>
                <c:pt idx="7">
                  <c:v>30</c:v>
                </c:pt>
                <c:pt idx="8">
                  <c:v>30</c:v>
                </c:pt>
                <c:pt idx="9">
                  <c:v>15</c:v>
                </c:pt>
                <c:pt idx="10">
                  <c:v>7</c:v>
                </c:pt>
                <c:pt idx="11">
                  <c:v>13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3-4350-AAD1-146865BD3532}"/>
            </c:ext>
          </c:extLst>
        </c:ser>
        <c:ser>
          <c:idx val="1"/>
          <c:order val="1"/>
          <c:tx>
            <c:strRef>
              <c:f>'Table 9.76'!$S$62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14</c:v>
                </c:pt>
                <c:pt idx="3">
                  <c:v>21</c:v>
                </c:pt>
                <c:pt idx="4">
                  <c:v>32</c:v>
                </c:pt>
                <c:pt idx="5">
                  <c:v>25</c:v>
                </c:pt>
                <c:pt idx="6">
                  <c:v>21</c:v>
                </c:pt>
                <c:pt idx="7">
                  <c:v>16</c:v>
                </c:pt>
                <c:pt idx="8">
                  <c:v>21</c:v>
                </c:pt>
                <c:pt idx="9">
                  <c:v>14</c:v>
                </c:pt>
                <c:pt idx="10">
                  <c:v>19</c:v>
                </c:pt>
                <c:pt idx="11">
                  <c:v>11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3-4350-AAD1-146865BD3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9.76'!$Y$83:$Y$90</c:f>
              <c:numCache>
                <c:formatCode>#,##0</c:formatCode>
                <c:ptCount val="8"/>
                <c:pt idx="0">
                  <c:v>5</c:v>
                </c:pt>
                <c:pt idx="1">
                  <c:v>8</c:v>
                </c:pt>
                <c:pt idx="2">
                  <c:v>10</c:v>
                </c:pt>
                <c:pt idx="3">
                  <c:v>24</c:v>
                </c:pt>
                <c:pt idx="4">
                  <c:v>0</c:v>
                </c:pt>
                <c:pt idx="5">
                  <c:v>5</c:v>
                </c:pt>
                <c:pt idx="6">
                  <c:v>11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C-4A64-AA5E-17E524F7A09B}"/>
            </c:ext>
          </c:extLst>
        </c:ser>
        <c:ser>
          <c:idx val="1"/>
          <c:order val="1"/>
          <c:tx>
            <c:strRef>
              <c:f>'Table 9.76'!$S$92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9.76'!$Y$93:$Y$100</c:f>
              <c:numCache>
                <c:formatCode>#,##0</c:formatCode>
                <c:ptCount val="8"/>
                <c:pt idx="0">
                  <c:v>5</c:v>
                </c:pt>
                <c:pt idx="1">
                  <c:v>19</c:v>
                </c:pt>
                <c:pt idx="2">
                  <c:v>6</c:v>
                </c:pt>
                <c:pt idx="3">
                  <c:v>48</c:v>
                </c:pt>
                <c:pt idx="4">
                  <c:v>17</c:v>
                </c:pt>
                <c:pt idx="5">
                  <c:v>9</c:v>
                </c:pt>
                <c:pt idx="6">
                  <c:v>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7C-4A64-AA5E-17E524F7A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9.76'!$U$8:$Y$8</c:f>
              <c:numCache>
                <c:formatCode>#,##0</c:formatCode>
                <c:ptCount val="5"/>
                <c:pt idx="1">
                  <c:v>28008</c:v>
                </c:pt>
                <c:pt idx="2">
                  <c:v>33146.29</c:v>
                </c:pt>
                <c:pt idx="3">
                  <c:v>30533</c:v>
                </c:pt>
                <c:pt idx="4">
                  <c:v>27942.639999999999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B-4408-84E7-92F98C8011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7B-4408-84E7-92F98C801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9.76'!$V$4:$Z$4</c:f>
              <c:numCache>
                <c:formatCode>#,##0</c:formatCode>
                <c:ptCount val="5"/>
                <c:pt idx="0">
                  <c:v>394</c:v>
                </c:pt>
                <c:pt idx="1">
                  <c:v>378</c:v>
                </c:pt>
                <c:pt idx="2">
                  <c:v>456</c:v>
                </c:pt>
                <c:pt idx="3">
                  <c:v>448</c:v>
                </c:pt>
                <c:pt idx="4">
                  <c:v>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AB-49D2-A85A-6A8239C8B722}"/>
            </c:ext>
          </c:extLst>
        </c:ser>
        <c:ser>
          <c:idx val="1"/>
          <c:order val="1"/>
          <c:tx>
            <c:strRef>
              <c:f>'Table 9.76'!$S$7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9.76'!$V$7:$Z$7</c:f>
              <c:numCache>
                <c:formatCode>#,##0</c:formatCode>
                <c:ptCount val="5"/>
                <c:pt idx="0">
                  <c:v>311</c:v>
                </c:pt>
                <c:pt idx="1">
                  <c:v>304</c:v>
                </c:pt>
                <c:pt idx="2">
                  <c:v>335</c:v>
                </c:pt>
                <c:pt idx="3">
                  <c:v>316</c:v>
                </c:pt>
                <c:pt idx="4">
                  <c:v>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AB-49D2-A85A-6A8239C8B722}"/>
            </c:ext>
          </c:extLst>
        </c:ser>
        <c:ser>
          <c:idx val="2"/>
          <c:order val="2"/>
          <c:tx>
            <c:strRef>
              <c:f>'Table 9.76'!$S$11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9.76'!$V$11:$Z$11</c:f>
              <c:numCache>
                <c:formatCode>#,##0</c:formatCode>
                <c:ptCount val="5"/>
                <c:pt idx="0">
                  <c:v>379</c:v>
                </c:pt>
                <c:pt idx="1">
                  <c:v>371</c:v>
                </c:pt>
                <c:pt idx="2">
                  <c:v>451</c:v>
                </c:pt>
                <c:pt idx="3">
                  <c:v>441</c:v>
                </c:pt>
                <c:pt idx="4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AB-49D2-A85A-6A8239C8B722}"/>
            </c:ext>
          </c:extLst>
        </c:ser>
        <c:ser>
          <c:idx val="3"/>
          <c:order val="3"/>
          <c:tx>
            <c:strRef>
              <c:f>'Table 9.76'!$S$12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9.76'!$V$12:$Z$12</c:f>
              <c:numCache>
                <c:formatCode>#,##0</c:formatCode>
                <c:ptCount val="5"/>
                <c:pt idx="0">
                  <c:v>7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AB-49D2-A85A-6A8239C8B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9.76'!$AB$15:$AB$33</c:f>
              <c:numCache>
                <c:formatCode>0.0%</c:formatCode>
                <c:ptCount val="19"/>
                <c:pt idx="0">
                  <c:v>2.1634615384615384E-2</c:v>
                </c:pt>
                <c:pt idx="1">
                  <c:v>2.403846153846154E-3</c:v>
                </c:pt>
                <c:pt idx="2">
                  <c:v>7.2115384615384619E-3</c:v>
                </c:pt>
                <c:pt idx="3">
                  <c:v>0</c:v>
                </c:pt>
                <c:pt idx="4">
                  <c:v>9.375E-2</c:v>
                </c:pt>
                <c:pt idx="5">
                  <c:v>4.807692307692308E-3</c:v>
                </c:pt>
                <c:pt idx="6">
                  <c:v>3.3653846153846152E-2</c:v>
                </c:pt>
                <c:pt idx="7">
                  <c:v>1.4423076923076924E-2</c:v>
                </c:pt>
                <c:pt idx="8">
                  <c:v>2.403846153846154E-3</c:v>
                </c:pt>
                <c:pt idx="9">
                  <c:v>4.807692307692308E-3</c:v>
                </c:pt>
                <c:pt idx="10">
                  <c:v>4.807692307692308E-3</c:v>
                </c:pt>
                <c:pt idx="11">
                  <c:v>2.403846153846154E-3</c:v>
                </c:pt>
                <c:pt idx="12">
                  <c:v>2.1634615384615384E-2</c:v>
                </c:pt>
                <c:pt idx="13">
                  <c:v>0.1201923076923077</c:v>
                </c:pt>
                <c:pt idx="14">
                  <c:v>0.25</c:v>
                </c:pt>
                <c:pt idx="15">
                  <c:v>0.19230769230769232</c:v>
                </c:pt>
                <c:pt idx="16">
                  <c:v>0.125</c:v>
                </c:pt>
                <c:pt idx="17">
                  <c:v>4.807692307692308E-3</c:v>
                </c:pt>
                <c:pt idx="18">
                  <c:v>5.7692307692307696E-2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C-4472-B161-E617A6BE2A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C-4472-B161-E617A6BE2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9.76'!$Z$44:$Z$60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12</c:v>
                </c:pt>
                <c:pt idx="3">
                  <c:v>21</c:v>
                </c:pt>
                <c:pt idx="4">
                  <c:v>41</c:v>
                </c:pt>
                <c:pt idx="5">
                  <c:v>29</c:v>
                </c:pt>
                <c:pt idx="6">
                  <c:v>18</c:v>
                </c:pt>
                <c:pt idx="7">
                  <c:v>25</c:v>
                </c:pt>
                <c:pt idx="8">
                  <c:v>24</c:v>
                </c:pt>
                <c:pt idx="9">
                  <c:v>16</c:v>
                </c:pt>
                <c:pt idx="10">
                  <c:v>12</c:v>
                </c:pt>
                <c:pt idx="11">
                  <c:v>12</c:v>
                </c:pt>
                <c:pt idx="12">
                  <c:v>4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1-41DA-93C0-DD44B0C6EEE2}"/>
            </c:ext>
          </c:extLst>
        </c:ser>
        <c:ser>
          <c:idx val="1"/>
          <c:order val="1"/>
          <c:tx>
            <c:strRef>
              <c:f>'Table 9.76'!$S$62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9.76'!$Z$63:$Z$79</c:f>
              <c:numCache>
                <c:formatCode>#,##0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7</c:v>
                </c:pt>
                <c:pt idx="3">
                  <c:v>22</c:v>
                </c:pt>
                <c:pt idx="4">
                  <c:v>32</c:v>
                </c:pt>
                <c:pt idx="5">
                  <c:v>24</c:v>
                </c:pt>
                <c:pt idx="6">
                  <c:v>31</c:v>
                </c:pt>
                <c:pt idx="7">
                  <c:v>11</c:v>
                </c:pt>
                <c:pt idx="8">
                  <c:v>22</c:v>
                </c:pt>
                <c:pt idx="9">
                  <c:v>9</c:v>
                </c:pt>
                <c:pt idx="10">
                  <c:v>16</c:v>
                </c:pt>
                <c:pt idx="11">
                  <c:v>7</c:v>
                </c:pt>
                <c:pt idx="12">
                  <c:v>4</c:v>
                </c:pt>
                <c:pt idx="13">
                  <c:v>5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11-41DA-93C0-DD44B0C6E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9.76'!$Z$83:$Z$90</c:f>
              <c:numCache>
                <c:formatCode>#,##0</c:formatCode>
                <c:ptCount val="8"/>
                <c:pt idx="0">
                  <c:v>4</c:v>
                </c:pt>
                <c:pt idx="1">
                  <c:v>12</c:v>
                </c:pt>
                <c:pt idx="2">
                  <c:v>10</c:v>
                </c:pt>
                <c:pt idx="3">
                  <c:v>31</c:v>
                </c:pt>
                <c:pt idx="4">
                  <c:v>7</c:v>
                </c:pt>
                <c:pt idx="5">
                  <c:v>6</c:v>
                </c:pt>
                <c:pt idx="6">
                  <c:v>9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4-4BDC-B48E-80E2C9053973}"/>
            </c:ext>
          </c:extLst>
        </c:ser>
        <c:ser>
          <c:idx val="1"/>
          <c:order val="1"/>
          <c:tx>
            <c:strRef>
              <c:f>'Table 9.76'!$S$92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9.76'!$Z$93:$Z$100</c:f>
              <c:numCache>
                <c:formatCode>#,##0</c:formatCode>
                <c:ptCount val="8"/>
                <c:pt idx="0">
                  <c:v>6</c:v>
                </c:pt>
                <c:pt idx="1">
                  <c:v>20</c:v>
                </c:pt>
                <c:pt idx="2">
                  <c:v>4</c:v>
                </c:pt>
                <c:pt idx="3">
                  <c:v>47</c:v>
                </c:pt>
                <c:pt idx="4">
                  <c:v>19</c:v>
                </c:pt>
                <c:pt idx="5">
                  <c:v>8</c:v>
                </c:pt>
                <c:pt idx="6">
                  <c:v>0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4-4BDC-B48E-80E2C9053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9.8'!$V$4:$Z$4</c:f>
              <c:numCache>
                <c:formatCode>#,##0</c:formatCode>
                <c:ptCount val="5"/>
                <c:pt idx="0">
                  <c:v>1002970</c:v>
                </c:pt>
                <c:pt idx="1">
                  <c:v>1038784</c:v>
                </c:pt>
                <c:pt idx="2">
                  <c:v>1066429</c:v>
                </c:pt>
                <c:pt idx="3">
                  <c:v>1059588</c:v>
                </c:pt>
                <c:pt idx="4">
                  <c:v>1102945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4B-4725-BA27-1F1BB1A4DCA9}"/>
            </c:ext>
          </c:extLst>
        </c:ser>
        <c:ser>
          <c:idx val="1"/>
          <c:order val="1"/>
          <c:tx>
            <c:strRef>
              <c:f>'Table 9.8'!$S$7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9.8'!$V$7:$Z$7</c:f>
              <c:numCache>
                <c:formatCode>#,##0</c:formatCode>
                <c:ptCount val="5"/>
                <c:pt idx="0">
                  <c:v>702648</c:v>
                </c:pt>
                <c:pt idx="1">
                  <c:v>727143</c:v>
                </c:pt>
                <c:pt idx="2">
                  <c:v>741968</c:v>
                </c:pt>
                <c:pt idx="3">
                  <c:v>753716</c:v>
                </c:pt>
                <c:pt idx="4">
                  <c:v>753542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4B-4725-BA27-1F1BB1A4DCA9}"/>
            </c:ext>
          </c:extLst>
        </c:ser>
        <c:ser>
          <c:idx val="2"/>
          <c:order val="2"/>
          <c:tx>
            <c:strRef>
              <c:f>'Table 9.8'!$S$11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9.8'!$V$11:$Z$11</c:f>
              <c:numCache>
                <c:formatCode>#,##0</c:formatCode>
                <c:ptCount val="5"/>
                <c:pt idx="0">
                  <c:v>914537</c:v>
                </c:pt>
                <c:pt idx="1">
                  <c:v>946484</c:v>
                </c:pt>
                <c:pt idx="2">
                  <c:v>969621</c:v>
                </c:pt>
                <c:pt idx="3">
                  <c:v>959250</c:v>
                </c:pt>
                <c:pt idx="4">
                  <c:v>999088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4B-4725-BA27-1F1BB1A4DCA9}"/>
            </c:ext>
          </c:extLst>
        </c:ser>
        <c:ser>
          <c:idx val="3"/>
          <c:order val="3"/>
          <c:tx>
            <c:strRef>
              <c:f>'Table 9.8'!$S$12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9.8'!$V$12:$Z$12</c:f>
              <c:numCache>
                <c:formatCode>#,##0</c:formatCode>
                <c:ptCount val="5"/>
                <c:pt idx="0">
                  <c:v>88431</c:v>
                </c:pt>
                <c:pt idx="1">
                  <c:v>92300</c:v>
                </c:pt>
                <c:pt idx="2">
                  <c:v>96809</c:v>
                </c:pt>
                <c:pt idx="3">
                  <c:v>100340</c:v>
                </c:pt>
                <c:pt idx="4">
                  <c:v>103857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4B-4725-BA27-1F1BB1A4D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9.76'!$V$8:$Z$8</c:f>
              <c:numCache>
                <c:formatCode>#,##0</c:formatCode>
                <c:ptCount val="5"/>
                <c:pt idx="0">
                  <c:v>28008</c:v>
                </c:pt>
                <c:pt idx="1">
                  <c:v>33146.29</c:v>
                </c:pt>
                <c:pt idx="2">
                  <c:v>30533</c:v>
                </c:pt>
                <c:pt idx="3">
                  <c:v>27942.639999999999</c:v>
                </c:pt>
                <c:pt idx="4">
                  <c:v>30154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B8-4C12-85C5-66F422361C4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B8-4C12-85C5-66F422361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9.77'!$U$4:$Y$4</c:f>
              <c:numCache>
                <c:formatCode>#,##0</c:formatCode>
                <c:ptCount val="5"/>
                <c:pt idx="1">
                  <c:v>174</c:v>
                </c:pt>
                <c:pt idx="2">
                  <c:v>157</c:v>
                </c:pt>
                <c:pt idx="3">
                  <c:v>142</c:v>
                </c:pt>
                <c:pt idx="4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9-420F-A0B3-71F9685BDCB2}"/>
            </c:ext>
          </c:extLst>
        </c:ser>
        <c:ser>
          <c:idx val="1"/>
          <c:order val="1"/>
          <c:tx>
            <c:strRef>
              <c:f>'Table 9.77'!$S$7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9.77'!$U$7:$Y$7</c:f>
              <c:numCache>
                <c:formatCode>#,##0</c:formatCode>
                <c:ptCount val="5"/>
                <c:pt idx="1">
                  <c:v>120</c:v>
                </c:pt>
                <c:pt idx="2">
                  <c:v>106</c:v>
                </c:pt>
                <c:pt idx="3">
                  <c:v>111</c:v>
                </c:pt>
                <c:pt idx="4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39-420F-A0B3-71F9685BDCB2}"/>
            </c:ext>
          </c:extLst>
        </c:ser>
        <c:ser>
          <c:idx val="2"/>
          <c:order val="2"/>
          <c:tx>
            <c:strRef>
              <c:f>'Table 9.77'!$S$11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9.77'!$U$11:$Y$11</c:f>
              <c:numCache>
                <c:formatCode>#,##0</c:formatCode>
                <c:ptCount val="5"/>
                <c:pt idx="1">
                  <c:v>167</c:v>
                </c:pt>
                <c:pt idx="2">
                  <c:v>155</c:v>
                </c:pt>
                <c:pt idx="3">
                  <c:v>143</c:v>
                </c:pt>
                <c:pt idx="4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39-420F-A0B3-71F9685BDCB2}"/>
            </c:ext>
          </c:extLst>
        </c:ser>
        <c:ser>
          <c:idx val="3"/>
          <c:order val="3"/>
          <c:tx>
            <c:strRef>
              <c:f>'Table 9.77'!$S$12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9.77'!$U$12:$Y$12</c:f>
              <c:numCache>
                <c:formatCode>#,##0</c:formatCode>
                <c:ptCount val="5"/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39-420F-A0B3-71F9685BD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9.77'!$AB$15:$AB$33</c:f>
              <c:numCache>
                <c:formatCode>0.0%</c:formatCode>
                <c:ptCount val="19"/>
                <c:pt idx="0">
                  <c:v>2.7397260273972601E-2</c:v>
                </c:pt>
                <c:pt idx="1">
                  <c:v>6.8493150684931503E-3</c:v>
                </c:pt>
                <c:pt idx="2">
                  <c:v>0</c:v>
                </c:pt>
                <c:pt idx="3">
                  <c:v>0</c:v>
                </c:pt>
                <c:pt idx="4">
                  <c:v>6.1643835616438353E-2</c:v>
                </c:pt>
                <c:pt idx="5">
                  <c:v>0</c:v>
                </c:pt>
                <c:pt idx="6">
                  <c:v>1.3698630136986301E-2</c:v>
                </c:pt>
                <c:pt idx="7">
                  <c:v>2.0547945205479451E-2</c:v>
                </c:pt>
                <c:pt idx="8">
                  <c:v>6.8493150684931503E-3</c:v>
                </c:pt>
                <c:pt idx="9">
                  <c:v>0</c:v>
                </c:pt>
                <c:pt idx="10">
                  <c:v>6.8493150684931503E-3</c:v>
                </c:pt>
                <c:pt idx="11">
                  <c:v>0</c:v>
                </c:pt>
                <c:pt idx="12">
                  <c:v>2.0547945205479451E-2</c:v>
                </c:pt>
                <c:pt idx="13">
                  <c:v>2.0547945205479451E-2</c:v>
                </c:pt>
                <c:pt idx="14">
                  <c:v>0.33561643835616439</c:v>
                </c:pt>
                <c:pt idx="15">
                  <c:v>5.4794520547945202E-2</c:v>
                </c:pt>
                <c:pt idx="16">
                  <c:v>0.14383561643835616</c:v>
                </c:pt>
                <c:pt idx="17">
                  <c:v>5.4794520547945202E-2</c:v>
                </c:pt>
                <c:pt idx="18">
                  <c:v>0.21232876712328766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4-4010-9017-15B9E53D3E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4-4010-9017-15B9E53D3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12</c:v>
                </c:pt>
                <c:pt idx="5">
                  <c:v>10</c:v>
                </c:pt>
                <c:pt idx="6">
                  <c:v>13</c:v>
                </c:pt>
                <c:pt idx="7">
                  <c:v>9</c:v>
                </c:pt>
                <c:pt idx="8">
                  <c:v>8</c:v>
                </c:pt>
                <c:pt idx="9">
                  <c:v>9</c:v>
                </c:pt>
                <c:pt idx="10">
                  <c:v>11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6-4A38-93EB-F0D9088E3120}"/>
            </c:ext>
          </c:extLst>
        </c:ser>
        <c:ser>
          <c:idx val="1"/>
          <c:order val="1"/>
          <c:tx>
            <c:strRef>
              <c:f>'Table 9.77'!$S$62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5</c:v>
                </c:pt>
                <c:pt idx="9">
                  <c:v>10</c:v>
                </c:pt>
                <c:pt idx="10">
                  <c:v>6</c:v>
                </c:pt>
                <c:pt idx="11">
                  <c:v>13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A6-4A38-93EB-F0D9088E3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9.77'!$Y$83:$Y$90</c:f>
              <c:numCache>
                <c:formatCode>#,##0</c:formatCode>
                <c:ptCount val="8"/>
                <c:pt idx="0">
                  <c:v>10</c:v>
                </c:pt>
                <c:pt idx="1">
                  <c:v>4</c:v>
                </c:pt>
                <c:pt idx="2">
                  <c:v>8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B-426D-AE47-6F12E92FBDF7}"/>
            </c:ext>
          </c:extLst>
        </c:ser>
        <c:ser>
          <c:idx val="1"/>
          <c:order val="1"/>
          <c:tx>
            <c:strRef>
              <c:f>'Table 9.77'!$S$92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9.77'!$Y$93:$Y$100</c:f>
              <c:numCache>
                <c:formatCode>#,##0</c:formatCode>
                <c:ptCount val="8"/>
                <c:pt idx="0">
                  <c:v>3</c:v>
                </c:pt>
                <c:pt idx="1">
                  <c:v>12</c:v>
                </c:pt>
                <c:pt idx="2">
                  <c:v>0</c:v>
                </c:pt>
                <c:pt idx="3">
                  <c:v>11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B-426D-AE47-6F12E92FB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9.77'!$U$8:$Y$8</c:f>
              <c:numCache>
                <c:formatCode>#,##0</c:formatCode>
                <c:ptCount val="5"/>
                <c:pt idx="1">
                  <c:v>10599.76</c:v>
                </c:pt>
                <c:pt idx="2">
                  <c:v>34634.129999999997</c:v>
                </c:pt>
                <c:pt idx="3">
                  <c:v>36288.089999999997</c:v>
                </c:pt>
                <c:pt idx="4">
                  <c:v>36066.559999999998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F-43D1-8539-3794FFDE62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F-43D1-8539-3794FFDE6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9.77'!$V$4:$Z$4</c:f>
              <c:numCache>
                <c:formatCode>#,##0</c:formatCode>
                <c:ptCount val="5"/>
                <c:pt idx="0">
                  <c:v>174</c:v>
                </c:pt>
                <c:pt idx="1">
                  <c:v>157</c:v>
                </c:pt>
                <c:pt idx="2">
                  <c:v>142</c:v>
                </c:pt>
                <c:pt idx="3">
                  <c:v>139</c:v>
                </c:pt>
                <c:pt idx="4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0-4F12-AD90-488281CE8B0E}"/>
            </c:ext>
          </c:extLst>
        </c:ser>
        <c:ser>
          <c:idx val="1"/>
          <c:order val="1"/>
          <c:tx>
            <c:strRef>
              <c:f>'Table 9.77'!$S$7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9.77'!$V$7:$Z$7</c:f>
              <c:numCache>
                <c:formatCode>#,##0</c:formatCode>
                <c:ptCount val="5"/>
                <c:pt idx="0">
                  <c:v>120</c:v>
                </c:pt>
                <c:pt idx="1">
                  <c:v>106</c:v>
                </c:pt>
                <c:pt idx="2">
                  <c:v>111</c:v>
                </c:pt>
                <c:pt idx="3">
                  <c:v>105</c:v>
                </c:pt>
                <c:pt idx="4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E0-4F12-AD90-488281CE8B0E}"/>
            </c:ext>
          </c:extLst>
        </c:ser>
        <c:ser>
          <c:idx val="2"/>
          <c:order val="2"/>
          <c:tx>
            <c:strRef>
              <c:f>'Table 9.77'!$S$11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9.77'!$V$11:$Z$11</c:f>
              <c:numCache>
                <c:formatCode>#,##0</c:formatCode>
                <c:ptCount val="5"/>
                <c:pt idx="0">
                  <c:v>167</c:v>
                </c:pt>
                <c:pt idx="1">
                  <c:v>155</c:v>
                </c:pt>
                <c:pt idx="2">
                  <c:v>143</c:v>
                </c:pt>
                <c:pt idx="3">
                  <c:v>143</c:v>
                </c:pt>
                <c:pt idx="4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E0-4F12-AD90-488281CE8B0E}"/>
            </c:ext>
          </c:extLst>
        </c:ser>
        <c:ser>
          <c:idx val="3"/>
          <c:order val="3"/>
          <c:tx>
            <c:strRef>
              <c:f>'Table 9.77'!$S$12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9.77'!$V$12:$Z$12</c:f>
              <c:numCache>
                <c:formatCode>#,##0</c:formatCode>
                <c:ptCount val="5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E0-4F12-AD90-488281CE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9.77'!$AB$15:$AB$33</c:f>
              <c:numCache>
                <c:formatCode>0.0%</c:formatCode>
                <c:ptCount val="19"/>
                <c:pt idx="0">
                  <c:v>2.7397260273972601E-2</c:v>
                </c:pt>
                <c:pt idx="1">
                  <c:v>6.8493150684931503E-3</c:v>
                </c:pt>
                <c:pt idx="2">
                  <c:v>0</c:v>
                </c:pt>
                <c:pt idx="3">
                  <c:v>0</c:v>
                </c:pt>
                <c:pt idx="4">
                  <c:v>6.1643835616438353E-2</c:v>
                </c:pt>
                <c:pt idx="5">
                  <c:v>0</c:v>
                </c:pt>
                <c:pt idx="6">
                  <c:v>1.3698630136986301E-2</c:v>
                </c:pt>
                <c:pt idx="7">
                  <c:v>2.0547945205479451E-2</c:v>
                </c:pt>
                <c:pt idx="8">
                  <c:v>6.8493150684931503E-3</c:v>
                </c:pt>
                <c:pt idx="9">
                  <c:v>0</c:v>
                </c:pt>
                <c:pt idx="10">
                  <c:v>6.8493150684931503E-3</c:v>
                </c:pt>
                <c:pt idx="11">
                  <c:v>0</c:v>
                </c:pt>
                <c:pt idx="12">
                  <c:v>2.0547945205479451E-2</c:v>
                </c:pt>
                <c:pt idx="13">
                  <c:v>2.0547945205479451E-2</c:v>
                </c:pt>
                <c:pt idx="14">
                  <c:v>0.33561643835616439</c:v>
                </c:pt>
                <c:pt idx="15">
                  <c:v>5.4794520547945202E-2</c:v>
                </c:pt>
                <c:pt idx="16">
                  <c:v>0.14383561643835616</c:v>
                </c:pt>
                <c:pt idx="17">
                  <c:v>5.4794520547945202E-2</c:v>
                </c:pt>
                <c:pt idx="18">
                  <c:v>0.21232876712328766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4-47C5-AE74-C08D5F3AF7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4-47C5-AE74-C08D5F3AF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9.77'!$Z$44:$Z$60</c:f>
              <c:numCache>
                <c:formatCode>#,##0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8</c:v>
                </c:pt>
                <c:pt idx="7">
                  <c:v>10</c:v>
                </c:pt>
                <c:pt idx="8">
                  <c:v>10</c:v>
                </c:pt>
                <c:pt idx="9">
                  <c:v>17</c:v>
                </c:pt>
                <c:pt idx="10">
                  <c:v>5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6-4925-8605-E052355C1A15}"/>
            </c:ext>
          </c:extLst>
        </c:ser>
        <c:ser>
          <c:idx val="1"/>
          <c:order val="1"/>
          <c:tx>
            <c:strRef>
              <c:f>'Table 9.77'!$S$62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3</c:v>
                </c:pt>
                <c:pt idx="8">
                  <c:v>7</c:v>
                </c:pt>
                <c:pt idx="9">
                  <c:v>10</c:v>
                </c:pt>
                <c:pt idx="10">
                  <c:v>4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66-4925-8605-E052355C1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9.77'!$Z$83:$Z$90</c:f>
              <c:numCache>
                <c:formatCode>#,##0</c:formatCode>
                <c:ptCount val="8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9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0-4E7D-A42A-D73DB627DF8D}"/>
            </c:ext>
          </c:extLst>
        </c:ser>
        <c:ser>
          <c:idx val="1"/>
          <c:order val="1"/>
          <c:tx>
            <c:strRef>
              <c:f>'Table 9.77'!$S$92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9.77'!$Z$93:$Z$100</c:f>
              <c:numCache>
                <c:formatCode>#,##0</c:formatCode>
                <c:ptCount val="8"/>
                <c:pt idx="0">
                  <c:v>6</c:v>
                </c:pt>
                <c:pt idx="1">
                  <c:v>18</c:v>
                </c:pt>
                <c:pt idx="2">
                  <c:v>0</c:v>
                </c:pt>
                <c:pt idx="3">
                  <c:v>13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0-4E7D-A42A-D73DB627D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9.8'!$AB$15:$AB$33</c:f>
              <c:numCache>
                <c:formatCode>0.0%</c:formatCode>
                <c:ptCount val="19"/>
                <c:pt idx="0">
                  <c:v>6.5361373413905495E-3</c:v>
                </c:pt>
                <c:pt idx="1">
                  <c:v>8.9115957731346531E-3</c:v>
                </c:pt>
                <c:pt idx="2">
                  <c:v>4.4014887415056964E-2</c:v>
                </c:pt>
                <c:pt idx="3">
                  <c:v>6.5714972188096413E-3</c:v>
                </c:pt>
                <c:pt idx="4">
                  <c:v>5.3903866466596249E-2</c:v>
                </c:pt>
                <c:pt idx="5">
                  <c:v>3.3589163557566332E-2</c:v>
                </c:pt>
                <c:pt idx="6">
                  <c:v>8.0328574860940485E-2</c:v>
                </c:pt>
                <c:pt idx="7">
                  <c:v>8.5527383505070512E-2</c:v>
                </c:pt>
                <c:pt idx="8">
                  <c:v>3.8124294502445727E-2</c:v>
                </c:pt>
                <c:pt idx="9">
                  <c:v>1.4715148987483511E-2</c:v>
                </c:pt>
                <c:pt idx="10">
                  <c:v>4.0939484743119557E-2</c:v>
                </c:pt>
                <c:pt idx="11">
                  <c:v>2.1045473709024477E-2</c:v>
                </c:pt>
                <c:pt idx="12">
                  <c:v>0.10891114244137287</c:v>
                </c:pt>
                <c:pt idx="13">
                  <c:v>0.10091165017294607</c:v>
                </c:pt>
                <c:pt idx="14">
                  <c:v>5.1015236480513537E-2</c:v>
                </c:pt>
                <c:pt idx="15">
                  <c:v>8.9746088880225214E-2</c:v>
                </c:pt>
                <c:pt idx="16">
                  <c:v>0.1334445507255575</c:v>
                </c:pt>
                <c:pt idx="17">
                  <c:v>2.2328402594871004E-2</c:v>
                </c:pt>
                <c:pt idx="18">
                  <c:v>3.7716295916840822E-2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F-4D91-9B15-BC9F26867A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2F-4D91-9B15-BC9F26867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9.77'!$V$8:$Z$8</c:f>
              <c:numCache>
                <c:formatCode>#,##0</c:formatCode>
                <c:ptCount val="5"/>
                <c:pt idx="0">
                  <c:v>10599.76</c:v>
                </c:pt>
                <c:pt idx="1">
                  <c:v>34634.129999999997</c:v>
                </c:pt>
                <c:pt idx="2">
                  <c:v>36288.089999999997</c:v>
                </c:pt>
                <c:pt idx="3">
                  <c:v>36066.559999999998</c:v>
                </c:pt>
                <c:pt idx="4">
                  <c:v>37679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B-4F1A-8E14-012C9EE0F7A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B-4F1A-8E14-012C9EE0F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9.78'!$U$4:$Y$4</c:f>
              <c:numCache>
                <c:formatCode>#,##0</c:formatCode>
                <c:ptCount val="5"/>
                <c:pt idx="1">
                  <c:v>704</c:v>
                </c:pt>
                <c:pt idx="2">
                  <c:v>709</c:v>
                </c:pt>
                <c:pt idx="3">
                  <c:v>771</c:v>
                </c:pt>
                <c:pt idx="4">
                  <c:v>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0-4079-B58A-6FE8A7DD5C78}"/>
            </c:ext>
          </c:extLst>
        </c:ser>
        <c:ser>
          <c:idx val="1"/>
          <c:order val="1"/>
          <c:tx>
            <c:strRef>
              <c:f>'Table 9.78'!$S$7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9.78'!$U$7:$Y$7</c:f>
              <c:numCache>
                <c:formatCode>#,##0</c:formatCode>
                <c:ptCount val="5"/>
                <c:pt idx="1">
                  <c:v>560</c:v>
                </c:pt>
                <c:pt idx="2">
                  <c:v>577</c:v>
                </c:pt>
                <c:pt idx="3">
                  <c:v>584</c:v>
                </c:pt>
                <c:pt idx="4">
                  <c:v>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60-4079-B58A-6FE8A7DD5C78}"/>
            </c:ext>
          </c:extLst>
        </c:ser>
        <c:ser>
          <c:idx val="2"/>
          <c:order val="2"/>
          <c:tx>
            <c:strRef>
              <c:f>'Table 9.78'!$S$11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9.78'!$U$11:$Y$11</c:f>
              <c:numCache>
                <c:formatCode>#,##0</c:formatCode>
                <c:ptCount val="5"/>
                <c:pt idx="1">
                  <c:v>694</c:v>
                </c:pt>
                <c:pt idx="2">
                  <c:v>698</c:v>
                </c:pt>
                <c:pt idx="3">
                  <c:v>760</c:v>
                </c:pt>
                <c:pt idx="4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0-4079-B58A-6FE8A7DD5C78}"/>
            </c:ext>
          </c:extLst>
        </c:ser>
        <c:ser>
          <c:idx val="3"/>
          <c:order val="3"/>
          <c:tx>
            <c:strRef>
              <c:f>'Table 9.78'!$S$12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9.78'!$U$12:$Y$12</c:f>
              <c:numCache>
                <c:formatCode>#,##0</c:formatCode>
                <c:ptCount val="5"/>
                <c:pt idx="1">
                  <c:v>15</c:v>
                </c:pt>
                <c:pt idx="2">
                  <c:v>11</c:v>
                </c:pt>
                <c:pt idx="3">
                  <c:v>10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60-4079-B58A-6FE8A7DD5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9.78'!$AB$15:$AB$33</c:f>
              <c:numCache>
                <c:formatCode>0.0%</c:formatCode>
                <c:ptCount val="19"/>
                <c:pt idx="0">
                  <c:v>6.1555075593952485E-2</c:v>
                </c:pt>
                <c:pt idx="1">
                  <c:v>6.4794816414686825E-3</c:v>
                </c:pt>
                <c:pt idx="2">
                  <c:v>9.7192224622030237E-3</c:v>
                </c:pt>
                <c:pt idx="3">
                  <c:v>0</c:v>
                </c:pt>
                <c:pt idx="4">
                  <c:v>4.7516198704103674E-2</c:v>
                </c:pt>
                <c:pt idx="5">
                  <c:v>6.4794816414686825E-3</c:v>
                </c:pt>
                <c:pt idx="6">
                  <c:v>2.9157667386609073E-2</c:v>
                </c:pt>
                <c:pt idx="7">
                  <c:v>1.7278617710583154E-2</c:v>
                </c:pt>
                <c:pt idx="8">
                  <c:v>8.6393088552915772E-3</c:v>
                </c:pt>
                <c:pt idx="9">
                  <c:v>2.1598272138228943E-3</c:v>
                </c:pt>
                <c:pt idx="10">
                  <c:v>6.4794816414686825E-3</c:v>
                </c:pt>
                <c:pt idx="11">
                  <c:v>2.3758099352051837E-2</c:v>
                </c:pt>
                <c:pt idx="12">
                  <c:v>2.9157667386609073E-2</c:v>
                </c:pt>
                <c:pt idx="13">
                  <c:v>0.11663066954643629</c:v>
                </c:pt>
                <c:pt idx="14">
                  <c:v>0.15874730021598271</c:v>
                </c:pt>
                <c:pt idx="15">
                  <c:v>0.12095032397408208</c:v>
                </c:pt>
                <c:pt idx="16">
                  <c:v>0.28077753779697623</c:v>
                </c:pt>
                <c:pt idx="17">
                  <c:v>2.0518358531317494E-2</c:v>
                </c:pt>
                <c:pt idx="18">
                  <c:v>4.2116630669546434E-2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6-4712-84FC-48039C0018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6-4712-84FC-48039C001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9.78'!$Y$44:$Y$60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20</c:v>
                </c:pt>
                <c:pt idx="3">
                  <c:v>29</c:v>
                </c:pt>
                <c:pt idx="4">
                  <c:v>52</c:v>
                </c:pt>
                <c:pt idx="5">
                  <c:v>71</c:v>
                </c:pt>
                <c:pt idx="6">
                  <c:v>49</c:v>
                </c:pt>
                <c:pt idx="7">
                  <c:v>40</c:v>
                </c:pt>
                <c:pt idx="8">
                  <c:v>30</c:v>
                </c:pt>
                <c:pt idx="9">
                  <c:v>60</c:v>
                </c:pt>
                <c:pt idx="10">
                  <c:v>20</c:v>
                </c:pt>
                <c:pt idx="11">
                  <c:v>16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EE-4FEB-B752-2D96AA81EA35}"/>
            </c:ext>
          </c:extLst>
        </c:ser>
        <c:ser>
          <c:idx val="1"/>
          <c:order val="1"/>
          <c:tx>
            <c:strRef>
              <c:f>'Table 9.78'!$S$62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26</c:v>
                </c:pt>
                <c:pt idx="3">
                  <c:v>43</c:v>
                </c:pt>
                <c:pt idx="4">
                  <c:v>45</c:v>
                </c:pt>
                <c:pt idx="5">
                  <c:v>47</c:v>
                </c:pt>
                <c:pt idx="6">
                  <c:v>38</c:v>
                </c:pt>
                <c:pt idx="7">
                  <c:v>41</c:v>
                </c:pt>
                <c:pt idx="8">
                  <c:v>22</c:v>
                </c:pt>
                <c:pt idx="9">
                  <c:v>46</c:v>
                </c:pt>
                <c:pt idx="10">
                  <c:v>36</c:v>
                </c:pt>
                <c:pt idx="11">
                  <c:v>19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EE-4FEB-B752-2D96AA81E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9.78'!$Y$83:$Y$90</c:f>
              <c:numCache>
                <c:formatCode>#,##0</c:formatCode>
                <c:ptCount val="8"/>
                <c:pt idx="0">
                  <c:v>17</c:v>
                </c:pt>
                <c:pt idx="1">
                  <c:v>41</c:v>
                </c:pt>
                <c:pt idx="2">
                  <c:v>51</c:v>
                </c:pt>
                <c:pt idx="3">
                  <c:v>58</c:v>
                </c:pt>
                <c:pt idx="4">
                  <c:v>6</c:v>
                </c:pt>
                <c:pt idx="5">
                  <c:v>5</c:v>
                </c:pt>
                <c:pt idx="6">
                  <c:v>14</c:v>
                </c:pt>
                <c:pt idx="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CC-44DF-8113-6E5067832C63}"/>
            </c:ext>
          </c:extLst>
        </c:ser>
        <c:ser>
          <c:idx val="1"/>
          <c:order val="1"/>
          <c:tx>
            <c:strRef>
              <c:f>'Table 9.78'!$S$92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9.78'!$Y$93:$Y$100</c:f>
              <c:numCache>
                <c:formatCode>#,##0</c:formatCode>
                <c:ptCount val="8"/>
                <c:pt idx="0">
                  <c:v>13</c:v>
                </c:pt>
                <c:pt idx="1">
                  <c:v>40</c:v>
                </c:pt>
                <c:pt idx="2">
                  <c:v>10</c:v>
                </c:pt>
                <c:pt idx="3">
                  <c:v>108</c:v>
                </c:pt>
                <c:pt idx="4">
                  <c:v>38</c:v>
                </c:pt>
                <c:pt idx="5">
                  <c:v>11</c:v>
                </c:pt>
                <c:pt idx="6">
                  <c:v>0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CC-44DF-8113-6E5067832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9.78'!$U$8:$Y$8</c:f>
              <c:numCache>
                <c:formatCode>#,##0</c:formatCode>
                <c:ptCount val="5"/>
                <c:pt idx="1">
                  <c:v>36110</c:v>
                </c:pt>
                <c:pt idx="2">
                  <c:v>41503</c:v>
                </c:pt>
                <c:pt idx="3">
                  <c:v>38960.28</c:v>
                </c:pt>
                <c:pt idx="4">
                  <c:v>38763.94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4-47B0-B9F3-05029D4797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4-47B0-B9F3-05029D479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9.78'!$V$4:$Z$4</c:f>
              <c:numCache>
                <c:formatCode>#,##0</c:formatCode>
                <c:ptCount val="5"/>
                <c:pt idx="0">
                  <c:v>704</c:v>
                </c:pt>
                <c:pt idx="1">
                  <c:v>709</c:v>
                </c:pt>
                <c:pt idx="2">
                  <c:v>771</c:v>
                </c:pt>
                <c:pt idx="3">
                  <c:v>757</c:v>
                </c:pt>
                <c:pt idx="4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A5-44F9-81E6-8BD63C41FE59}"/>
            </c:ext>
          </c:extLst>
        </c:ser>
        <c:ser>
          <c:idx val="1"/>
          <c:order val="1"/>
          <c:tx>
            <c:strRef>
              <c:f>'Table 9.78'!$S$7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9.78'!$V$7:$Z$7</c:f>
              <c:numCache>
                <c:formatCode>#,##0</c:formatCode>
                <c:ptCount val="5"/>
                <c:pt idx="0">
                  <c:v>560</c:v>
                </c:pt>
                <c:pt idx="1">
                  <c:v>577</c:v>
                </c:pt>
                <c:pt idx="2">
                  <c:v>584</c:v>
                </c:pt>
                <c:pt idx="3">
                  <c:v>612</c:v>
                </c:pt>
                <c:pt idx="4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A5-44F9-81E6-8BD63C41FE59}"/>
            </c:ext>
          </c:extLst>
        </c:ser>
        <c:ser>
          <c:idx val="2"/>
          <c:order val="2"/>
          <c:tx>
            <c:strRef>
              <c:f>'Table 9.78'!$S$11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9.78'!$V$11:$Z$11</c:f>
              <c:numCache>
                <c:formatCode>#,##0</c:formatCode>
                <c:ptCount val="5"/>
                <c:pt idx="0">
                  <c:v>694</c:v>
                </c:pt>
                <c:pt idx="1">
                  <c:v>698</c:v>
                </c:pt>
                <c:pt idx="2">
                  <c:v>760</c:v>
                </c:pt>
                <c:pt idx="3">
                  <c:v>745</c:v>
                </c:pt>
                <c:pt idx="4">
                  <c:v>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A5-44F9-81E6-8BD63C41FE59}"/>
            </c:ext>
          </c:extLst>
        </c:ser>
        <c:ser>
          <c:idx val="3"/>
          <c:order val="3"/>
          <c:tx>
            <c:strRef>
              <c:f>'Table 9.78'!$S$12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9.78'!$V$12:$Z$12</c:f>
              <c:numCache>
                <c:formatCode>#,##0</c:formatCode>
                <c:ptCount val="5"/>
                <c:pt idx="0">
                  <c:v>15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A5-44F9-81E6-8BD63C41F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9.78'!$AB$15:$AB$33</c:f>
              <c:numCache>
                <c:formatCode>0.0%</c:formatCode>
                <c:ptCount val="19"/>
                <c:pt idx="0">
                  <c:v>6.1555075593952485E-2</c:v>
                </c:pt>
                <c:pt idx="1">
                  <c:v>6.4794816414686825E-3</c:v>
                </c:pt>
                <c:pt idx="2">
                  <c:v>9.7192224622030237E-3</c:v>
                </c:pt>
                <c:pt idx="3">
                  <c:v>0</c:v>
                </c:pt>
                <c:pt idx="4">
                  <c:v>4.7516198704103674E-2</c:v>
                </c:pt>
                <c:pt idx="5">
                  <c:v>6.4794816414686825E-3</c:v>
                </c:pt>
                <c:pt idx="6">
                  <c:v>2.9157667386609073E-2</c:v>
                </c:pt>
                <c:pt idx="7">
                  <c:v>1.7278617710583154E-2</c:v>
                </c:pt>
                <c:pt idx="8">
                  <c:v>8.6393088552915772E-3</c:v>
                </c:pt>
                <c:pt idx="9">
                  <c:v>2.1598272138228943E-3</c:v>
                </c:pt>
                <c:pt idx="10">
                  <c:v>6.4794816414686825E-3</c:v>
                </c:pt>
                <c:pt idx="11">
                  <c:v>2.3758099352051837E-2</c:v>
                </c:pt>
                <c:pt idx="12">
                  <c:v>2.9157667386609073E-2</c:v>
                </c:pt>
                <c:pt idx="13">
                  <c:v>0.11663066954643629</c:v>
                </c:pt>
                <c:pt idx="14">
                  <c:v>0.15874730021598271</c:v>
                </c:pt>
                <c:pt idx="15">
                  <c:v>0.12095032397408208</c:v>
                </c:pt>
                <c:pt idx="16">
                  <c:v>0.28077753779697623</c:v>
                </c:pt>
                <c:pt idx="17">
                  <c:v>2.0518358531317494E-2</c:v>
                </c:pt>
                <c:pt idx="18">
                  <c:v>4.2116630669546434E-2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E-4A99-94BD-DC2A525EE5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E-4A99-94BD-DC2A525EE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9.78'!$Z$44:$Z$60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29</c:v>
                </c:pt>
                <c:pt idx="3">
                  <c:v>52</c:v>
                </c:pt>
                <c:pt idx="4">
                  <c:v>77</c:v>
                </c:pt>
                <c:pt idx="5">
                  <c:v>80</c:v>
                </c:pt>
                <c:pt idx="6">
                  <c:v>71</c:v>
                </c:pt>
                <c:pt idx="7">
                  <c:v>52</c:v>
                </c:pt>
                <c:pt idx="8">
                  <c:v>42</c:v>
                </c:pt>
                <c:pt idx="9">
                  <c:v>44</c:v>
                </c:pt>
                <c:pt idx="10">
                  <c:v>24</c:v>
                </c:pt>
                <c:pt idx="11">
                  <c:v>26</c:v>
                </c:pt>
                <c:pt idx="12">
                  <c:v>10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B-4DA8-ACFC-C8523FF0A828}"/>
            </c:ext>
          </c:extLst>
        </c:ser>
        <c:ser>
          <c:idx val="1"/>
          <c:order val="1"/>
          <c:tx>
            <c:strRef>
              <c:f>'Table 9.78'!$S$62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9.78'!$Z$63:$Z$79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23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33</c:v>
                </c:pt>
                <c:pt idx="7">
                  <c:v>50</c:v>
                </c:pt>
                <c:pt idx="8">
                  <c:v>29</c:v>
                </c:pt>
                <c:pt idx="9">
                  <c:v>47</c:v>
                </c:pt>
                <c:pt idx="10">
                  <c:v>37</c:v>
                </c:pt>
                <c:pt idx="11">
                  <c:v>19</c:v>
                </c:pt>
                <c:pt idx="12">
                  <c:v>7</c:v>
                </c:pt>
                <c:pt idx="13">
                  <c:v>4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B-4DA8-ACFC-C8523FF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9.78'!$Z$83:$Z$90</c:f>
              <c:numCache>
                <c:formatCode>#,##0</c:formatCode>
                <c:ptCount val="8"/>
                <c:pt idx="0">
                  <c:v>16</c:v>
                </c:pt>
                <c:pt idx="1">
                  <c:v>46</c:v>
                </c:pt>
                <c:pt idx="2">
                  <c:v>58</c:v>
                </c:pt>
                <c:pt idx="3">
                  <c:v>63</c:v>
                </c:pt>
                <c:pt idx="4">
                  <c:v>5</c:v>
                </c:pt>
                <c:pt idx="5">
                  <c:v>3</c:v>
                </c:pt>
                <c:pt idx="6">
                  <c:v>16</c:v>
                </c:pt>
                <c:pt idx="7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2-4F30-9158-33DBE81517C0}"/>
            </c:ext>
          </c:extLst>
        </c:ser>
        <c:ser>
          <c:idx val="1"/>
          <c:order val="1"/>
          <c:tx>
            <c:strRef>
              <c:f>'Table 9.78'!$S$92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9.78'!$Z$93:$Z$100</c:f>
              <c:numCache>
                <c:formatCode>#,##0</c:formatCode>
                <c:ptCount val="8"/>
                <c:pt idx="0">
                  <c:v>14</c:v>
                </c:pt>
                <c:pt idx="1">
                  <c:v>45</c:v>
                </c:pt>
                <c:pt idx="2">
                  <c:v>10</c:v>
                </c:pt>
                <c:pt idx="3">
                  <c:v>118</c:v>
                </c:pt>
                <c:pt idx="4">
                  <c:v>38</c:v>
                </c:pt>
                <c:pt idx="5">
                  <c:v>12</c:v>
                </c:pt>
                <c:pt idx="6">
                  <c:v>6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12-4F30-9158-33DBE815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9.8'!$Z$44:$Z$60</c:f>
              <c:numCache>
                <c:formatCode>#,##0</c:formatCode>
                <c:ptCount val="17"/>
                <c:pt idx="0">
                  <c:v>591</c:v>
                </c:pt>
                <c:pt idx="1">
                  <c:v>9415</c:v>
                </c:pt>
                <c:pt idx="2">
                  <c:v>31582</c:v>
                </c:pt>
                <c:pt idx="3">
                  <c:v>57342</c:v>
                </c:pt>
                <c:pt idx="4">
                  <c:v>81263</c:v>
                </c:pt>
                <c:pt idx="5">
                  <c:v>75337</c:v>
                </c:pt>
                <c:pt idx="6">
                  <c:v>67207</c:v>
                </c:pt>
                <c:pt idx="7">
                  <c:v>55225</c:v>
                </c:pt>
                <c:pt idx="8">
                  <c:v>50232</c:v>
                </c:pt>
                <c:pt idx="9">
                  <c:v>43566</c:v>
                </c:pt>
                <c:pt idx="10">
                  <c:v>35347</c:v>
                </c:pt>
                <c:pt idx="11">
                  <c:v>24876</c:v>
                </c:pt>
                <c:pt idx="12">
                  <c:v>12997</c:v>
                </c:pt>
                <c:pt idx="13">
                  <c:v>5893</c:v>
                </c:pt>
                <c:pt idx="14">
                  <c:v>2200</c:v>
                </c:pt>
                <c:pt idx="15">
                  <c:v>871</c:v>
                </c:pt>
                <c:pt idx="16">
                  <c:v>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0C-4688-958A-CBE121BD817E}"/>
            </c:ext>
          </c:extLst>
        </c:ser>
        <c:ser>
          <c:idx val="1"/>
          <c:order val="1"/>
          <c:tx>
            <c:strRef>
              <c:f>'Table 9.8'!$S$62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9.8'!$Z$63:$Z$79</c:f>
              <c:numCache>
                <c:formatCode>#,##0</c:formatCode>
                <c:ptCount val="17"/>
                <c:pt idx="0">
                  <c:v>886</c:v>
                </c:pt>
                <c:pt idx="1">
                  <c:v>11555</c:v>
                </c:pt>
                <c:pt idx="2">
                  <c:v>33808</c:v>
                </c:pt>
                <c:pt idx="3">
                  <c:v>61991</c:v>
                </c:pt>
                <c:pt idx="4">
                  <c:v>80771</c:v>
                </c:pt>
                <c:pt idx="5">
                  <c:v>72080</c:v>
                </c:pt>
                <c:pt idx="6">
                  <c:v>62764</c:v>
                </c:pt>
                <c:pt idx="7">
                  <c:v>52512</c:v>
                </c:pt>
                <c:pt idx="8">
                  <c:v>49701</c:v>
                </c:pt>
                <c:pt idx="9">
                  <c:v>44460</c:v>
                </c:pt>
                <c:pt idx="10">
                  <c:v>35067</c:v>
                </c:pt>
                <c:pt idx="11">
                  <c:v>23621</c:v>
                </c:pt>
                <c:pt idx="12">
                  <c:v>11132</c:v>
                </c:pt>
                <c:pt idx="13">
                  <c:v>4379</c:v>
                </c:pt>
                <c:pt idx="14">
                  <c:v>1620</c:v>
                </c:pt>
                <c:pt idx="15">
                  <c:v>758</c:v>
                </c:pt>
                <c:pt idx="16">
                  <c:v>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0C-4688-958A-CBE121BD8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9.78'!$V$8:$Z$8</c:f>
              <c:numCache>
                <c:formatCode>#,##0</c:formatCode>
                <c:ptCount val="5"/>
                <c:pt idx="0">
                  <c:v>36110</c:v>
                </c:pt>
                <c:pt idx="1">
                  <c:v>41503</c:v>
                </c:pt>
                <c:pt idx="2">
                  <c:v>38960.28</c:v>
                </c:pt>
                <c:pt idx="3">
                  <c:v>38763.94</c:v>
                </c:pt>
                <c:pt idx="4">
                  <c:v>29789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A-4E54-99D4-CA3A38E6E9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5A-4E54-99D4-CA3A38E6E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9.8'!$Z$83:$Z$90</c:f>
              <c:numCache>
                <c:formatCode>#,##0</c:formatCode>
                <c:ptCount val="8"/>
                <c:pt idx="0">
                  <c:v>52607</c:v>
                </c:pt>
                <c:pt idx="1">
                  <c:v>92017</c:v>
                </c:pt>
                <c:pt idx="2">
                  <c:v>50022</c:v>
                </c:pt>
                <c:pt idx="3">
                  <c:v>24374</c:v>
                </c:pt>
                <c:pt idx="4">
                  <c:v>25486</c:v>
                </c:pt>
                <c:pt idx="5">
                  <c:v>22219</c:v>
                </c:pt>
                <c:pt idx="6">
                  <c:v>21043</c:v>
                </c:pt>
                <c:pt idx="7">
                  <c:v>32423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0-42F5-B0D2-31E4FCC8C86C}"/>
            </c:ext>
          </c:extLst>
        </c:ser>
        <c:ser>
          <c:idx val="1"/>
          <c:order val="1"/>
          <c:tx>
            <c:strRef>
              <c:f>'Table 9.8'!$S$92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9.8'!$Z$93:$Z$100</c:f>
              <c:numCache>
                <c:formatCode>#,##0</c:formatCode>
                <c:ptCount val="8"/>
                <c:pt idx="0">
                  <c:v>37075</c:v>
                </c:pt>
                <c:pt idx="1">
                  <c:v>105523</c:v>
                </c:pt>
                <c:pt idx="2">
                  <c:v>11432</c:v>
                </c:pt>
                <c:pt idx="3">
                  <c:v>48541</c:v>
                </c:pt>
                <c:pt idx="4">
                  <c:v>67217</c:v>
                </c:pt>
                <c:pt idx="5">
                  <c:v>30404</c:v>
                </c:pt>
                <c:pt idx="6">
                  <c:v>3035</c:v>
                </c:pt>
                <c:pt idx="7">
                  <c:v>18212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0-42F5-B0D2-31E4FCC8C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9.1'!$Z$44:$Z$60</c:f>
              <c:numCache>
                <c:formatCode>#,##0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8</c:v>
                </c:pt>
                <c:pt idx="3">
                  <c:v>27</c:v>
                </c:pt>
                <c:pt idx="4">
                  <c:v>41</c:v>
                </c:pt>
                <c:pt idx="5">
                  <c:v>29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33</c:v>
                </c:pt>
                <c:pt idx="10">
                  <c:v>27</c:v>
                </c:pt>
                <c:pt idx="11">
                  <c:v>12</c:v>
                </c:pt>
                <c:pt idx="12">
                  <c:v>7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F-437D-87B3-BB1E5442FFF4}"/>
            </c:ext>
          </c:extLst>
        </c:ser>
        <c:ser>
          <c:idx val="1"/>
          <c:order val="1"/>
          <c:tx>
            <c:strRef>
              <c:f>'Table 9.1'!$S$62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9.1'!$Z$63:$Z$79</c:f>
              <c:numCache>
                <c:formatCode>#,##0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14</c:v>
                </c:pt>
                <c:pt idx="3">
                  <c:v>22</c:v>
                </c:pt>
                <c:pt idx="4">
                  <c:v>26</c:v>
                </c:pt>
                <c:pt idx="5">
                  <c:v>32</c:v>
                </c:pt>
                <c:pt idx="6">
                  <c:v>22</c:v>
                </c:pt>
                <c:pt idx="7">
                  <c:v>15</c:v>
                </c:pt>
                <c:pt idx="8">
                  <c:v>27</c:v>
                </c:pt>
                <c:pt idx="9">
                  <c:v>22</c:v>
                </c:pt>
                <c:pt idx="10">
                  <c:v>19</c:v>
                </c:pt>
                <c:pt idx="11">
                  <c:v>14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F-437D-87B3-BB1E5442F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9.8'!$V$8:$Z$8</c:f>
              <c:numCache>
                <c:formatCode>#,##0</c:formatCode>
                <c:ptCount val="5"/>
                <c:pt idx="0">
                  <c:v>45816</c:v>
                </c:pt>
                <c:pt idx="1">
                  <c:v>47177</c:v>
                </c:pt>
                <c:pt idx="2">
                  <c:v>48521.83</c:v>
                </c:pt>
                <c:pt idx="3">
                  <c:v>48699.54</c:v>
                </c:pt>
                <c:pt idx="4">
                  <c:v>50496.7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3-4E28-BC23-868025788A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23-4E28-BC23-868025788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9.9'!$U$4:$Y$4</c:f>
              <c:numCache>
                <c:formatCode>#,##0</c:formatCode>
                <c:ptCount val="5"/>
                <c:pt idx="1">
                  <c:v>178</c:v>
                </c:pt>
                <c:pt idx="2">
                  <c:v>284</c:v>
                </c:pt>
                <c:pt idx="3">
                  <c:v>253</c:v>
                </c:pt>
                <c:pt idx="4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41-4148-A4F9-9CDD2B188365}"/>
            </c:ext>
          </c:extLst>
        </c:ser>
        <c:ser>
          <c:idx val="1"/>
          <c:order val="1"/>
          <c:tx>
            <c:strRef>
              <c:f>'Table 9.9'!$S$7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9.9'!$U$7:$Y$7</c:f>
              <c:numCache>
                <c:formatCode>#,##0</c:formatCode>
                <c:ptCount val="5"/>
                <c:pt idx="1">
                  <c:v>124</c:v>
                </c:pt>
                <c:pt idx="2">
                  <c:v>195</c:v>
                </c:pt>
                <c:pt idx="3">
                  <c:v>155</c:v>
                </c:pt>
                <c:pt idx="4">
                  <c:v>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41-4148-A4F9-9CDD2B188365}"/>
            </c:ext>
          </c:extLst>
        </c:ser>
        <c:ser>
          <c:idx val="2"/>
          <c:order val="2"/>
          <c:tx>
            <c:strRef>
              <c:f>'Table 9.9'!$S$11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9.9'!$U$11:$Y$11</c:f>
              <c:numCache>
                <c:formatCode>#,##0</c:formatCode>
                <c:ptCount val="5"/>
                <c:pt idx="1">
                  <c:v>146</c:v>
                </c:pt>
                <c:pt idx="2">
                  <c:v>227</c:v>
                </c:pt>
                <c:pt idx="3">
                  <c:v>206</c:v>
                </c:pt>
                <c:pt idx="4">
                  <c:v>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41-4148-A4F9-9CDD2B188365}"/>
            </c:ext>
          </c:extLst>
        </c:ser>
        <c:ser>
          <c:idx val="3"/>
          <c:order val="3"/>
          <c:tx>
            <c:strRef>
              <c:f>'Table 9.9'!$S$12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9.9'!$U$12:$Y$12</c:f>
              <c:numCache>
                <c:formatCode>#,##0</c:formatCode>
                <c:ptCount val="5"/>
                <c:pt idx="1">
                  <c:v>23</c:v>
                </c:pt>
                <c:pt idx="2">
                  <c:v>58</c:v>
                </c:pt>
                <c:pt idx="3">
                  <c:v>50</c:v>
                </c:pt>
                <c:pt idx="4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41-4148-A4F9-9CDD2B188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9.9'!$AB$15:$AB$33</c:f>
              <c:numCache>
                <c:formatCode>0.0%</c:formatCode>
                <c:ptCount val="19"/>
                <c:pt idx="0">
                  <c:v>0.20186335403726707</c:v>
                </c:pt>
                <c:pt idx="1">
                  <c:v>1.2422360248447204E-2</c:v>
                </c:pt>
                <c:pt idx="2">
                  <c:v>4.6583850931677016E-2</c:v>
                </c:pt>
                <c:pt idx="3">
                  <c:v>0</c:v>
                </c:pt>
                <c:pt idx="4">
                  <c:v>4.0372670807453416E-2</c:v>
                </c:pt>
                <c:pt idx="5">
                  <c:v>2.1739130434782608E-2</c:v>
                </c:pt>
                <c:pt idx="6">
                  <c:v>3.4161490683229816E-2</c:v>
                </c:pt>
                <c:pt idx="7">
                  <c:v>2.1739130434782608E-2</c:v>
                </c:pt>
                <c:pt idx="8">
                  <c:v>4.3478260869565216E-2</c:v>
                </c:pt>
                <c:pt idx="9">
                  <c:v>0</c:v>
                </c:pt>
                <c:pt idx="10">
                  <c:v>1.2422360248447204E-2</c:v>
                </c:pt>
                <c:pt idx="11">
                  <c:v>2.7950310559006212E-2</c:v>
                </c:pt>
                <c:pt idx="12">
                  <c:v>4.9689440993788817E-2</c:v>
                </c:pt>
                <c:pt idx="13">
                  <c:v>5.9006211180124224E-2</c:v>
                </c:pt>
                <c:pt idx="14">
                  <c:v>0.2391304347826087</c:v>
                </c:pt>
                <c:pt idx="15">
                  <c:v>5.5900621118012424E-2</c:v>
                </c:pt>
                <c:pt idx="16">
                  <c:v>2.7950310559006212E-2</c:v>
                </c:pt>
                <c:pt idx="17">
                  <c:v>6.2111801242236021E-3</c:v>
                </c:pt>
                <c:pt idx="18">
                  <c:v>4.0372670807453416E-2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A-4A63-B518-4B5A6CC67F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A-4A63-B518-4B5A6CC67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9.9'!$Y$44:$Y$60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9</c:v>
                </c:pt>
                <c:pt idx="3">
                  <c:v>8</c:v>
                </c:pt>
                <c:pt idx="4">
                  <c:v>17</c:v>
                </c:pt>
                <c:pt idx="5">
                  <c:v>10</c:v>
                </c:pt>
                <c:pt idx="6">
                  <c:v>22</c:v>
                </c:pt>
                <c:pt idx="7">
                  <c:v>19</c:v>
                </c:pt>
                <c:pt idx="8">
                  <c:v>11</c:v>
                </c:pt>
                <c:pt idx="9">
                  <c:v>16</c:v>
                </c:pt>
                <c:pt idx="10">
                  <c:v>15</c:v>
                </c:pt>
                <c:pt idx="11">
                  <c:v>14</c:v>
                </c:pt>
                <c:pt idx="12">
                  <c:v>11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2-4175-BBA1-63CD0D2CE673}"/>
            </c:ext>
          </c:extLst>
        </c:ser>
        <c:ser>
          <c:idx val="1"/>
          <c:order val="1"/>
          <c:tx>
            <c:strRef>
              <c:f>'Table 9.9'!$S$62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9.9'!$Y$63:$Y$79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28</c:v>
                </c:pt>
                <c:pt idx="5">
                  <c:v>14</c:v>
                </c:pt>
                <c:pt idx="6">
                  <c:v>14</c:v>
                </c:pt>
                <c:pt idx="7">
                  <c:v>11</c:v>
                </c:pt>
                <c:pt idx="8">
                  <c:v>9</c:v>
                </c:pt>
                <c:pt idx="9">
                  <c:v>9</c:v>
                </c:pt>
                <c:pt idx="10">
                  <c:v>13</c:v>
                </c:pt>
                <c:pt idx="11">
                  <c:v>7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52-4175-BBA1-63CD0D2CE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9.9'!$Y$83:$Y$90</c:f>
              <c:numCache>
                <c:formatCode>#,##0</c:formatCode>
                <c:ptCount val="8"/>
                <c:pt idx="0">
                  <c:v>14</c:v>
                </c:pt>
                <c:pt idx="1">
                  <c:v>6</c:v>
                </c:pt>
                <c:pt idx="2">
                  <c:v>15</c:v>
                </c:pt>
                <c:pt idx="3">
                  <c:v>6</c:v>
                </c:pt>
                <c:pt idx="4">
                  <c:v>4</c:v>
                </c:pt>
                <c:pt idx="5">
                  <c:v>0</c:v>
                </c:pt>
                <c:pt idx="6">
                  <c:v>17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4-4D16-A8CD-FD67D70462AD}"/>
            </c:ext>
          </c:extLst>
        </c:ser>
        <c:ser>
          <c:idx val="1"/>
          <c:order val="1"/>
          <c:tx>
            <c:strRef>
              <c:f>'Table 9.9'!$S$92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9.9'!$Y$93:$Y$100</c:f>
              <c:numCache>
                <c:formatCode>#,##0</c:formatCode>
                <c:ptCount val="8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22</c:v>
                </c:pt>
                <c:pt idx="5">
                  <c:v>0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4-4D16-A8CD-FD67D7046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9.9'!$U$8:$Y$8</c:f>
              <c:numCache>
                <c:formatCode>#,##0</c:formatCode>
                <c:ptCount val="5"/>
                <c:pt idx="1">
                  <c:v>58296.06</c:v>
                </c:pt>
                <c:pt idx="2">
                  <c:v>50856.15</c:v>
                </c:pt>
                <c:pt idx="3">
                  <c:v>46048</c:v>
                </c:pt>
                <c:pt idx="4">
                  <c:v>48250.53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8-4C7A-AD45-FC67460198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8-4C7A-AD45-FC6746019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9.9'!$V$4:$Z$4</c:f>
              <c:numCache>
                <c:formatCode>#,##0</c:formatCode>
                <c:ptCount val="5"/>
                <c:pt idx="0">
                  <c:v>178</c:v>
                </c:pt>
                <c:pt idx="1">
                  <c:v>284</c:v>
                </c:pt>
                <c:pt idx="2">
                  <c:v>253</c:v>
                </c:pt>
                <c:pt idx="3">
                  <c:v>285</c:v>
                </c:pt>
                <c:pt idx="4">
                  <c:v>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86-422D-946D-A3B0D32EB8DC}"/>
            </c:ext>
          </c:extLst>
        </c:ser>
        <c:ser>
          <c:idx val="1"/>
          <c:order val="1"/>
          <c:tx>
            <c:strRef>
              <c:f>'Table 9.9'!$S$7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9.9'!$V$7:$Z$7</c:f>
              <c:numCache>
                <c:formatCode>#,##0</c:formatCode>
                <c:ptCount val="5"/>
                <c:pt idx="0">
                  <c:v>124</c:v>
                </c:pt>
                <c:pt idx="1">
                  <c:v>195</c:v>
                </c:pt>
                <c:pt idx="2">
                  <c:v>155</c:v>
                </c:pt>
                <c:pt idx="3">
                  <c:v>176</c:v>
                </c:pt>
                <c:pt idx="4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86-422D-946D-A3B0D32EB8DC}"/>
            </c:ext>
          </c:extLst>
        </c:ser>
        <c:ser>
          <c:idx val="2"/>
          <c:order val="2"/>
          <c:tx>
            <c:strRef>
              <c:f>'Table 9.9'!$S$11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9.9'!$V$11:$Z$11</c:f>
              <c:numCache>
                <c:formatCode>#,##0</c:formatCode>
                <c:ptCount val="5"/>
                <c:pt idx="0">
                  <c:v>146</c:v>
                </c:pt>
                <c:pt idx="1">
                  <c:v>227</c:v>
                </c:pt>
                <c:pt idx="2">
                  <c:v>206</c:v>
                </c:pt>
                <c:pt idx="3">
                  <c:v>234</c:v>
                </c:pt>
                <c:pt idx="4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86-422D-946D-A3B0D32EB8DC}"/>
            </c:ext>
          </c:extLst>
        </c:ser>
        <c:ser>
          <c:idx val="3"/>
          <c:order val="3"/>
          <c:tx>
            <c:strRef>
              <c:f>'Table 9.9'!$S$12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9.9'!$V$12:$Z$12</c:f>
              <c:numCache>
                <c:formatCode>#,##0</c:formatCode>
                <c:ptCount val="5"/>
                <c:pt idx="0">
                  <c:v>23</c:v>
                </c:pt>
                <c:pt idx="1">
                  <c:v>58</c:v>
                </c:pt>
                <c:pt idx="2">
                  <c:v>50</c:v>
                </c:pt>
                <c:pt idx="3">
                  <c:v>49</c:v>
                </c:pt>
                <c:pt idx="4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86-422D-946D-A3B0D32EB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9.9'!$AB$15:$AB$33</c:f>
              <c:numCache>
                <c:formatCode>0.0%</c:formatCode>
                <c:ptCount val="19"/>
                <c:pt idx="0">
                  <c:v>0.20186335403726707</c:v>
                </c:pt>
                <c:pt idx="1">
                  <c:v>1.2422360248447204E-2</c:v>
                </c:pt>
                <c:pt idx="2">
                  <c:v>4.6583850931677016E-2</c:v>
                </c:pt>
                <c:pt idx="3">
                  <c:v>0</c:v>
                </c:pt>
                <c:pt idx="4">
                  <c:v>4.0372670807453416E-2</c:v>
                </c:pt>
                <c:pt idx="5">
                  <c:v>2.1739130434782608E-2</c:v>
                </c:pt>
                <c:pt idx="6">
                  <c:v>3.4161490683229816E-2</c:v>
                </c:pt>
                <c:pt idx="7">
                  <c:v>2.1739130434782608E-2</c:v>
                </c:pt>
                <c:pt idx="8">
                  <c:v>4.3478260869565216E-2</c:v>
                </c:pt>
                <c:pt idx="9">
                  <c:v>0</c:v>
                </c:pt>
                <c:pt idx="10">
                  <c:v>1.2422360248447204E-2</c:v>
                </c:pt>
                <c:pt idx="11">
                  <c:v>2.7950310559006212E-2</c:v>
                </c:pt>
                <c:pt idx="12">
                  <c:v>4.9689440993788817E-2</c:v>
                </c:pt>
                <c:pt idx="13">
                  <c:v>5.9006211180124224E-2</c:v>
                </c:pt>
                <c:pt idx="14">
                  <c:v>0.2391304347826087</c:v>
                </c:pt>
                <c:pt idx="15">
                  <c:v>5.5900621118012424E-2</c:v>
                </c:pt>
                <c:pt idx="16">
                  <c:v>2.7950310559006212E-2</c:v>
                </c:pt>
                <c:pt idx="17">
                  <c:v>6.2111801242236021E-3</c:v>
                </c:pt>
                <c:pt idx="18">
                  <c:v>4.0372670807453416E-2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4-49BB-AE7A-63166BD55D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A4-49BB-AE7A-63166BD55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9.9'!$Z$44:$Z$60</c:f>
              <c:numCache>
                <c:formatCode>#,##0</c:formatCode>
                <c:ptCount val="17"/>
                <c:pt idx="0">
                  <c:v>2</c:v>
                </c:pt>
                <c:pt idx="1">
                  <c:v>7</c:v>
                </c:pt>
                <c:pt idx="2">
                  <c:v>7</c:v>
                </c:pt>
                <c:pt idx="3">
                  <c:v>26</c:v>
                </c:pt>
                <c:pt idx="4">
                  <c:v>16</c:v>
                </c:pt>
                <c:pt idx="5">
                  <c:v>13</c:v>
                </c:pt>
                <c:pt idx="6">
                  <c:v>24</c:v>
                </c:pt>
                <c:pt idx="7">
                  <c:v>22</c:v>
                </c:pt>
                <c:pt idx="8">
                  <c:v>13</c:v>
                </c:pt>
                <c:pt idx="9">
                  <c:v>20</c:v>
                </c:pt>
                <c:pt idx="10">
                  <c:v>6</c:v>
                </c:pt>
                <c:pt idx="11">
                  <c:v>15</c:v>
                </c:pt>
                <c:pt idx="12">
                  <c:v>10</c:v>
                </c:pt>
                <c:pt idx="13">
                  <c:v>6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0-4A08-82B8-B6C1F52ABF24}"/>
            </c:ext>
          </c:extLst>
        </c:ser>
        <c:ser>
          <c:idx val="1"/>
          <c:order val="1"/>
          <c:tx>
            <c:strRef>
              <c:f>'Table 9.9'!$S$62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9.9'!$Z$63:$Z$79</c:f>
              <c:numCache>
                <c:formatCode>#,##0</c:formatCode>
                <c:ptCount val="17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19</c:v>
                </c:pt>
                <c:pt idx="4">
                  <c:v>10</c:v>
                </c:pt>
                <c:pt idx="5">
                  <c:v>14</c:v>
                </c:pt>
                <c:pt idx="6">
                  <c:v>15</c:v>
                </c:pt>
                <c:pt idx="7">
                  <c:v>14</c:v>
                </c:pt>
                <c:pt idx="8">
                  <c:v>17</c:v>
                </c:pt>
                <c:pt idx="9">
                  <c:v>6</c:v>
                </c:pt>
                <c:pt idx="10">
                  <c:v>10</c:v>
                </c:pt>
                <c:pt idx="11">
                  <c:v>9</c:v>
                </c:pt>
                <c:pt idx="12">
                  <c:v>5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0-4A08-82B8-B6C1F52AB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9.9'!$Z$83:$Z$90</c:f>
              <c:numCache>
                <c:formatCode>#,##0</c:formatCode>
                <c:ptCount val="8"/>
                <c:pt idx="0">
                  <c:v>10</c:v>
                </c:pt>
                <c:pt idx="1">
                  <c:v>7</c:v>
                </c:pt>
                <c:pt idx="2">
                  <c:v>16</c:v>
                </c:pt>
                <c:pt idx="3">
                  <c:v>3</c:v>
                </c:pt>
                <c:pt idx="4">
                  <c:v>7</c:v>
                </c:pt>
                <c:pt idx="5">
                  <c:v>0</c:v>
                </c:pt>
                <c:pt idx="6">
                  <c:v>19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A-4C5B-BAFE-7C9EB7462AE4}"/>
            </c:ext>
          </c:extLst>
        </c:ser>
        <c:ser>
          <c:idx val="1"/>
          <c:order val="1"/>
          <c:tx>
            <c:strRef>
              <c:f>'Table 9.9'!$S$92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9.9'!$Z$93:$Z$100</c:f>
              <c:numCache>
                <c:formatCode>#,##0</c:formatCode>
                <c:ptCount val="8"/>
                <c:pt idx="0">
                  <c:v>5</c:v>
                </c:pt>
                <c:pt idx="1">
                  <c:v>8</c:v>
                </c:pt>
                <c:pt idx="2">
                  <c:v>0</c:v>
                </c:pt>
                <c:pt idx="3">
                  <c:v>11</c:v>
                </c:pt>
                <c:pt idx="4">
                  <c:v>25</c:v>
                </c:pt>
                <c:pt idx="5">
                  <c:v>0</c:v>
                </c:pt>
                <c:pt idx="6">
                  <c:v>0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A-4C5B-BAFE-7C9EB7462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9.1'!$Z$83:$Z$90</c:f>
              <c:numCache>
                <c:formatCode>#,##0</c:formatCode>
                <c:ptCount val="8"/>
                <c:pt idx="0">
                  <c:v>13</c:v>
                </c:pt>
                <c:pt idx="1">
                  <c:v>16</c:v>
                </c:pt>
                <c:pt idx="2">
                  <c:v>31</c:v>
                </c:pt>
                <c:pt idx="3">
                  <c:v>27</c:v>
                </c:pt>
                <c:pt idx="4">
                  <c:v>5</c:v>
                </c:pt>
                <c:pt idx="5">
                  <c:v>10</c:v>
                </c:pt>
                <c:pt idx="6">
                  <c:v>14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6-4920-B047-D73DA23EAF48}"/>
            </c:ext>
          </c:extLst>
        </c:ser>
        <c:ser>
          <c:idx val="1"/>
          <c:order val="1"/>
          <c:tx>
            <c:strRef>
              <c:f>'Table 9.1'!$S$92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9.1'!$Z$93:$Z$100</c:f>
              <c:numCache>
                <c:formatCode>#,##0</c:formatCode>
                <c:ptCount val="8"/>
                <c:pt idx="0">
                  <c:v>4</c:v>
                </c:pt>
                <c:pt idx="1">
                  <c:v>25</c:v>
                </c:pt>
                <c:pt idx="2">
                  <c:v>6</c:v>
                </c:pt>
                <c:pt idx="3">
                  <c:v>35</c:v>
                </c:pt>
                <c:pt idx="4">
                  <c:v>30</c:v>
                </c:pt>
                <c:pt idx="5">
                  <c:v>8</c:v>
                </c:pt>
                <c:pt idx="6">
                  <c:v>0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6-4920-B047-D73DA23EA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9.9'!$V$8:$Z$8</c:f>
              <c:numCache>
                <c:formatCode>#,##0</c:formatCode>
                <c:ptCount val="5"/>
                <c:pt idx="0">
                  <c:v>58296.06</c:v>
                </c:pt>
                <c:pt idx="1">
                  <c:v>50856.15</c:v>
                </c:pt>
                <c:pt idx="2">
                  <c:v>46048</c:v>
                </c:pt>
                <c:pt idx="3">
                  <c:v>48250.53</c:v>
                </c:pt>
                <c:pt idx="4">
                  <c:v>51072.44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7-4F13-9490-F9CD00D886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42692</c:v>
                </c:pt>
                <c:pt idx="1">
                  <c:v>44165</c:v>
                </c:pt>
                <c:pt idx="2">
                  <c:v>45152</c:v>
                </c:pt>
                <c:pt idx="3">
                  <c:v>45226.09</c:v>
                </c:pt>
                <c:pt idx="4">
                  <c:v>46728.05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17-4F13-9490-F9CD00D88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9.10'!$U$4:$Y$4</c:f>
              <c:numCache>
                <c:formatCode>#,##0</c:formatCode>
                <c:ptCount val="5"/>
                <c:pt idx="1">
                  <c:v>68079</c:v>
                </c:pt>
                <c:pt idx="2">
                  <c:v>69932</c:v>
                </c:pt>
                <c:pt idx="3">
                  <c:v>71932</c:v>
                </c:pt>
                <c:pt idx="4">
                  <c:v>71700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9B-419A-A5DA-E021A85D16CF}"/>
            </c:ext>
          </c:extLst>
        </c:ser>
        <c:ser>
          <c:idx val="1"/>
          <c:order val="1"/>
          <c:tx>
            <c:strRef>
              <c:f>'Table 9.10'!$S$7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9.10'!$U$7:$Y$7</c:f>
              <c:numCache>
                <c:formatCode>#,##0</c:formatCode>
                <c:ptCount val="5"/>
                <c:pt idx="1">
                  <c:v>46295</c:v>
                </c:pt>
                <c:pt idx="2">
                  <c:v>47840</c:v>
                </c:pt>
                <c:pt idx="3">
                  <c:v>48893</c:v>
                </c:pt>
                <c:pt idx="4">
                  <c:v>49106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9B-419A-A5DA-E021A85D16CF}"/>
            </c:ext>
          </c:extLst>
        </c:ser>
        <c:ser>
          <c:idx val="2"/>
          <c:order val="2"/>
          <c:tx>
            <c:strRef>
              <c:f>'Table 9.10'!$S$11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9.10'!$U$11:$Y$11</c:f>
              <c:numCache>
                <c:formatCode>#,##0</c:formatCode>
                <c:ptCount val="5"/>
                <c:pt idx="1">
                  <c:v>60895</c:v>
                </c:pt>
                <c:pt idx="2">
                  <c:v>62699</c:v>
                </c:pt>
                <c:pt idx="3">
                  <c:v>64806</c:v>
                </c:pt>
                <c:pt idx="4">
                  <c:v>64484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9B-419A-A5DA-E021A85D16CF}"/>
            </c:ext>
          </c:extLst>
        </c:ser>
        <c:ser>
          <c:idx val="3"/>
          <c:order val="3"/>
          <c:tx>
            <c:strRef>
              <c:f>'Table 9.10'!$S$12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9.10'!$U$12:$Y$12</c:f>
              <c:numCache>
                <c:formatCode>#,##0</c:formatCode>
                <c:ptCount val="5"/>
                <c:pt idx="1">
                  <c:v>7181</c:v>
                </c:pt>
                <c:pt idx="2">
                  <c:v>7229</c:v>
                </c:pt>
                <c:pt idx="3">
                  <c:v>7123</c:v>
                </c:pt>
                <c:pt idx="4">
                  <c:v>7215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9B-419A-A5DA-E021A85D1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9.10'!$AB$15:$AB$33</c:f>
              <c:numCache>
                <c:formatCode>0.0%</c:formatCode>
                <c:ptCount val="19"/>
                <c:pt idx="0">
                  <c:v>0.10419006593638923</c:v>
                </c:pt>
                <c:pt idx="1">
                  <c:v>1.3544047886467844E-2</c:v>
                </c:pt>
                <c:pt idx="2">
                  <c:v>5.9844871100305237E-2</c:v>
                </c:pt>
                <c:pt idx="3">
                  <c:v>4.5719420182613411E-3</c:v>
                </c:pt>
                <c:pt idx="4">
                  <c:v>6.3161511119332978E-2</c:v>
                </c:pt>
                <c:pt idx="5">
                  <c:v>2.596493082625299E-2</c:v>
                </c:pt>
                <c:pt idx="6">
                  <c:v>8.8108986640943993E-2</c:v>
                </c:pt>
                <c:pt idx="7">
                  <c:v>8.0326114245695635E-2</c:v>
                </c:pt>
                <c:pt idx="8">
                  <c:v>3.1369336275585039E-2</c:v>
                </c:pt>
                <c:pt idx="9">
                  <c:v>3.0655796191810148E-3</c:v>
                </c:pt>
                <c:pt idx="10">
                  <c:v>3.0589727665534694E-2</c:v>
                </c:pt>
                <c:pt idx="11">
                  <c:v>1.9384505609217881E-2</c:v>
                </c:pt>
                <c:pt idx="12">
                  <c:v>4.5071948625113968E-2</c:v>
                </c:pt>
                <c:pt idx="13">
                  <c:v>8.937750234543268E-2</c:v>
                </c:pt>
                <c:pt idx="14">
                  <c:v>3.71701528825698E-2</c:v>
                </c:pt>
                <c:pt idx="15">
                  <c:v>6.5434268423208555E-2</c:v>
                </c:pt>
                <c:pt idx="16">
                  <c:v>0.14975092165594153</c:v>
                </c:pt>
                <c:pt idx="17">
                  <c:v>8.9324647524412319E-3</c:v>
                </c:pt>
                <c:pt idx="18">
                  <c:v>3.6853023956447628E-2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7-479D-92C9-D3652AF102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7-479D-92C9-D3652AF10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9.10'!$Y$44:$Y$60</c:f>
              <c:numCache>
                <c:formatCode>#,##0</c:formatCode>
                <c:ptCount val="17"/>
                <c:pt idx="0">
                  <c:v>65</c:v>
                </c:pt>
                <c:pt idx="1">
                  <c:v>1010</c:v>
                </c:pt>
                <c:pt idx="2">
                  <c:v>2638</c:v>
                </c:pt>
                <c:pt idx="3">
                  <c:v>4233</c:v>
                </c:pt>
                <c:pt idx="4">
                  <c:v>5417</c:v>
                </c:pt>
                <c:pt idx="5">
                  <c:v>3565</c:v>
                </c:pt>
                <c:pt idx="6">
                  <c:v>2984</c:v>
                </c:pt>
                <c:pt idx="7">
                  <c:v>2909</c:v>
                </c:pt>
                <c:pt idx="8">
                  <c:v>3278</c:v>
                </c:pt>
                <c:pt idx="9">
                  <c:v>3009</c:v>
                </c:pt>
                <c:pt idx="10">
                  <c:v>3196</c:v>
                </c:pt>
                <c:pt idx="11">
                  <c:v>2561</c:v>
                </c:pt>
                <c:pt idx="12">
                  <c:v>1333</c:v>
                </c:pt>
                <c:pt idx="13">
                  <c:v>521</c:v>
                </c:pt>
                <c:pt idx="14">
                  <c:v>255</c:v>
                </c:pt>
                <c:pt idx="15">
                  <c:v>131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9-4270-BE68-E637F46E5F07}"/>
            </c:ext>
          </c:extLst>
        </c:ser>
        <c:ser>
          <c:idx val="1"/>
          <c:order val="1"/>
          <c:tx>
            <c:strRef>
              <c:f>'Table 9.10'!$S$62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9.10'!$Y$63:$Y$79</c:f>
              <c:numCache>
                <c:formatCode>#,##0</c:formatCode>
                <c:ptCount val="17"/>
                <c:pt idx="0">
                  <c:v>81</c:v>
                </c:pt>
                <c:pt idx="1">
                  <c:v>1064</c:v>
                </c:pt>
                <c:pt idx="2">
                  <c:v>2489</c:v>
                </c:pt>
                <c:pt idx="3">
                  <c:v>3899</c:v>
                </c:pt>
                <c:pt idx="4">
                  <c:v>4873</c:v>
                </c:pt>
                <c:pt idx="5">
                  <c:v>3006</c:v>
                </c:pt>
                <c:pt idx="6">
                  <c:v>2790</c:v>
                </c:pt>
                <c:pt idx="7">
                  <c:v>2853</c:v>
                </c:pt>
                <c:pt idx="8">
                  <c:v>3202</c:v>
                </c:pt>
                <c:pt idx="9">
                  <c:v>3133</c:v>
                </c:pt>
                <c:pt idx="10">
                  <c:v>3125</c:v>
                </c:pt>
                <c:pt idx="11">
                  <c:v>2287</c:v>
                </c:pt>
                <c:pt idx="12">
                  <c:v>992</c:v>
                </c:pt>
                <c:pt idx="13">
                  <c:v>379</c:v>
                </c:pt>
                <c:pt idx="14">
                  <c:v>187</c:v>
                </c:pt>
                <c:pt idx="15">
                  <c:v>105</c:v>
                </c:pt>
                <c:pt idx="16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9-4270-BE68-E637F46E5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9.10'!$Y$83:$Y$90</c:f>
              <c:numCache>
                <c:formatCode>#,##0</c:formatCode>
                <c:ptCount val="8"/>
                <c:pt idx="0">
                  <c:v>2109</c:v>
                </c:pt>
                <c:pt idx="1">
                  <c:v>2057</c:v>
                </c:pt>
                <c:pt idx="2">
                  <c:v>4330</c:v>
                </c:pt>
                <c:pt idx="3">
                  <c:v>1417</c:v>
                </c:pt>
                <c:pt idx="4">
                  <c:v>664</c:v>
                </c:pt>
                <c:pt idx="5">
                  <c:v>1286</c:v>
                </c:pt>
                <c:pt idx="6">
                  <c:v>3151</c:v>
                </c:pt>
                <c:pt idx="7">
                  <c:v>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92-4DCC-9F82-A105A4BFAFF3}"/>
            </c:ext>
          </c:extLst>
        </c:ser>
        <c:ser>
          <c:idx val="1"/>
          <c:order val="1"/>
          <c:tx>
            <c:strRef>
              <c:f>'Table 9.10'!$S$92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9.10'!$Y$93:$Y$100</c:f>
              <c:numCache>
                <c:formatCode>#,##0</c:formatCode>
                <c:ptCount val="8"/>
                <c:pt idx="0">
                  <c:v>1495</c:v>
                </c:pt>
                <c:pt idx="1">
                  <c:v>3811</c:v>
                </c:pt>
                <c:pt idx="2">
                  <c:v>680</c:v>
                </c:pt>
                <c:pt idx="3">
                  <c:v>4228</c:v>
                </c:pt>
                <c:pt idx="4">
                  <c:v>3570</c:v>
                </c:pt>
                <c:pt idx="5">
                  <c:v>2418</c:v>
                </c:pt>
                <c:pt idx="6">
                  <c:v>231</c:v>
                </c:pt>
                <c:pt idx="7">
                  <c:v>2619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92-4DCC-9F82-A105A4BFA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9.10'!$U$8:$Y$8</c:f>
              <c:numCache>
                <c:formatCode>#,##0</c:formatCode>
                <c:ptCount val="5"/>
                <c:pt idx="1">
                  <c:v>35174</c:v>
                </c:pt>
                <c:pt idx="2">
                  <c:v>36253.54</c:v>
                </c:pt>
                <c:pt idx="3">
                  <c:v>36475.129999999997</c:v>
                </c:pt>
                <c:pt idx="4">
                  <c:v>36865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E7-48F5-88D8-056297A1B2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42692</c:v>
                </c:pt>
                <c:pt idx="2">
                  <c:v>44165</c:v>
                </c:pt>
                <c:pt idx="3">
                  <c:v>45152</c:v>
                </c:pt>
                <c:pt idx="4">
                  <c:v>45226.09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E7-48F5-88D8-056297A1B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9.10'!$V$4:$Z$4</c:f>
              <c:numCache>
                <c:formatCode>#,##0</c:formatCode>
                <c:ptCount val="5"/>
                <c:pt idx="0">
                  <c:v>68079</c:v>
                </c:pt>
                <c:pt idx="1">
                  <c:v>69932</c:v>
                </c:pt>
                <c:pt idx="2">
                  <c:v>71932</c:v>
                </c:pt>
                <c:pt idx="3">
                  <c:v>71700</c:v>
                </c:pt>
                <c:pt idx="4">
                  <c:v>75679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F0-45F8-9E10-15D6678E663F}"/>
            </c:ext>
          </c:extLst>
        </c:ser>
        <c:ser>
          <c:idx val="1"/>
          <c:order val="1"/>
          <c:tx>
            <c:strRef>
              <c:f>'Table 9.10'!$S$7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9.10'!$V$7:$Z$7</c:f>
              <c:numCache>
                <c:formatCode>#,##0</c:formatCode>
                <c:ptCount val="5"/>
                <c:pt idx="0">
                  <c:v>46295</c:v>
                </c:pt>
                <c:pt idx="1">
                  <c:v>47840</c:v>
                </c:pt>
                <c:pt idx="2">
                  <c:v>48893</c:v>
                </c:pt>
                <c:pt idx="3">
                  <c:v>49106</c:v>
                </c:pt>
                <c:pt idx="4">
                  <c:v>49799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F0-45F8-9E10-15D6678E663F}"/>
            </c:ext>
          </c:extLst>
        </c:ser>
        <c:ser>
          <c:idx val="2"/>
          <c:order val="2"/>
          <c:tx>
            <c:strRef>
              <c:f>'Table 9.10'!$S$11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9.10'!$V$11:$Z$11</c:f>
              <c:numCache>
                <c:formatCode>#,##0</c:formatCode>
                <c:ptCount val="5"/>
                <c:pt idx="0">
                  <c:v>60895</c:v>
                </c:pt>
                <c:pt idx="1">
                  <c:v>62699</c:v>
                </c:pt>
                <c:pt idx="2">
                  <c:v>64806</c:v>
                </c:pt>
                <c:pt idx="3">
                  <c:v>64484</c:v>
                </c:pt>
                <c:pt idx="4">
                  <c:v>68211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F0-45F8-9E10-15D6678E663F}"/>
            </c:ext>
          </c:extLst>
        </c:ser>
        <c:ser>
          <c:idx val="3"/>
          <c:order val="3"/>
          <c:tx>
            <c:strRef>
              <c:f>'Table 9.10'!$S$12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9.10'!$V$12:$Z$12</c:f>
              <c:numCache>
                <c:formatCode>#,##0</c:formatCode>
                <c:ptCount val="5"/>
                <c:pt idx="0">
                  <c:v>7181</c:v>
                </c:pt>
                <c:pt idx="1">
                  <c:v>7229</c:v>
                </c:pt>
                <c:pt idx="2">
                  <c:v>7123</c:v>
                </c:pt>
                <c:pt idx="3">
                  <c:v>7215</c:v>
                </c:pt>
                <c:pt idx="4">
                  <c:v>7468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F0-45F8-9E10-15D6678E6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9.10'!$AB$15:$AB$33</c:f>
              <c:numCache>
                <c:formatCode>0.0%</c:formatCode>
                <c:ptCount val="19"/>
                <c:pt idx="0">
                  <c:v>0.10419006593638923</c:v>
                </c:pt>
                <c:pt idx="1">
                  <c:v>1.3544047886467844E-2</c:v>
                </c:pt>
                <c:pt idx="2">
                  <c:v>5.9844871100305237E-2</c:v>
                </c:pt>
                <c:pt idx="3">
                  <c:v>4.5719420182613411E-3</c:v>
                </c:pt>
                <c:pt idx="4">
                  <c:v>6.3161511119332978E-2</c:v>
                </c:pt>
                <c:pt idx="5">
                  <c:v>2.596493082625299E-2</c:v>
                </c:pt>
                <c:pt idx="6">
                  <c:v>8.8108986640943993E-2</c:v>
                </c:pt>
                <c:pt idx="7">
                  <c:v>8.0326114245695635E-2</c:v>
                </c:pt>
                <c:pt idx="8">
                  <c:v>3.1369336275585039E-2</c:v>
                </c:pt>
                <c:pt idx="9">
                  <c:v>3.0655796191810148E-3</c:v>
                </c:pt>
                <c:pt idx="10">
                  <c:v>3.0589727665534694E-2</c:v>
                </c:pt>
                <c:pt idx="11">
                  <c:v>1.9384505609217881E-2</c:v>
                </c:pt>
                <c:pt idx="12">
                  <c:v>4.5071948625113968E-2</c:v>
                </c:pt>
                <c:pt idx="13">
                  <c:v>8.937750234543268E-2</c:v>
                </c:pt>
                <c:pt idx="14">
                  <c:v>3.71701528825698E-2</c:v>
                </c:pt>
                <c:pt idx="15">
                  <c:v>6.5434268423208555E-2</c:v>
                </c:pt>
                <c:pt idx="16">
                  <c:v>0.14975092165594153</c:v>
                </c:pt>
                <c:pt idx="17">
                  <c:v>8.9324647524412319E-3</c:v>
                </c:pt>
                <c:pt idx="18">
                  <c:v>3.6853023956447628E-2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78-4939-B210-59410846EA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2.6427564688668814E-2</c:v>
                </c:pt>
                <c:pt idx="1">
                  <c:v>1.4502592918256223E-2</c:v>
                </c:pt>
                <c:pt idx="2">
                  <c:v>5.3826437373521524E-2</c:v>
                </c:pt>
                <c:pt idx="3">
                  <c:v>7.5658797413737733E-3</c:v>
                </c:pt>
                <c:pt idx="4">
                  <c:v>7.754676419449047E-2</c:v>
                </c:pt>
                <c:pt idx="5">
                  <c:v>3.3263620556978228E-2</c:v>
                </c:pt>
                <c:pt idx="6">
                  <c:v>8.9853579815290338E-2</c:v>
                </c:pt>
                <c:pt idx="7">
                  <c:v>8.254646642635026E-2</c:v>
                </c:pt>
                <c:pt idx="8">
                  <c:v>4.0456531106261191E-2</c:v>
                </c:pt>
                <c:pt idx="9">
                  <c:v>1.019184442256919E-2</c:v>
                </c:pt>
                <c:pt idx="10">
                  <c:v>3.3430837802774734E-2</c:v>
                </c:pt>
                <c:pt idx="11">
                  <c:v>2.1639219450448461E-2</c:v>
                </c:pt>
                <c:pt idx="12">
                  <c:v>7.0633638925185468E-2</c:v>
                </c:pt>
                <c:pt idx="13">
                  <c:v>9.4604324527570408E-2</c:v>
                </c:pt>
                <c:pt idx="14">
                  <c:v>4.8003493812845133E-2</c:v>
                </c:pt>
                <c:pt idx="15">
                  <c:v>7.4178130740064768E-2</c:v>
                </c:pt>
                <c:pt idx="16">
                  <c:v>0.12962302553449381</c:v>
                </c:pt>
                <c:pt idx="17">
                  <c:v>1.8565084525281682E-2</c:v>
                </c:pt>
                <c:pt idx="18">
                  <c:v>4.212776938966873E-2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78-4939-B210-59410846E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9.10'!$Z$44:$Z$60</c:f>
              <c:numCache>
                <c:formatCode>#,##0</c:formatCode>
                <c:ptCount val="17"/>
                <c:pt idx="0">
                  <c:v>107</c:v>
                </c:pt>
                <c:pt idx="1">
                  <c:v>1251</c:v>
                </c:pt>
                <c:pt idx="2">
                  <c:v>2732</c:v>
                </c:pt>
                <c:pt idx="3">
                  <c:v>3818</c:v>
                </c:pt>
                <c:pt idx="4">
                  <c:v>5084</c:v>
                </c:pt>
                <c:pt idx="5">
                  <c:v>3913</c:v>
                </c:pt>
                <c:pt idx="6">
                  <c:v>3369</c:v>
                </c:pt>
                <c:pt idx="7">
                  <c:v>3141</c:v>
                </c:pt>
                <c:pt idx="8">
                  <c:v>3561</c:v>
                </c:pt>
                <c:pt idx="9">
                  <c:v>3299</c:v>
                </c:pt>
                <c:pt idx="10">
                  <c:v>3334</c:v>
                </c:pt>
                <c:pt idx="11">
                  <c:v>2682</c:v>
                </c:pt>
                <c:pt idx="12">
                  <c:v>1465</c:v>
                </c:pt>
                <c:pt idx="13">
                  <c:v>568</c:v>
                </c:pt>
                <c:pt idx="14">
                  <c:v>287</c:v>
                </c:pt>
                <c:pt idx="15">
                  <c:v>116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F-42FA-A0C7-14463A80A9EA}"/>
            </c:ext>
          </c:extLst>
        </c:ser>
        <c:ser>
          <c:idx val="1"/>
          <c:order val="1"/>
          <c:tx>
            <c:strRef>
              <c:f>'Table 9.10'!$S$62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9.10'!$Z$63:$Z$79</c:f>
              <c:numCache>
                <c:formatCode>#,##0</c:formatCode>
                <c:ptCount val="17"/>
                <c:pt idx="0">
                  <c:v>127</c:v>
                </c:pt>
                <c:pt idx="1">
                  <c:v>1463</c:v>
                </c:pt>
                <c:pt idx="2">
                  <c:v>2587</c:v>
                </c:pt>
                <c:pt idx="3">
                  <c:v>3575</c:v>
                </c:pt>
                <c:pt idx="4">
                  <c:v>4746</c:v>
                </c:pt>
                <c:pt idx="5">
                  <c:v>3586</c:v>
                </c:pt>
                <c:pt idx="6">
                  <c:v>3050</c:v>
                </c:pt>
                <c:pt idx="7">
                  <c:v>3150</c:v>
                </c:pt>
                <c:pt idx="8">
                  <c:v>3338</c:v>
                </c:pt>
                <c:pt idx="9">
                  <c:v>3525</c:v>
                </c:pt>
                <c:pt idx="10">
                  <c:v>3257</c:v>
                </c:pt>
                <c:pt idx="11">
                  <c:v>2537</c:v>
                </c:pt>
                <c:pt idx="12">
                  <c:v>1108</c:v>
                </c:pt>
                <c:pt idx="13">
                  <c:v>413</c:v>
                </c:pt>
                <c:pt idx="14">
                  <c:v>168</c:v>
                </c:pt>
                <c:pt idx="15">
                  <c:v>107</c:v>
                </c:pt>
                <c:pt idx="16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0F-42FA-A0C7-14463A80A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9.10'!$Z$83:$Z$90</c:f>
              <c:numCache>
                <c:formatCode>#,##0</c:formatCode>
                <c:ptCount val="8"/>
                <c:pt idx="0">
                  <c:v>2124</c:v>
                </c:pt>
                <c:pt idx="1">
                  <c:v>2131</c:v>
                </c:pt>
                <c:pt idx="2">
                  <c:v>4507</c:v>
                </c:pt>
                <c:pt idx="3">
                  <c:v>1502</c:v>
                </c:pt>
                <c:pt idx="4">
                  <c:v>718</c:v>
                </c:pt>
                <c:pt idx="5">
                  <c:v>1370</c:v>
                </c:pt>
                <c:pt idx="6">
                  <c:v>3204</c:v>
                </c:pt>
                <c:pt idx="7">
                  <c:v>4542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32-4D24-B92A-2B182BB5F7FB}"/>
            </c:ext>
          </c:extLst>
        </c:ser>
        <c:ser>
          <c:idx val="1"/>
          <c:order val="1"/>
          <c:tx>
            <c:strRef>
              <c:f>'Table 9.10'!$S$92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9.10'!$Z$93:$Z$100</c:f>
              <c:numCache>
                <c:formatCode>#,##0</c:formatCode>
                <c:ptCount val="8"/>
                <c:pt idx="0">
                  <c:v>1557</c:v>
                </c:pt>
                <c:pt idx="1">
                  <c:v>3938</c:v>
                </c:pt>
                <c:pt idx="2">
                  <c:v>709</c:v>
                </c:pt>
                <c:pt idx="3">
                  <c:v>4533</c:v>
                </c:pt>
                <c:pt idx="4">
                  <c:v>3598</c:v>
                </c:pt>
                <c:pt idx="5">
                  <c:v>2562</c:v>
                </c:pt>
                <c:pt idx="6">
                  <c:v>243</c:v>
                </c:pt>
                <c:pt idx="7">
                  <c:v>2775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32-4D24-B92A-2B182BB5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3.xml"/><Relationship Id="rId7" Type="http://schemas.openxmlformats.org/officeDocument/2006/relationships/chart" Target="../charts/chart46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1.png"/><Relationship Id="rId11" Type="http://schemas.openxmlformats.org/officeDocument/2006/relationships/chart" Target="../charts/chart50.xml"/><Relationship Id="rId5" Type="http://schemas.openxmlformats.org/officeDocument/2006/relationships/chart" Target="../charts/chart45.xml"/><Relationship Id="rId10" Type="http://schemas.openxmlformats.org/officeDocument/2006/relationships/chart" Target="../charts/chart49.xml"/><Relationship Id="rId4" Type="http://schemas.openxmlformats.org/officeDocument/2006/relationships/chart" Target="../charts/chart44.xml"/><Relationship Id="rId9" Type="http://schemas.openxmlformats.org/officeDocument/2006/relationships/chart" Target="../charts/chart48.xml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7.xml"/><Relationship Id="rId3" Type="http://schemas.openxmlformats.org/officeDocument/2006/relationships/chart" Target="../charts/chart493.xml"/><Relationship Id="rId7" Type="http://schemas.openxmlformats.org/officeDocument/2006/relationships/chart" Target="../charts/chart496.xml"/><Relationship Id="rId2" Type="http://schemas.openxmlformats.org/officeDocument/2006/relationships/chart" Target="../charts/chart492.xml"/><Relationship Id="rId1" Type="http://schemas.openxmlformats.org/officeDocument/2006/relationships/chart" Target="../charts/chart491.xml"/><Relationship Id="rId6" Type="http://schemas.openxmlformats.org/officeDocument/2006/relationships/image" Target="../media/image1.png"/><Relationship Id="rId11" Type="http://schemas.openxmlformats.org/officeDocument/2006/relationships/chart" Target="../charts/chart500.xml"/><Relationship Id="rId5" Type="http://schemas.openxmlformats.org/officeDocument/2006/relationships/chart" Target="../charts/chart495.xml"/><Relationship Id="rId10" Type="http://schemas.openxmlformats.org/officeDocument/2006/relationships/chart" Target="../charts/chart499.xml"/><Relationship Id="rId4" Type="http://schemas.openxmlformats.org/officeDocument/2006/relationships/chart" Target="../charts/chart494.xml"/><Relationship Id="rId9" Type="http://schemas.openxmlformats.org/officeDocument/2006/relationships/chart" Target="../charts/chart498.xml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7.xml"/><Relationship Id="rId3" Type="http://schemas.openxmlformats.org/officeDocument/2006/relationships/chart" Target="../charts/chart503.xml"/><Relationship Id="rId7" Type="http://schemas.openxmlformats.org/officeDocument/2006/relationships/chart" Target="../charts/chart506.xml"/><Relationship Id="rId2" Type="http://schemas.openxmlformats.org/officeDocument/2006/relationships/chart" Target="../charts/chart502.xml"/><Relationship Id="rId1" Type="http://schemas.openxmlformats.org/officeDocument/2006/relationships/chart" Target="../charts/chart501.xml"/><Relationship Id="rId6" Type="http://schemas.openxmlformats.org/officeDocument/2006/relationships/image" Target="../media/image1.png"/><Relationship Id="rId11" Type="http://schemas.openxmlformats.org/officeDocument/2006/relationships/chart" Target="../charts/chart510.xml"/><Relationship Id="rId5" Type="http://schemas.openxmlformats.org/officeDocument/2006/relationships/chart" Target="../charts/chart505.xml"/><Relationship Id="rId10" Type="http://schemas.openxmlformats.org/officeDocument/2006/relationships/chart" Target="../charts/chart509.xml"/><Relationship Id="rId4" Type="http://schemas.openxmlformats.org/officeDocument/2006/relationships/chart" Target="../charts/chart504.xml"/><Relationship Id="rId9" Type="http://schemas.openxmlformats.org/officeDocument/2006/relationships/chart" Target="../charts/chart508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7.xml"/><Relationship Id="rId3" Type="http://schemas.openxmlformats.org/officeDocument/2006/relationships/chart" Target="../charts/chart513.xml"/><Relationship Id="rId7" Type="http://schemas.openxmlformats.org/officeDocument/2006/relationships/chart" Target="../charts/chart516.xml"/><Relationship Id="rId2" Type="http://schemas.openxmlformats.org/officeDocument/2006/relationships/chart" Target="../charts/chart512.xml"/><Relationship Id="rId1" Type="http://schemas.openxmlformats.org/officeDocument/2006/relationships/chart" Target="../charts/chart511.xml"/><Relationship Id="rId6" Type="http://schemas.openxmlformats.org/officeDocument/2006/relationships/image" Target="../media/image1.png"/><Relationship Id="rId11" Type="http://schemas.openxmlformats.org/officeDocument/2006/relationships/chart" Target="../charts/chart520.xml"/><Relationship Id="rId5" Type="http://schemas.openxmlformats.org/officeDocument/2006/relationships/chart" Target="../charts/chart515.xml"/><Relationship Id="rId10" Type="http://schemas.openxmlformats.org/officeDocument/2006/relationships/chart" Target="../charts/chart519.xml"/><Relationship Id="rId4" Type="http://schemas.openxmlformats.org/officeDocument/2006/relationships/chart" Target="../charts/chart514.xml"/><Relationship Id="rId9" Type="http://schemas.openxmlformats.org/officeDocument/2006/relationships/chart" Target="../charts/chart518.xml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7.xml"/><Relationship Id="rId3" Type="http://schemas.openxmlformats.org/officeDocument/2006/relationships/chart" Target="../charts/chart523.xml"/><Relationship Id="rId7" Type="http://schemas.openxmlformats.org/officeDocument/2006/relationships/chart" Target="../charts/chart526.xml"/><Relationship Id="rId2" Type="http://schemas.openxmlformats.org/officeDocument/2006/relationships/chart" Target="../charts/chart522.xml"/><Relationship Id="rId1" Type="http://schemas.openxmlformats.org/officeDocument/2006/relationships/chart" Target="../charts/chart521.xml"/><Relationship Id="rId6" Type="http://schemas.openxmlformats.org/officeDocument/2006/relationships/image" Target="../media/image1.png"/><Relationship Id="rId11" Type="http://schemas.openxmlformats.org/officeDocument/2006/relationships/chart" Target="../charts/chart530.xml"/><Relationship Id="rId5" Type="http://schemas.openxmlformats.org/officeDocument/2006/relationships/chart" Target="../charts/chart525.xml"/><Relationship Id="rId10" Type="http://schemas.openxmlformats.org/officeDocument/2006/relationships/chart" Target="../charts/chart529.xml"/><Relationship Id="rId4" Type="http://schemas.openxmlformats.org/officeDocument/2006/relationships/chart" Target="../charts/chart524.xml"/><Relationship Id="rId9" Type="http://schemas.openxmlformats.org/officeDocument/2006/relationships/chart" Target="../charts/chart528.xml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7.xml"/><Relationship Id="rId3" Type="http://schemas.openxmlformats.org/officeDocument/2006/relationships/chart" Target="../charts/chart533.xml"/><Relationship Id="rId7" Type="http://schemas.openxmlformats.org/officeDocument/2006/relationships/chart" Target="../charts/chart536.xml"/><Relationship Id="rId2" Type="http://schemas.openxmlformats.org/officeDocument/2006/relationships/chart" Target="../charts/chart532.xml"/><Relationship Id="rId1" Type="http://schemas.openxmlformats.org/officeDocument/2006/relationships/chart" Target="../charts/chart531.xml"/><Relationship Id="rId6" Type="http://schemas.openxmlformats.org/officeDocument/2006/relationships/image" Target="../media/image1.png"/><Relationship Id="rId11" Type="http://schemas.openxmlformats.org/officeDocument/2006/relationships/chart" Target="../charts/chart540.xml"/><Relationship Id="rId5" Type="http://schemas.openxmlformats.org/officeDocument/2006/relationships/chart" Target="../charts/chart535.xml"/><Relationship Id="rId10" Type="http://schemas.openxmlformats.org/officeDocument/2006/relationships/chart" Target="../charts/chart539.xml"/><Relationship Id="rId4" Type="http://schemas.openxmlformats.org/officeDocument/2006/relationships/chart" Target="../charts/chart534.xml"/><Relationship Id="rId9" Type="http://schemas.openxmlformats.org/officeDocument/2006/relationships/chart" Target="../charts/chart538.xml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7.xml"/><Relationship Id="rId3" Type="http://schemas.openxmlformats.org/officeDocument/2006/relationships/chart" Target="../charts/chart543.xml"/><Relationship Id="rId7" Type="http://schemas.openxmlformats.org/officeDocument/2006/relationships/chart" Target="../charts/chart546.xml"/><Relationship Id="rId2" Type="http://schemas.openxmlformats.org/officeDocument/2006/relationships/chart" Target="../charts/chart542.xml"/><Relationship Id="rId1" Type="http://schemas.openxmlformats.org/officeDocument/2006/relationships/chart" Target="../charts/chart541.xml"/><Relationship Id="rId6" Type="http://schemas.openxmlformats.org/officeDocument/2006/relationships/image" Target="../media/image1.png"/><Relationship Id="rId11" Type="http://schemas.openxmlformats.org/officeDocument/2006/relationships/chart" Target="../charts/chart550.xml"/><Relationship Id="rId5" Type="http://schemas.openxmlformats.org/officeDocument/2006/relationships/chart" Target="../charts/chart545.xml"/><Relationship Id="rId10" Type="http://schemas.openxmlformats.org/officeDocument/2006/relationships/chart" Target="../charts/chart549.xml"/><Relationship Id="rId4" Type="http://schemas.openxmlformats.org/officeDocument/2006/relationships/chart" Target="../charts/chart544.xml"/><Relationship Id="rId9" Type="http://schemas.openxmlformats.org/officeDocument/2006/relationships/chart" Target="../charts/chart548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7.xml"/><Relationship Id="rId3" Type="http://schemas.openxmlformats.org/officeDocument/2006/relationships/chart" Target="../charts/chart553.xml"/><Relationship Id="rId7" Type="http://schemas.openxmlformats.org/officeDocument/2006/relationships/chart" Target="../charts/chart556.xml"/><Relationship Id="rId2" Type="http://schemas.openxmlformats.org/officeDocument/2006/relationships/chart" Target="../charts/chart552.xml"/><Relationship Id="rId1" Type="http://schemas.openxmlformats.org/officeDocument/2006/relationships/chart" Target="../charts/chart551.xml"/><Relationship Id="rId6" Type="http://schemas.openxmlformats.org/officeDocument/2006/relationships/image" Target="../media/image1.png"/><Relationship Id="rId11" Type="http://schemas.openxmlformats.org/officeDocument/2006/relationships/chart" Target="../charts/chart560.xml"/><Relationship Id="rId5" Type="http://schemas.openxmlformats.org/officeDocument/2006/relationships/chart" Target="../charts/chart555.xml"/><Relationship Id="rId10" Type="http://schemas.openxmlformats.org/officeDocument/2006/relationships/chart" Target="../charts/chart559.xml"/><Relationship Id="rId4" Type="http://schemas.openxmlformats.org/officeDocument/2006/relationships/chart" Target="../charts/chart554.xml"/><Relationship Id="rId9" Type="http://schemas.openxmlformats.org/officeDocument/2006/relationships/chart" Target="../charts/chart558.xml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7.xml"/><Relationship Id="rId3" Type="http://schemas.openxmlformats.org/officeDocument/2006/relationships/chart" Target="../charts/chart563.xml"/><Relationship Id="rId7" Type="http://schemas.openxmlformats.org/officeDocument/2006/relationships/chart" Target="../charts/chart566.xml"/><Relationship Id="rId2" Type="http://schemas.openxmlformats.org/officeDocument/2006/relationships/chart" Target="../charts/chart562.xml"/><Relationship Id="rId1" Type="http://schemas.openxmlformats.org/officeDocument/2006/relationships/chart" Target="../charts/chart561.xml"/><Relationship Id="rId6" Type="http://schemas.openxmlformats.org/officeDocument/2006/relationships/image" Target="../media/image1.png"/><Relationship Id="rId11" Type="http://schemas.openxmlformats.org/officeDocument/2006/relationships/chart" Target="../charts/chart570.xml"/><Relationship Id="rId5" Type="http://schemas.openxmlformats.org/officeDocument/2006/relationships/chart" Target="../charts/chart565.xml"/><Relationship Id="rId10" Type="http://schemas.openxmlformats.org/officeDocument/2006/relationships/chart" Target="../charts/chart569.xml"/><Relationship Id="rId4" Type="http://schemas.openxmlformats.org/officeDocument/2006/relationships/chart" Target="../charts/chart564.xml"/><Relationship Id="rId9" Type="http://schemas.openxmlformats.org/officeDocument/2006/relationships/chart" Target="../charts/chart568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7.xml"/><Relationship Id="rId3" Type="http://schemas.openxmlformats.org/officeDocument/2006/relationships/chart" Target="../charts/chart573.xml"/><Relationship Id="rId7" Type="http://schemas.openxmlformats.org/officeDocument/2006/relationships/chart" Target="../charts/chart576.xml"/><Relationship Id="rId2" Type="http://schemas.openxmlformats.org/officeDocument/2006/relationships/chart" Target="../charts/chart572.xml"/><Relationship Id="rId1" Type="http://schemas.openxmlformats.org/officeDocument/2006/relationships/chart" Target="../charts/chart571.xml"/><Relationship Id="rId6" Type="http://schemas.openxmlformats.org/officeDocument/2006/relationships/image" Target="../media/image1.png"/><Relationship Id="rId11" Type="http://schemas.openxmlformats.org/officeDocument/2006/relationships/chart" Target="../charts/chart580.xml"/><Relationship Id="rId5" Type="http://schemas.openxmlformats.org/officeDocument/2006/relationships/chart" Target="../charts/chart575.xml"/><Relationship Id="rId10" Type="http://schemas.openxmlformats.org/officeDocument/2006/relationships/chart" Target="../charts/chart579.xml"/><Relationship Id="rId4" Type="http://schemas.openxmlformats.org/officeDocument/2006/relationships/chart" Target="../charts/chart574.xml"/><Relationship Id="rId9" Type="http://schemas.openxmlformats.org/officeDocument/2006/relationships/chart" Target="../charts/chart578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7.xml"/><Relationship Id="rId3" Type="http://schemas.openxmlformats.org/officeDocument/2006/relationships/chart" Target="../charts/chart583.xml"/><Relationship Id="rId7" Type="http://schemas.openxmlformats.org/officeDocument/2006/relationships/chart" Target="../charts/chart586.xml"/><Relationship Id="rId2" Type="http://schemas.openxmlformats.org/officeDocument/2006/relationships/chart" Target="../charts/chart582.xml"/><Relationship Id="rId1" Type="http://schemas.openxmlformats.org/officeDocument/2006/relationships/chart" Target="../charts/chart581.xml"/><Relationship Id="rId6" Type="http://schemas.openxmlformats.org/officeDocument/2006/relationships/image" Target="../media/image1.png"/><Relationship Id="rId11" Type="http://schemas.openxmlformats.org/officeDocument/2006/relationships/chart" Target="../charts/chart590.xml"/><Relationship Id="rId5" Type="http://schemas.openxmlformats.org/officeDocument/2006/relationships/chart" Target="../charts/chart585.xml"/><Relationship Id="rId10" Type="http://schemas.openxmlformats.org/officeDocument/2006/relationships/chart" Target="../charts/chart589.xml"/><Relationship Id="rId4" Type="http://schemas.openxmlformats.org/officeDocument/2006/relationships/chart" Target="../charts/chart584.xml"/><Relationship Id="rId9" Type="http://schemas.openxmlformats.org/officeDocument/2006/relationships/chart" Target="../charts/chart58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3.xml"/><Relationship Id="rId7" Type="http://schemas.openxmlformats.org/officeDocument/2006/relationships/chart" Target="../charts/chart56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image" Target="../media/image1.png"/><Relationship Id="rId11" Type="http://schemas.openxmlformats.org/officeDocument/2006/relationships/chart" Target="../charts/chart60.xml"/><Relationship Id="rId5" Type="http://schemas.openxmlformats.org/officeDocument/2006/relationships/chart" Target="../charts/chart55.xml"/><Relationship Id="rId10" Type="http://schemas.openxmlformats.org/officeDocument/2006/relationships/chart" Target="../charts/chart59.xml"/><Relationship Id="rId4" Type="http://schemas.openxmlformats.org/officeDocument/2006/relationships/chart" Target="../charts/chart54.xml"/><Relationship Id="rId9" Type="http://schemas.openxmlformats.org/officeDocument/2006/relationships/chart" Target="../charts/chart58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7.xml"/><Relationship Id="rId3" Type="http://schemas.openxmlformats.org/officeDocument/2006/relationships/chart" Target="../charts/chart593.xml"/><Relationship Id="rId7" Type="http://schemas.openxmlformats.org/officeDocument/2006/relationships/chart" Target="../charts/chart596.xml"/><Relationship Id="rId2" Type="http://schemas.openxmlformats.org/officeDocument/2006/relationships/chart" Target="../charts/chart592.xml"/><Relationship Id="rId1" Type="http://schemas.openxmlformats.org/officeDocument/2006/relationships/chart" Target="../charts/chart591.xml"/><Relationship Id="rId6" Type="http://schemas.openxmlformats.org/officeDocument/2006/relationships/image" Target="../media/image1.png"/><Relationship Id="rId11" Type="http://schemas.openxmlformats.org/officeDocument/2006/relationships/chart" Target="../charts/chart600.xml"/><Relationship Id="rId5" Type="http://schemas.openxmlformats.org/officeDocument/2006/relationships/chart" Target="../charts/chart595.xml"/><Relationship Id="rId10" Type="http://schemas.openxmlformats.org/officeDocument/2006/relationships/chart" Target="../charts/chart599.xml"/><Relationship Id="rId4" Type="http://schemas.openxmlformats.org/officeDocument/2006/relationships/chart" Target="../charts/chart594.xml"/><Relationship Id="rId9" Type="http://schemas.openxmlformats.org/officeDocument/2006/relationships/chart" Target="../charts/chart59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7.xml"/><Relationship Id="rId3" Type="http://schemas.openxmlformats.org/officeDocument/2006/relationships/chart" Target="../charts/chart603.xml"/><Relationship Id="rId7" Type="http://schemas.openxmlformats.org/officeDocument/2006/relationships/chart" Target="../charts/chart606.xml"/><Relationship Id="rId2" Type="http://schemas.openxmlformats.org/officeDocument/2006/relationships/chart" Target="../charts/chart602.xml"/><Relationship Id="rId1" Type="http://schemas.openxmlformats.org/officeDocument/2006/relationships/chart" Target="../charts/chart601.xml"/><Relationship Id="rId6" Type="http://schemas.openxmlformats.org/officeDocument/2006/relationships/image" Target="../media/image1.png"/><Relationship Id="rId11" Type="http://schemas.openxmlformats.org/officeDocument/2006/relationships/chart" Target="../charts/chart610.xml"/><Relationship Id="rId5" Type="http://schemas.openxmlformats.org/officeDocument/2006/relationships/chart" Target="../charts/chart605.xml"/><Relationship Id="rId10" Type="http://schemas.openxmlformats.org/officeDocument/2006/relationships/chart" Target="../charts/chart609.xml"/><Relationship Id="rId4" Type="http://schemas.openxmlformats.org/officeDocument/2006/relationships/chart" Target="../charts/chart604.xml"/><Relationship Id="rId9" Type="http://schemas.openxmlformats.org/officeDocument/2006/relationships/chart" Target="../charts/chart608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7.xml"/><Relationship Id="rId3" Type="http://schemas.openxmlformats.org/officeDocument/2006/relationships/chart" Target="../charts/chart613.xml"/><Relationship Id="rId7" Type="http://schemas.openxmlformats.org/officeDocument/2006/relationships/chart" Target="../charts/chart616.xml"/><Relationship Id="rId2" Type="http://schemas.openxmlformats.org/officeDocument/2006/relationships/chart" Target="../charts/chart612.xml"/><Relationship Id="rId1" Type="http://schemas.openxmlformats.org/officeDocument/2006/relationships/chart" Target="../charts/chart611.xml"/><Relationship Id="rId6" Type="http://schemas.openxmlformats.org/officeDocument/2006/relationships/image" Target="../media/image1.png"/><Relationship Id="rId11" Type="http://schemas.openxmlformats.org/officeDocument/2006/relationships/chart" Target="../charts/chart620.xml"/><Relationship Id="rId5" Type="http://schemas.openxmlformats.org/officeDocument/2006/relationships/chart" Target="../charts/chart615.xml"/><Relationship Id="rId10" Type="http://schemas.openxmlformats.org/officeDocument/2006/relationships/chart" Target="../charts/chart619.xml"/><Relationship Id="rId4" Type="http://schemas.openxmlformats.org/officeDocument/2006/relationships/chart" Target="../charts/chart614.xml"/><Relationship Id="rId9" Type="http://schemas.openxmlformats.org/officeDocument/2006/relationships/chart" Target="../charts/chart618.xml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7.xml"/><Relationship Id="rId3" Type="http://schemas.openxmlformats.org/officeDocument/2006/relationships/chart" Target="../charts/chart623.xml"/><Relationship Id="rId7" Type="http://schemas.openxmlformats.org/officeDocument/2006/relationships/chart" Target="../charts/chart626.xml"/><Relationship Id="rId2" Type="http://schemas.openxmlformats.org/officeDocument/2006/relationships/chart" Target="../charts/chart622.xml"/><Relationship Id="rId1" Type="http://schemas.openxmlformats.org/officeDocument/2006/relationships/chart" Target="../charts/chart621.xml"/><Relationship Id="rId6" Type="http://schemas.openxmlformats.org/officeDocument/2006/relationships/image" Target="../media/image1.png"/><Relationship Id="rId11" Type="http://schemas.openxmlformats.org/officeDocument/2006/relationships/chart" Target="../charts/chart630.xml"/><Relationship Id="rId5" Type="http://schemas.openxmlformats.org/officeDocument/2006/relationships/chart" Target="../charts/chart625.xml"/><Relationship Id="rId10" Type="http://schemas.openxmlformats.org/officeDocument/2006/relationships/chart" Target="../charts/chart629.xml"/><Relationship Id="rId4" Type="http://schemas.openxmlformats.org/officeDocument/2006/relationships/chart" Target="../charts/chart624.xml"/><Relationship Id="rId9" Type="http://schemas.openxmlformats.org/officeDocument/2006/relationships/chart" Target="../charts/chart628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7.xml"/><Relationship Id="rId3" Type="http://schemas.openxmlformats.org/officeDocument/2006/relationships/chart" Target="../charts/chart633.xml"/><Relationship Id="rId7" Type="http://schemas.openxmlformats.org/officeDocument/2006/relationships/chart" Target="../charts/chart636.xml"/><Relationship Id="rId2" Type="http://schemas.openxmlformats.org/officeDocument/2006/relationships/chart" Target="../charts/chart632.xml"/><Relationship Id="rId1" Type="http://schemas.openxmlformats.org/officeDocument/2006/relationships/chart" Target="../charts/chart631.xml"/><Relationship Id="rId6" Type="http://schemas.openxmlformats.org/officeDocument/2006/relationships/image" Target="../media/image1.png"/><Relationship Id="rId11" Type="http://schemas.openxmlformats.org/officeDocument/2006/relationships/chart" Target="../charts/chart640.xml"/><Relationship Id="rId5" Type="http://schemas.openxmlformats.org/officeDocument/2006/relationships/chart" Target="../charts/chart635.xml"/><Relationship Id="rId10" Type="http://schemas.openxmlformats.org/officeDocument/2006/relationships/chart" Target="../charts/chart639.xml"/><Relationship Id="rId4" Type="http://schemas.openxmlformats.org/officeDocument/2006/relationships/chart" Target="../charts/chart634.xml"/><Relationship Id="rId9" Type="http://schemas.openxmlformats.org/officeDocument/2006/relationships/chart" Target="../charts/chart638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7.xml"/><Relationship Id="rId3" Type="http://schemas.openxmlformats.org/officeDocument/2006/relationships/chart" Target="../charts/chart643.xml"/><Relationship Id="rId7" Type="http://schemas.openxmlformats.org/officeDocument/2006/relationships/chart" Target="../charts/chart646.xml"/><Relationship Id="rId2" Type="http://schemas.openxmlformats.org/officeDocument/2006/relationships/chart" Target="../charts/chart642.xml"/><Relationship Id="rId1" Type="http://schemas.openxmlformats.org/officeDocument/2006/relationships/chart" Target="../charts/chart641.xml"/><Relationship Id="rId6" Type="http://schemas.openxmlformats.org/officeDocument/2006/relationships/image" Target="../media/image1.png"/><Relationship Id="rId11" Type="http://schemas.openxmlformats.org/officeDocument/2006/relationships/chart" Target="../charts/chart650.xml"/><Relationship Id="rId5" Type="http://schemas.openxmlformats.org/officeDocument/2006/relationships/chart" Target="../charts/chart645.xml"/><Relationship Id="rId10" Type="http://schemas.openxmlformats.org/officeDocument/2006/relationships/chart" Target="../charts/chart649.xml"/><Relationship Id="rId4" Type="http://schemas.openxmlformats.org/officeDocument/2006/relationships/chart" Target="../charts/chart644.xml"/><Relationship Id="rId9" Type="http://schemas.openxmlformats.org/officeDocument/2006/relationships/chart" Target="../charts/chart648.xml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7.xml"/><Relationship Id="rId3" Type="http://schemas.openxmlformats.org/officeDocument/2006/relationships/chart" Target="../charts/chart653.xml"/><Relationship Id="rId7" Type="http://schemas.openxmlformats.org/officeDocument/2006/relationships/chart" Target="../charts/chart656.xml"/><Relationship Id="rId2" Type="http://schemas.openxmlformats.org/officeDocument/2006/relationships/chart" Target="../charts/chart652.xml"/><Relationship Id="rId1" Type="http://schemas.openxmlformats.org/officeDocument/2006/relationships/chart" Target="../charts/chart651.xml"/><Relationship Id="rId6" Type="http://schemas.openxmlformats.org/officeDocument/2006/relationships/image" Target="../media/image1.png"/><Relationship Id="rId11" Type="http://schemas.openxmlformats.org/officeDocument/2006/relationships/chart" Target="../charts/chart660.xml"/><Relationship Id="rId5" Type="http://schemas.openxmlformats.org/officeDocument/2006/relationships/chart" Target="../charts/chart655.xml"/><Relationship Id="rId10" Type="http://schemas.openxmlformats.org/officeDocument/2006/relationships/chart" Target="../charts/chart659.xml"/><Relationship Id="rId4" Type="http://schemas.openxmlformats.org/officeDocument/2006/relationships/chart" Target="../charts/chart654.xml"/><Relationship Id="rId9" Type="http://schemas.openxmlformats.org/officeDocument/2006/relationships/chart" Target="../charts/chart658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7.xml"/><Relationship Id="rId3" Type="http://schemas.openxmlformats.org/officeDocument/2006/relationships/chart" Target="../charts/chart663.xml"/><Relationship Id="rId7" Type="http://schemas.openxmlformats.org/officeDocument/2006/relationships/chart" Target="../charts/chart666.xml"/><Relationship Id="rId2" Type="http://schemas.openxmlformats.org/officeDocument/2006/relationships/chart" Target="../charts/chart662.xml"/><Relationship Id="rId1" Type="http://schemas.openxmlformats.org/officeDocument/2006/relationships/chart" Target="../charts/chart661.xml"/><Relationship Id="rId6" Type="http://schemas.openxmlformats.org/officeDocument/2006/relationships/image" Target="../media/image1.png"/><Relationship Id="rId11" Type="http://schemas.openxmlformats.org/officeDocument/2006/relationships/chart" Target="../charts/chart670.xml"/><Relationship Id="rId5" Type="http://schemas.openxmlformats.org/officeDocument/2006/relationships/chart" Target="../charts/chart665.xml"/><Relationship Id="rId10" Type="http://schemas.openxmlformats.org/officeDocument/2006/relationships/chart" Target="../charts/chart669.xml"/><Relationship Id="rId4" Type="http://schemas.openxmlformats.org/officeDocument/2006/relationships/chart" Target="../charts/chart664.xml"/><Relationship Id="rId9" Type="http://schemas.openxmlformats.org/officeDocument/2006/relationships/chart" Target="../charts/chart668.xml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7.xml"/><Relationship Id="rId3" Type="http://schemas.openxmlformats.org/officeDocument/2006/relationships/chart" Target="../charts/chart673.xml"/><Relationship Id="rId7" Type="http://schemas.openxmlformats.org/officeDocument/2006/relationships/chart" Target="../charts/chart676.xml"/><Relationship Id="rId2" Type="http://schemas.openxmlformats.org/officeDocument/2006/relationships/chart" Target="../charts/chart672.xml"/><Relationship Id="rId1" Type="http://schemas.openxmlformats.org/officeDocument/2006/relationships/chart" Target="../charts/chart671.xml"/><Relationship Id="rId6" Type="http://schemas.openxmlformats.org/officeDocument/2006/relationships/image" Target="../media/image1.png"/><Relationship Id="rId11" Type="http://schemas.openxmlformats.org/officeDocument/2006/relationships/chart" Target="../charts/chart680.xml"/><Relationship Id="rId5" Type="http://schemas.openxmlformats.org/officeDocument/2006/relationships/chart" Target="../charts/chart675.xml"/><Relationship Id="rId10" Type="http://schemas.openxmlformats.org/officeDocument/2006/relationships/chart" Target="../charts/chart679.xml"/><Relationship Id="rId4" Type="http://schemas.openxmlformats.org/officeDocument/2006/relationships/chart" Target="../charts/chart674.xml"/><Relationship Id="rId9" Type="http://schemas.openxmlformats.org/officeDocument/2006/relationships/chart" Target="../charts/chart678.xml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7.xml"/><Relationship Id="rId3" Type="http://schemas.openxmlformats.org/officeDocument/2006/relationships/chart" Target="../charts/chart683.xml"/><Relationship Id="rId7" Type="http://schemas.openxmlformats.org/officeDocument/2006/relationships/chart" Target="../charts/chart686.xml"/><Relationship Id="rId2" Type="http://schemas.openxmlformats.org/officeDocument/2006/relationships/chart" Target="../charts/chart682.xml"/><Relationship Id="rId1" Type="http://schemas.openxmlformats.org/officeDocument/2006/relationships/chart" Target="../charts/chart681.xml"/><Relationship Id="rId6" Type="http://schemas.openxmlformats.org/officeDocument/2006/relationships/image" Target="../media/image1.png"/><Relationship Id="rId11" Type="http://schemas.openxmlformats.org/officeDocument/2006/relationships/chart" Target="../charts/chart690.xml"/><Relationship Id="rId5" Type="http://schemas.openxmlformats.org/officeDocument/2006/relationships/chart" Target="../charts/chart685.xml"/><Relationship Id="rId10" Type="http://schemas.openxmlformats.org/officeDocument/2006/relationships/chart" Target="../charts/chart689.xml"/><Relationship Id="rId4" Type="http://schemas.openxmlformats.org/officeDocument/2006/relationships/chart" Target="../charts/chart684.xml"/><Relationship Id="rId9" Type="http://schemas.openxmlformats.org/officeDocument/2006/relationships/chart" Target="../charts/chart6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1.png"/><Relationship Id="rId11" Type="http://schemas.openxmlformats.org/officeDocument/2006/relationships/chart" Target="../charts/chart70.xml"/><Relationship Id="rId5" Type="http://schemas.openxmlformats.org/officeDocument/2006/relationships/chart" Target="../charts/chart65.xml"/><Relationship Id="rId10" Type="http://schemas.openxmlformats.org/officeDocument/2006/relationships/chart" Target="../charts/chart69.xml"/><Relationship Id="rId4" Type="http://schemas.openxmlformats.org/officeDocument/2006/relationships/chart" Target="../charts/chart64.xml"/><Relationship Id="rId9" Type="http://schemas.openxmlformats.org/officeDocument/2006/relationships/chart" Target="../charts/chart68.xml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7.xml"/><Relationship Id="rId3" Type="http://schemas.openxmlformats.org/officeDocument/2006/relationships/chart" Target="../charts/chart693.xml"/><Relationship Id="rId7" Type="http://schemas.openxmlformats.org/officeDocument/2006/relationships/chart" Target="../charts/chart696.xml"/><Relationship Id="rId2" Type="http://schemas.openxmlformats.org/officeDocument/2006/relationships/chart" Target="../charts/chart692.xml"/><Relationship Id="rId1" Type="http://schemas.openxmlformats.org/officeDocument/2006/relationships/chart" Target="../charts/chart691.xml"/><Relationship Id="rId6" Type="http://schemas.openxmlformats.org/officeDocument/2006/relationships/image" Target="../media/image1.png"/><Relationship Id="rId11" Type="http://schemas.openxmlformats.org/officeDocument/2006/relationships/chart" Target="../charts/chart700.xml"/><Relationship Id="rId5" Type="http://schemas.openxmlformats.org/officeDocument/2006/relationships/chart" Target="../charts/chart695.xml"/><Relationship Id="rId10" Type="http://schemas.openxmlformats.org/officeDocument/2006/relationships/chart" Target="../charts/chart699.xml"/><Relationship Id="rId4" Type="http://schemas.openxmlformats.org/officeDocument/2006/relationships/chart" Target="../charts/chart694.xml"/><Relationship Id="rId9" Type="http://schemas.openxmlformats.org/officeDocument/2006/relationships/chart" Target="../charts/chart698.xml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7.xml"/><Relationship Id="rId3" Type="http://schemas.openxmlformats.org/officeDocument/2006/relationships/chart" Target="../charts/chart703.xml"/><Relationship Id="rId7" Type="http://schemas.openxmlformats.org/officeDocument/2006/relationships/chart" Target="../charts/chart706.xml"/><Relationship Id="rId2" Type="http://schemas.openxmlformats.org/officeDocument/2006/relationships/chart" Target="../charts/chart702.xml"/><Relationship Id="rId1" Type="http://schemas.openxmlformats.org/officeDocument/2006/relationships/chart" Target="../charts/chart701.xml"/><Relationship Id="rId6" Type="http://schemas.openxmlformats.org/officeDocument/2006/relationships/image" Target="../media/image1.png"/><Relationship Id="rId11" Type="http://schemas.openxmlformats.org/officeDocument/2006/relationships/chart" Target="../charts/chart710.xml"/><Relationship Id="rId5" Type="http://schemas.openxmlformats.org/officeDocument/2006/relationships/chart" Target="../charts/chart705.xml"/><Relationship Id="rId10" Type="http://schemas.openxmlformats.org/officeDocument/2006/relationships/chart" Target="../charts/chart709.xml"/><Relationship Id="rId4" Type="http://schemas.openxmlformats.org/officeDocument/2006/relationships/chart" Target="../charts/chart704.xml"/><Relationship Id="rId9" Type="http://schemas.openxmlformats.org/officeDocument/2006/relationships/chart" Target="../charts/chart708.xml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7.xml"/><Relationship Id="rId3" Type="http://schemas.openxmlformats.org/officeDocument/2006/relationships/chart" Target="../charts/chart713.xml"/><Relationship Id="rId7" Type="http://schemas.openxmlformats.org/officeDocument/2006/relationships/chart" Target="../charts/chart716.xml"/><Relationship Id="rId2" Type="http://schemas.openxmlformats.org/officeDocument/2006/relationships/chart" Target="../charts/chart712.xml"/><Relationship Id="rId1" Type="http://schemas.openxmlformats.org/officeDocument/2006/relationships/chart" Target="../charts/chart711.xml"/><Relationship Id="rId6" Type="http://schemas.openxmlformats.org/officeDocument/2006/relationships/image" Target="../media/image1.png"/><Relationship Id="rId11" Type="http://schemas.openxmlformats.org/officeDocument/2006/relationships/chart" Target="../charts/chart720.xml"/><Relationship Id="rId5" Type="http://schemas.openxmlformats.org/officeDocument/2006/relationships/chart" Target="../charts/chart715.xml"/><Relationship Id="rId10" Type="http://schemas.openxmlformats.org/officeDocument/2006/relationships/chart" Target="../charts/chart719.xml"/><Relationship Id="rId4" Type="http://schemas.openxmlformats.org/officeDocument/2006/relationships/chart" Target="../charts/chart714.xml"/><Relationship Id="rId9" Type="http://schemas.openxmlformats.org/officeDocument/2006/relationships/chart" Target="../charts/chart718.xml"/></Relationships>
</file>

<file path=xl/drawings/_rels/drawing1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7.xml"/><Relationship Id="rId3" Type="http://schemas.openxmlformats.org/officeDocument/2006/relationships/chart" Target="../charts/chart723.xml"/><Relationship Id="rId7" Type="http://schemas.openxmlformats.org/officeDocument/2006/relationships/chart" Target="../charts/chart726.xml"/><Relationship Id="rId2" Type="http://schemas.openxmlformats.org/officeDocument/2006/relationships/chart" Target="../charts/chart722.xml"/><Relationship Id="rId1" Type="http://schemas.openxmlformats.org/officeDocument/2006/relationships/chart" Target="../charts/chart721.xml"/><Relationship Id="rId6" Type="http://schemas.openxmlformats.org/officeDocument/2006/relationships/image" Target="../media/image1.png"/><Relationship Id="rId11" Type="http://schemas.openxmlformats.org/officeDocument/2006/relationships/chart" Target="../charts/chart730.xml"/><Relationship Id="rId5" Type="http://schemas.openxmlformats.org/officeDocument/2006/relationships/chart" Target="../charts/chart725.xml"/><Relationship Id="rId10" Type="http://schemas.openxmlformats.org/officeDocument/2006/relationships/chart" Target="../charts/chart729.xml"/><Relationship Id="rId4" Type="http://schemas.openxmlformats.org/officeDocument/2006/relationships/chart" Target="../charts/chart724.xml"/><Relationship Id="rId9" Type="http://schemas.openxmlformats.org/officeDocument/2006/relationships/chart" Target="../charts/chart728.xml"/></Relationships>
</file>

<file path=xl/drawings/_rels/drawing1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7.xml"/><Relationship Id="rId3" Type="http://schemas.openxmlformats.org/officeDocument/2006/relationships/chart" Target="../charts/chart733.xml"/><Relationship Id="rId7" Type="http://schemas.openxmlformats.org/officeDocument/2006/relationships/chart" Target="../charts/chart736.xml"/><Relationship Id="rId2" Type="http://schemas.openxmlformats.org/officeDocument/2006/relationships/chart" Target="../charts/chart732.xml"/><Relationship Id="rId1" Type="http://schemas.openxmlformats.org/officeDocument/2006/relationships/chart" Target="../charts/chart731.xml"/><Relationship Id="rId6" Type="http://schemas.openxmlformats.org/officeDocument/2006/relationships/image" Target="../media/image1.png"/><Relationship Id="rId11" Type="http://schemas.openxmlformats.org/officeDocument/2006/relationships/chart" Target="../charts/chart740.xml"/><Relationship Id="rId5" Type="http://schemas.openxmlformats.org/officeDocument/2006/relationships/chart" Target="../charts/chart735.xml"/><Relationship Id="rId10" Type="http://schemas.openxmlformats.org/officeDocument/2006/relationships/chart" Target="../charts/chart739.xml"/><Relationship Id="rId4" Type="http://schemas.openxmlformats.org/officeDocument/2006/relationships/chart" Target="../charts/chart734.xml"/><Relationship Id="rId9" Type="http://schemas.openxmlformats.org/officeDocument/2006/relationships/chart" Target="../charts/chart738.xml"/></Relationships>
</file>

<file path=xl/drawings/_rels/drawing1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7.xml"/><Relationship Id="rId3" Type="http://schemas.openxmlformats.org/officeDocument/2006/relationships/chart" Target="../charts/chart743.xml"/><Relationship Id="rId7" Type="http://schemas.openxmlformats.org/officeDocument/2006/relationships/chart" Target="../charts/chart746.xml"/><Relationship Id="rId2" Type="http://schemas.openxmlformats.org/officeDocument/2006/relationships/chart" Target="../charts/chart742.xml"/><Relationship Id="rId1" Type="http://schemas.openxmlformats.org/officeDocument/2006/relationships/chart" Target="../charts/chart741.xml"/><Relationship Id="rId6" Type="http://schemas.openxmlformats.org/officeDocument/2006/relationships/image" Target="../media/image1.png"/><Relationship Id="rId11" Type="http://schemas.openxmlformats.org/officeDocument/2006/relationships/chart" Target="../charts/chart750.xml"/><Relationship Id="rId5" Type="http://schemas.openxmlformats.org/officeDocument/2006/relationships/chart" Target="../charts/chart745.xml"/><Relationship Id="rId10" Type="http://schemas.openxmlformats.org/officeDocument/2006/relationships/chart" Target="../charts/chart749.xml"/><Relationship Id="rId4" Type="http://schemas.openxmlformats.org/officeDocument/2006/relationships/chart" Target="../charts/chart744.xml"/><Relationship Id="rId9" Type="http://schemas.openxmlformats.org/officeDocument/2006/relationships/chart" Target="../charts/chart748.xml"/></Relationships>
</file>

<file path=xl/drawings/_rels/drawing1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7.xml"/><Relationship Id="rId3" Type="http://schemas.openxmlformats.org/officeDocument/2006/relationships/chart" Target="../charts/chart753.xml"/><Relationship Id="rId7" Type="http://schemas.openxmlformats.org/officeDocument/2006/relationships/chart" Target="../charts/chart756.xml"/><Relationship Id="rId2" Type="http://schemas.openxmlformats.org/officeDocument/2006/relationships/chart" Target="../charts/chart752.xml"/><Relationship Id="rId1" Type="http://schemas.openxmlformats.org/officeDocument/2006/relationships/chart" Target="../charts/chart751.xml"/><Relationship Id="rId6" Type="http://schemas.openxmlformats.org/officeDocument/2006/relationships/image" Target="../media/image1.png"/><Relationship Id="rId11" Type="http://schemas.openxmlformats.org/officeDocument/2006/relationships/chart" Target="../charts/chart760.xml"/><Relationship Id="rId5" Type="http://schemas.openxmlformats.org/officeDocument/2006/relationships/chart" Target="../charts/chart755.xml"/><Relationship Id="rId10" Type="http://schemas.openxmlformats.org/officeDocument/2006/relationships/chart" Target="../charts/chart759.xml"/><Relationship Id="rId4" Type="http://schemas.openxmlformats.org/officeDocument/2006/relationships/chart" Target="../charts/chart754.xml"/><Relationship Id="rId9" Type="http://schemas.openxmlformats.org/officeDocument/2006/relationships/chart" Target="../charts/chart758.xml"/></Relationships>
</file>

<file path=xl/drawings/_rels/drawing1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7.xml"/><Relationship Id="rId3" Type="http://schemas.openxmlformats.org/officeDocument/2006/relationships/chart" Target="../charts/chart763.xml"/><Relationship Id="rId7" Type="http://schemas.openxmlformats.org/officeDocument/2006/relationships/chart" Target="../charts/chart766.xml"/><Relationship Id="rId2" Type="http://schemas.openxmlformats.org/officeDocument/2006/relationships/chart" Target="../charts/chart762.xml"/><Relationship Id="rId1" Type="http://schemas.openxmlformats.org/officeDocument/2006/relationships/chart" Target="../charts/chart761.xml"/><Relationship Id="rId6" Type="http://schemas.openxmlformats.org/officeDocument/2006/relationships/image" Target="../media/image1.png"/><Relationship Id="rId11" Type="http://schemas.openxmlformats.org/officeDocument/2006/relationships/chart" Target="../charts/chart770.xml"/><Relationship Id="rId5" Type="http://schemas.openxmlformats.org/officeDocument/2006/relationships/chart" Target="../charts/chart765.xml"/><Relationship Id="rId10" Type="http://schemas.openxmlformats.org/officeDocument/2006/relationships/chart" Target="../charts/chart769.xml"/><Relationship Id="rId4" Type="http://schemas.openxmlformats.org/officeDocument/2006/relationships/chart" Target="../charts/chart764.xml"/><Relationship Id="rId9" Type="http://schemas.openxmlformats.org/officeDocument/2006/relationships/chart" Target="../charts/chart768.xml"/></Relationships>
</file>

<file path=xl/drawings/_rels/drawing1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7.xml"/><Relationship Id="rId3" Type="http://schemas.openxmlformats.org/officeDocument/2006/relationships/chart" Target="../charts/chart773.xml"/><Relationship Id="rId7" Type="http://schemas.openxmlformats.org/officeDocument/2006/relationships/chart" Target="../charts/chart776.xml"/><Relationship Id="rId2" Type="http://schemas.openxmlformats.org/officeDocument/2006/relationships/chart" Target="../charts/chart772.xml"/><Relationship Id="rId1" Type="http://schemas.openxmlformats.org/officeDocument/2006/relationships/chart" Target="../charts/chart771.xml"/><Relationship Id="rId6" Type="http://schemas.openxmlformats.org/officeDocument/2006/relationships/image" Target="../media/image1.png"/><Relationship Id="rId11" Type="http://schemas.openxmlformats.org/officeDocument/2006/relationships/chart" Target="../charts/chart780.xml"/><Relationship Id="rId5" Type="http://schemas.openxmlformats.org/officeDocument/2006/relationships/chart" Target="../charts/chart775.xml"/><Relationship Id="rId10" Type="http://schemas.openxmlformats.org/officeDocument/2006/relationships/chart" Target="../charts/chart779.xml"/><Relationship Id="rId4" Type="http://schemas.openxmlformats.org/officeDocument/2006/relationships/chart" Target="../charts/chart774.xml"/><Relationship Id="rId9" Type="http://schemas.openxmlformats.org/officeDocument/2006/relationships/chart" Target="../charts/chart77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3.xml"/><Relationship Id="rId7" Type="http://schemas.openxmlformats.org/officeDocument/2006/relationships/chart" Target="../charts/chart76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1.png"/><Relationship Id="rId11" Type="http://schemas.openxmlformats.org/officeDocument/2006/relationships/chart" Target="../charts/chart80.xml"/><Relationship Id="rId5" Type="http://schemas.openxmlformats.org/officeDocument/2006/relationships/chart" Target="../charts/chart75.xml"/><Relationship Id="rId10" Type="http://schemas.openxmlformats.org/officeDocument/2006/relationships/chart" Target="../charts/chart79.xml"/><Relationship Id="rId4" Type="http://schemas.openxmlformats.org/officeDocument/2006/relationships/chart" Target="../charts/chart74.xml"/><Relationship Id="rId9" Type="http://schemas.openxmlformats.org/officeDocument/2006/relationships/chart" Target="../charts/chart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3.xml"/><Relationship Id="rId7" Type="http://schemas.openxmlformats.org/officeDocument/2006/relationships/chart" Target="../charts/chart86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1.png"/><Relationship Id="rId11" Type="http://schemas.openxmlformats.org/officeDocument/2006/relationships/chart" Target="../charts/chart90.xml"/><Relationship Id="rId5" Type="http://schemas.openxmlformats.org/officeDocument/2006/relationships/chart" Target="../charts/chart85.xml"/><Relationship Id="rId10" Type="http://schemas.openxmlformats.org/officeDocument/2006/relationships/chart" Target="../charts/chart89.xml"/><Relationship Id="rId4" Type="http://schemas.openxmlformats.org/officeDocument/2006/relationships/chart" Target="../charts/chart84.xml"/><Relationship Id="rId9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3.xml"/><Relationship Id="rId7" Type="http://schemas.openxmlformats.org/officeDocument/2006/relationships/chart" Target="../charts/chart96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1.png"/><Relationship Id="rId11" Type="http://schemas.openxmlformats.org/officeDocument/2006/relationships/chart" Target="../charts/chart100.xml"/><Relationship Id="rId5" Type="http://schemas.openxmlformats.org/officeDocument/2006/relationships/chart" Target="../charts/chart95.xml"/><Relationship Id="rId10" Type="http://schemas.openxmlformats.org/officeDocument/2006/relationships/chart" Target="../charts/chart99.xml"/><Relationship Id="rId4" Type="http://schemas.openxmlformats.org/officeDocument/2006/relationships/chart" Target="../charts/chart94.xml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1.png"/><Relationship Id="rId11" Type="http://schemas.openxmlformats.org/officeDocument/2006/relationships/chart" Target="../charts/chart110.xml"/><Relationship Id="rId5" Type="http://schemas.openxmlformats.org/officeDocument/2006/relationships/chart" Target="../charts/chart105.xml"/><Relationship Id="rId10" Type="http://schemas.openxmlformats.org/officeDocument/2006/relationships/chart" Target="../charts/chart109.xml"/><Relationship Id="rId4" Type="http://schemas.openxmlformats.org/officeDocument/2006/relationships/chart" Target="../charts/chart104.xml"/><Relationship Id="rId9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image" Target="../media/image1.png"/><Relationship Id="rId11" Type="http://schemas.openxmlformats.org/officeDocument/2006/relationships/chart" Target="../charts/chart120.xml"/><Relationship Id="rId5" Type="http://schemas.openxmlformats.org/officeDocument/2006/relationships/chart" Target="../charts/chart115.xml"/><Relationship Id="rId10" Type="http://schemas.openxmlformats.org/officeDocument/2006/relationships/chart" Target="../charts/chart119.xml"/><Relationship Id="rId4" Type="http://schemas.openxmlformats.org/officeDocument/2006/relationships/chart" Target="../charts/chart114.xml"/><Relationship Id="rId9" Type="http://schemas.openxmlformats.org/officeDocument/2006/relationships/chart" Target="../charts/chart118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chart" Target="../charts/chart123.xml"/><Relationship Id="rId7" Type="http://schemas.openxmlformats.org/officeDocument/2006/relationships/chart" Target="../charts/chart126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.png"/><Relationship Id="rId11" Type="http://schemas.openxmlformats.org/officeDocument/2006/relationships/chart" Target="../charts/chart130.xml"/><Relationship Id="rId5" Type="http://schemas.openxmlformats.org/officeDocument/2006/relationships/chart" Target="../charts/chart125.xml"/><Relationship Id="rId10" Type="http://schemas.openxmlformats.org/officeDocument/2006/relationships/chart" Target="../charts/chart129.xml"/><Relationship Id="rId4" Type="http://schemas.openxmlformats.org/officeDocument/2006/relationships/chart" Target="../charts/chart124.xml"/><Relationship Id="rId9" Type="http://schemas.openxmlformats.org/officeDocument/2006/relationships/chart" Target="../charts/chart1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3.xml"/><Relationship Id="rId7" Type="http://schemas.openxmlformats.org/officeDocument/2006/relationships/chart" Target="../charts/chart136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image" Target="../media/image1.png"/><Relationship Id="rId11" Type="http://schemas.openxmlformats.org/officeDocument/2006/relationships/chart" Target="../charts/chart140.xml"/><Relationship Id="rId5" Type="http://schemas.openxmlformats.org/officeDocument/2006/relationships/chart" Target="../charts/chart135.xml"/><Relationship Id="rId10" Type="http://schemas.openxmlformats.org/officeDocument/2006/relationships/chart" Target="../charts/chart139.xml"/><Relationship Id="rId4" Type="http://schemas.openxmlformats.org/officeDocument/2006/relationships/chart" Target="../charts/chart134.xml"/><Relationship Id="rId9" Type="http://schemas.openxmlformats.org/officeDocument/2006/relationships/chart" Target="../charts/chart13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3.xml"/><Relationship Id="rId7" Type="http://schemas.openxmlformats.org/officeDocument/2006/relationships/chart" Target="../charts/chart146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1.png"/><Relationship Id="rId11" Type="http://schemas.openxmlformats.org/officeDocument/2006/relationships/chart" Target="../charts/chart150.xml"/><Relationship Id="rId5" Type="http://schemas.openxmlformats.org/officeDocument/2006/relationships/chart" Target="../charts/chart145.xml"/><Relationship Id="rId10" Type="http://schemas.openxmlformats.org/officeDocument/2006/relationships/chart" Target="../charts/chart149.xml"/><Relationship Id="rId4" Type="http://schemas.openxmlformats.org/officeDocument/2006/relationships/chart" Target="../charts/chart144.xml"/><Relationship Id="rId9" Type="http://schemas.openxmlformats.org/officeDocument/2006/relationships/chart" Target="../charts/chart14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3.xml"/><Relationship Id="rId7" Type="http://schemas.openxmlformats.org/officeDocument/2006/relationships/chart" Target="../charts/chart156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1.png"/><Relationship Id="rId11" Type="http://schemas.openxmlformats.org/officeDocument/2006/relationships/chart" Target="../charts/chart160.xml"/><Relationship Id="rId5" Type="http://schemas.openxmlformats.org/officeDocument/2006/relationships/chart" Target="../charts/chart155.xml"/><Relationship Id="rId10" Type="http://schemas.openxmlformats.org/officeDocument/2006/relationships/chart" Target="../charts/chart159.xml"/><Relationship Id="rId4" Type="http://schemas.openxmlformats.org/officeDocument/2006/relationships/chart" Target="../charts/chart154.xml"/><Relationship Id="rId9" Type="http://schemas.openxmlformats.org/officeDocument/2006/relationships/chart" Target="../charts/chart1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3.xml"/><Relationship Id="rId7" Type="http://schemas.openxmlformats.org/officeDocument/2006/relationships/chart" Target="../charts/chart166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image" Target="../media/image1.png"/><Relationship Id="rId11" Type="http://schemas.openxmlformats.org/officeDocument/2006/relationships/chart" Target="../charts/chart170.xml"/><Relationship Id="rId5" Type="http://schemas.openxmlformats.org/officeDocument/2006/relationships/chart" Target="../charts/chart165.xml"/><Relationship Id="rId10" Type="http://schemas.openxmlformats.org/officeDocument/2006/relationships/chart" Target="../charts/chart169.xml"/><Relationship Id="rId4" Type="http://schemas.openxmlformats.org/officeDocument/2006/relationships/chart" Target="../charts/chart164.xml"/><Relationship Id="rId9" Type="http://schemas.openxmlformats.org/officeDocument/2006/relationships/chart" Target="../charts/chart1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3" Type="http://schemas.openxmlformats.org/officeDocument/2006/relationships/chart" Target="../charts/chart173.xml"/><Relationship Id="rId7" Type="http://schemas.openxmlformats.org/officeDocument/2006/relationships/chart" Target="../charts/chart176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image" Target="../media/image1.png"/><Relationship Id="rId11" Type="http://schemas.openxmlformats.org/officeDocument/2006/relationships/chart" Target="../charts/chart180.xml"/><Relationship Id="rId5" Type="http://schemas.openxmlformats.org/officeDocument/2006/relationships/chart" Target="../charts/chart175.xml"/><Relationship Id="rId10" Type="http://schemas.openxmlformats.org/officeDocument/2006/relationships/chart" Target="../charts/chart179.xml"/><Relationship Id="rId4" Type="http://schemas.openxmlformats.org/officeDocument/2006/relationships/chart" Target="../charts/chart174.xml"/><Relationship Id="rId9" Type="http://schemas.openxmlformats.org/officeDocument/2006/relationships/chart" Target="../charts/chart1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3" Type="http://schemas.openxmlformats.org/officeDocument/2006/relationships/chart" Target="../charts/chart183.xml"/><Relationship Id="rId7" Type="http://schemas.openxmlformats.org/officeDocument/2006/relationships/chart" Target="../charts/chart186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image" Target="../media/image1.png"/><Relationship Id="rId11" Type="http://schemas.openxmlformats.org/officeDocument/2006/relationships/chart" Target="../charts/chart190.xml"/><Relationship Id="rId5" Type="http://schemas.openxmlformats.org/officeDocument/2006/relationships/chart" Target="../charts/chart185.xml"/><Relationship Id="rId10" Type="http://schemas.openxmlformats.org/officeDocument/2006/relationships/chart" Target="../charts/chart189.xml"/><Relationship Id="rId4" Type="http://schemas.openxmlformats.org/officeDocument/2006/relationships/chart" Target="../charts/chart184.xml"/><Relationship Id="rId9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1.png"/><Relationship Id="rId11" Type="http://schemas.openxmlformats.org/officeDocument/2006/relationships/chart" Target="../charts/chart20.xml"/><Relationship Id="rId5" Type="http://schemas.openxmlformats.org/officeDocument/2006/relationships/chart" Target="../charts/chart15.xml"/><Relationship Id="rId10" Type="http://schemas.openxmlformats.org/officeDocument/2006/relationships/chart" Target="../charts/chart19.xml"/><Relationship Id="rId4" Type="http://schemas.openxmlformats.org/officeDocument/2006/relationships/chart" Target="../charts/chart14.xml"/><Relationship Id="rId9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3.xml"/><Relationship Id="rId7" Type="http://schemas.openxmlformats.org/officeDocument/2006/relationships/chart" Target="../charts/chart196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image" Target="../media/image1.png"/><Relationship Id="rId11" Type="http://schemas.openxmlformats.org/officeDocument/2006/relationships/chart" Target="../charts/chart200.xml"/><Relationship Id="rId5" Type="http://schemas.openxmlformats.org/officeDocument/2006/relationships/chart" Target="../charts/chart195.xml"/><Relationship Id="rId10" Type="http://schemas.openxmlformats.org/officeDocument/2006/relationships/chart" Target="../charts/chart199.xml"/><Relationship Id="rId4" Type="http://schemas.openxmlformats.org/officeDocument/2006/relationships/chart" Target="../charts/chart194.xml"/><Relationship Id="rId9" Type="http://schemas.openxmlformats.org/officeDocument/2006/relationships/chart" Target="../charts/chart19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7.xml"/><Relationship Id="rId3" Type="http://schemas.openxmlformats.org/officeDocument/2006/relationships/chart" Target="../charts/chart203.xml"/><Relationship Id="rId7" Type="http://schemas.openxmlformats.org/officeDocument/2006/relationships/chart" Target="../charts/chart206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image" Target="../media/image1.png"/><Relationship Id="rId11" Type="http://schemas.openxmlformats.org/officeDocument/2006/relationships/chart" Target="../charts/chart210.xml"/><Relationship Id="rId5" Type="http://schemas.openxmlformats.org/officeDocument/2006/relationships/chart" Target="../charts/chart205.xml"/><Relationship Id="rId10" Type="http://schemas.openxmlformats.org/officeDocument/2006/relationships/chart" Target="../charts/chart209.xml"/><Relationship Id="rId4" Type="http://schemas.openxmlformats.org/officeDocument/2006/relationships/chart" Target="../charts/chart204.xml"/><Relationship Id="rId9" Type="http://schemas.openxmlformats.org/officeDocument/2006/relationships/chart" Target="../charts/chart20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3.xml"/><Relationship Id="rId7" Type="http://schemas.openxmlformats.org/officeDocument/2006/relationships/chart" Target="../charts/chart216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image" Target="../media/image1.png"/><Relationship Id="rId11" Type="http://schemas.openxmlformats.org/officeDocument/2006/relationships/chart" Target="../charts/chart220.xml"/><Relationship Id="rId5" Type="http://schemas.openxmlformats.org/officeDocument/2006/relationships/chart" Target="../charts/chart215.xml"/><Relationship Id="rId10" Type="http://schemas.openxmlformats.org/officeDocument/2006/relationships/chart" Target="../charts/chart219.xml"/><Relationship Id="rId4" Type="http://schemas.openxmlformats.org/officeDocument/2006/relationships/chart" Target="../charts/chart214.xml"/><Relationship Id="rId9" Type="http://schemas.openxmlformats.org/officeDocument/2006/relationships/chart" Target="../charts/chart21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3.xml"/><Relationship Id="rId7" Type="http://schemas.openxmlformats.org/officeDocument/2006/relationships/chart" Target="../charts/chart226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image" Target="../media/image1.png"/><Relationship Id="rId11" Type="http://schemas.openxmlformats.org/officeDocument/2006/relationships/chart" Target="../charts/chart230.xml"/><Relationship Id="rId5" Type="http://schemas.openxmlformats.org/officeDocument/2006/relationships/chart" Target="../charts/chart225.xml"/><Relationship Id="rId10" Type="http://schemas.openxmlformats.org/officeDocument/2006/relationships/chart" Target="../charts/chart229.xml"/><Relationship Id="rId4" Type="http://schemas.openxmlformats.org/officeDocument/2006/relationships/chart" Target="../charts/chart224.xml"/><Relationship Id="rId9" Type="http://schemas.openxmlformats.org/officeDocument/2006/relationships/chart" Target="../charts/chart228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3.xml"/><Relationship Id="rId7" Type="http://schemas.openxmlformats.org/officeDocument/2006/relationships/chart" Target="../charts/chart236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image" Target="../media/image1.png"/><Relationship Id="rId11" Type="http://schemas.openxmlformats.org/officeDocument/2006/relationships/chart" Target="../charts/chart240.xml"/><Relationship Id="rId5" Type="http://schemas.openxmlformats.org/officeDocument/2006/relationships/chart" Target="../charts/chart235.xml"/><Relationship Id="rId10" Type="http://schemas.openxmlformats.org/officeDocument/2006/relationships/chart" Target="../charts/chart239.xml"/><Relationship Id="rId4" Type="http://schemas.openxmlformats.org/officeDocument/2006/relationships/chart" Target="../charts/chart234.xml"/><Relationship Id="rId9" Type="http://schemas.openxmlformats.org/officeDocument/2006/relationships/chart" Target="../charts/chart2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3" Type="http://schemas.openxmlformats.org/officeDocument/2006/relationships/chart" Target="../charts/chart243.xml"/><Relationship Id="rId7" Type="http://schemas.openxmlformats.org/officeDocument/2006/relationships/chart" Target="../charts/chart246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image" Target="../media/image1.png"/><Relationship Id="rId11" Type="http://schemas.openxmlformats.org/officeDocument/2006/relationships/chart" Target="../charts/chart250.xml"/><Relationship Id="rId5" Type="http://schemas.openxmlformats.org/officeDocument/2006/relationships/chart" Target="../charts/chart245.xml"/><Relationship Id="rId10" Type="http://schemas.openxmlformats.org/officeDocument/2006/relationships/chart" Target="../charts/chart249.xml"/><Relationship Id="rId4" Type="http://schemas.openxmlformats.org/officeDocument/2006/relationships/chart" Target="../charts/chart244.xml"/><Relationship Id="rId9" Type="http://schemas.openxmlformats.org/officeDocument/2006/relationships/chart" Target="../charts/chart248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3" Type="http://schemas.openxmlformats.org/officeDocument/2006/relationships/chart" Target="../charts/chart253.xml"/><Relationship Id="rId7" Type="http://schemas.openxmlformats.org/officeDocument/2006/relationships/chart" Target="../charts/chart256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image" Target="../media/image1.png"/><Relationship Id="rId11" Type="http://schemas.openxmlformats.org/officeDocument/2006/relationships/chart" Target="../charts/chart260.xml"/><Relationship Id="rId5" Type="http://schemas.openxmlformats.org/officeDocument/2006/relationships/chart" Target="../charts/chart255.xml"/><Relationship Id="rId10" Type="http://schemas.openxmlformats.org/officeDocument/2006/relationships/chart" Target="../charts/chart259.xml"/><Relationship Id="rId4" Type="http://schemas.openxmlformats.org/officeDocument/2006/relationships/chart" Target="../charts/chart254.xml"/><Relationship Id="rId9" Type="http://schemas.openxmlformats.org/officeDocument/2006/relationships/chart" Target="../charts/chart2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3" Type="http://schemas.openxmlformats.org/officeDocument/2006/relationships/chart" Target="../charts/chart263.xml"/><Relationship Id="rId7" Type="http://schemas.openxmlformats.org/officeDocument/2006/relationships/chart" Target="../charts/chart266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image" Target="../media/image1.png"/><Relationship Id="rId11" Type="http://schemas.openxmlformats.org/officeDocument/2006/relationships/chart" Target="../charts/chart270.xml"/><Relationship Id="rId5" Type="http://schemas.openxmlformats.org/officeDocument/2006/relationships/chart" Target="../charts/chart265.xml"/><Relationship Id="rId10" Type="http://schemas.openxmlformats.org/officeDocument/2006/relationships/chart" Target="../charts/chart269.xml"/><Relationship Id="rId4" Type="http://schemas.openxmlformats.org/officeDocument/2006/relationships/chart" Target="../charts/chart264.xml"/><Relationship Id="rId9" Type="http://schemas.openxmlformats.org/officeDocument/2006/relationships/chart" Target="../charts/chart268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7.xml"/><Relationship Id="rId3" Type="http://schemas.openxmlformats.org/officeDocument/2006/relationships/chart" Target="../charts/chart273.xml"/><Relationship Id="rId7" Type="http://schemas.openxmlformats.org/officeDocument/2006/relationships/chart" Target="../charts/chart276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image" Target="../media/image1.png"/><Relationship Id="rId11" Type="http://schemas.openxmlformats.org/officeDocument/2006/relationships/chart" Target="../charts/chart280.xml"/><Relationship Id="rId5" Type="http://schemas.openxmlformats.org/officeDocument/2006/relationships/chart" Target="../charts/chart275.xml"/><Relationship Id="rId10" Type="http://schemas.openxmlformats.org/officeDocument/2006/relationships/chart" Target="../charts/chart279.xml"/><Relationship Id="rId4" Type="http://schemas.openxmlformats.org/officeDocument/2006/relationships/chart" Target="../charts/chart274.xml"/><Relationship Id="rId9" Type="http://schemas.openxmlformats.org/officeDocument/2006/relationships/chart" Target="../charts/chart278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3" Type="http://schemas.openxmlformats.org/officeDocument/2006/relationships/chart" Target="../charts/chart283.xml"/><Relationship Id="rId7" Type="http://schemas.openxmlformats.org/officeDocument/2006/relationships/chart" Target="../charts/chart286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image" Target="../media/image1.png"/><Relationship Id="rId11" Type="http://schemas.openxmlformats.org/officeDocument/2006/relationships/chart" Target="../charts/chart290.xml"/><Relationship Id="rId5" Type="http://schemas.openxmlformats.org/officeDocument/2006/relationships/chart" Target="../charts/chart285.xml"/><Relationship Id="rId10" Type="http://schemas.openxmlformats.org/officeDocument/2006/relationships/chart" Target="../charts/chart289.xml"/><Relationship Id="rId4" Type="http://schemas.openxmlformats.org/officeDocument/2006/relationships/chart" Target="../charts/chart284.xml"/><Relationship Id="rId9" Type="http://schemas.openxmlformats.org/officeDocument/2006/relationships/chart" Target="../charts/chart28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3.xml"/><Relationship Id="rId7" Type="http://schemas.openxmlformats.org/officeDocument/2006/relationships/chart" Target="../charts/chart296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image" Target="../media/image1.png"/><Relationship Id="rId11" Type="http://schemas.openxmlformats.org/officeDocument/2006/relationships/chart" Target="../charts/chart300.xml"/><Relationship Id="rId5" Type="http://schemas.openxmlformats.org/officeDocument/2006/relationships/chart" Target="../charts/chart295.xml"/><Relationship Id="rId10" Type="http://schemas.openxmlformats.org/officeDocument/2006/relationships/chart" Target="../charts/chart299.xml"/><Relationship Id="rId4" Type="http://schemas.openxmlformats.org/officeDocument/2006/relationships/chart" Target="../charts/chart294.xml"/><Relationship Id="rId9" Type="http://schemas.openxmlformats.org/officeDocument/2006/relationships/chart" Target="../charts/chart298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3" Type="http://schemas.openxmlformats.org/officeDocument/2006/relationships/chart" Target="../charts/chart303.xml"/><Relationship Id="rId7" Type="http://schemas.openxmlformats.org/officeDocument/2006/relationships/chart" Target="../charts/chart306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6" Type="http://schemas.openxmlformats.org/officeDocument/2006/relationships/image" Target="../media/image1.png"/><Relationship Id="rId11" Type="http://schemas.openxmlformats.org/officeDocument/2006/relationships/chart" Target="../charts/chart310.xml"/><Relationship Id="rId5" Type="http://schemas.openxmlformats.org/officeDocument/2006/relationships/chart" Target="../charts/chart305.xml"/><Relationship Id="rId10" Type="http://schemas.openxmlformats.org/officeDocument/2006/relationships/chart" Target="../charts/chart309.xml"/><Relationship Id="rId4" Type="http://schemas.openxmlformats.org/officeDocument/2006/relationships/chart" Target="../charts/chart304.xml"/><Relationship Id="rId9" Type="http://schemas.openxmlformats.org/officeDocument/2006/relationships/chart" Target="../charts/chart308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7.xml"/><Relationship Id="rId3" Type="http://schemas.openxmlformats.org/officeDocument/2006/relationships/chart" Target="../charts/chart313.xml"/><Relationship Id="rId7" Type="http://schemas.openxmlformats.org/officeDocument/2006/relationships/chart" Target="../charts/chart316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image" Target="../media/image1.png"/><Relationship Id="rId11" Type="http://schemas.openxmlformats.org/officeDocument/2006/relationships/chart" Target="../charts/chart320.xml"/><Relationship Id="rId5" Type="http://schemas.openxmlformats.org/officeDocument/2006/relationships/chart" Target="../charts/chart315.xml"/><Relationship Id="rId10" Type="http://schemas.openxmlformats.org/officeDocument/2006/relationships/chart" Target="../charts/chart319.xml"/><Relationship Id="rId4" Type="http://schemas.openxmlformats.org/officeDocument/2006/relationships/chart" Target="../charts/chart314.xml"/><Relationship Id="rId9" Type="http://schemas.openxmlformats.org/officeDocument/2006/relationships/chart" Target="../charts/chart318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3.xml"/><Relationship Id="rId7" Type="http://schemas.openxmlformats.org/officeDocument/2006/relationships/chart" Target="../charts/chart326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Relationship Id="rId6" Type="http://schemas.openxmlformats.org/officeDocument/2006/relationships/image" Target="../media/image1.png"/><Relationship Id="rId11" Type="http://schemas.openxmlformats.org/officeDocument/2006/relationships/chart" Target="../charts/chart330.xml"/><Relationship Id="rId5" Type="http://schemas.openxmlformats.org/officeDocument/2006/relationships/chart" Target="../charts/chart325.xml"/><Relationship Id="rId10" Type="http://schemas.openxmlformats.org/officeDocument/2006/relationships/chart" Target="../charts/chart329.xml"/><Relationship Id="rId4" Type="http://schemas.openxmlformats.org/officeDocument/2006/relationships/chart" Target="../charts/chart324.xml"/><Relationship Id="rId9" Type="http://schemas.openxmlformats.org/officeDocument/2006/relationships/chart" Target="../charts/chart328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7.xml"/><Relationship Id="rId3" Type="http://schemas.openxmlformats.org/officeDocument/2006/relationships/chart" Target="../charts/chart333.xml"/><Relationship Id="rId7" Type="http://schemas.openxmlformats.org/officeDocument/2006/relationships/chart" Target="../charts/chart336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image" Target="../media/image1.png"/><Relationship Id="rId11" Type="http://schemas.openxmlformats.org/officeDocument/2006/relationships/chart" Target="../charts/chart340.xml"/><Relationship Id="rId5" Type="http://schemas.openxmlformats.org/officeDocument/2006/relationships/chart" Target="../charts/chart335.xml"/><Relationship Id="rId10" Type="http://schemas.openxmlformats.org/officeDocument/2006/relationships/chart" Target="../charts/chart339.xml"/><Relationship Id="rId4" Type="http://schemas.openxmlformats.org/officeDocument/2006/relationships/chart" Target="../charts/chart334.xml"/><Relationship Id="rId9" Type="http://schemas.openxmlformats.org/officeDocument/2006/relationships/chart" Target="../charts/chart338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3" Type="http://schemas.openxmlformats.org/officeDocument/2006/relationships/chart" Target="../charts/chart343.xml"/><Relationship Id="rId7" Type="http://schemas.openxmlformats.org/officeDocument/2006/relationships/chart" Target="../charts/chart346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image" Target="../media/image1.png"/><Relationship Id="rId11" Type="http://schemas.openxmlformats.org/officeDocument/2006/relationships/chart" Target="../charts/chart350.xml"/><Relationship Id="rId5" Type="http://schemas.openxmlformats.org/officeDocument/2006/relationships/chart" Target="../charts/chart345.xml"/><Relationship Id="rId10" Type="http://schemas.openxmlformats.org/officeDocument/2006/relationships/chart" Target="../charts/chart349.xml"/><Relationship Id="rId4" Type="http://schemas.openxmlformats.org/officeDocument/2006/relationships/chart" Target="../charts/chart344.xml"/><Relationship Id="rId9" Type="http://schemas.openxmlformats.org/officeDocument/2006/relationships/chart" Target="../charts/chart348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7.xml"/><Relationship Id="rId3" Type="http://schemas.openxmlformats.org/officeDocument/2006/relationships/chart" Target="../charts/chart353.xml"/><Relationship Id="rId7" Type="http://schemas.openxmlformats.org/officeDocument/2006/relationships/chart" Target="../charts/chart356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image" Target="../media/image1.png"/><Relationship Id="rId11" Type="http://schemas.openxmlformats.org/officeDocument/2006/relationships/chart" Target="../charts/chart360.xml"/><Relationship Id="rId5" Type="http://schemas.openxmlformats.org/officeDocument/2006/relationships/chart" Target="../charts/chart355.xml"/><Relationship Id="rId10" Type="http://schemas.openxmlformats.org/officeDocument/2006/relationships/chart" Target="../charts/chart359.xml"/><Relationship Id="rId4" Type="http://schemas.openxmlformats.org/officeDocument/2006/relationships/chart" Target="../charts/chart354.xml"/><Relationship Id="rId9" Type="http://schemas.openxmlformats.org/officeDocument/2006/relationships/chart" Target="../charts/chart35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7.xml"/><Relationship Id="rId3" Type="http://schemas.openxmlformats.org/officeDocument/2006/relationships/chart" Target="../charts/chart363.xml"/><Relationship Id="rId7" Type="http://schemas.openxmlformats.org/officeDocument/2006/relationships/chart" Target="../charts/chart366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image" Target="../media/image1.png"/><Relationship Id="rId11" Type="http://schemas.openxmlformats.org/officeDocument/2006/relationships/chart" Target="../charts/chart370.xml"/><Relationship Id="rId5" Type="http://schemas.openxmlformats.org/officeDocument/2006/relationships/chart" Target="../charts/chart365.xml"/><Relationship Id="rId10" Type="http://schemas.openxmlformats.org/officeDocument/2006/relationships/chart" Target="../charts/chart369.xml"/><Relationship Id="rId4" Type="http://schemas.openxmlformats.org/officeDocument/2006/relationships/chart" Target="../charts/chart364.xml"/><Relationship Id="rId9" Type="http://schemas.openxmlformats.org/officeDocument/2006/relationships/chart" Target="../charts/chart368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7.xml"/><Relationship Id="rId3" Type="http://schemas.openxmlformats.org/officeDocument/2006/relationships/chart" Target="../charts/chart373.xml"/><Relationship Id="rId7" Type="http://schemas.openxmlformats.org/officeDocument/2006/relationships/chart" Target="../charts/chart376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6" Type="http://schemas.openxmlformats.org/officeDocument/2006/relationships/image" Target="../media/image1.png"/><Relationship Id="rId11" Type="http://schemas.openxmlformats.org/officeDocument/2006/relationships/chart" Target="../charts/chart380.xml"/><Relationship Id="rId5" Type="http://schemas.openxmlformats.org/officeDocument/2006/relationships/chart" Target="../charts/chart375.xml"/><Relationship Id="rId10" Type="http://schemas.openxmlformats.org/officeDocument/2006/relationships/chart" Target="../charts/chart379.xml"/><Relationship Id="rId4" Type="http://schemas.openxmlformats.org/officeDocument/2006/relationships/chart" Target="../charts/chart374.xml"/><Relationship Id="rId9" Type="http://schemas.openxmlformats.org/officeDocument/2006/relationships/chart" Target="../charts/chart378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7.xml"/><Relationship Id="rId3" Type="http://schemas.openxmlformats.org/officeDocument/2006/relationships/chart" Target="../charts/chart383.xml"/><Relationship Id="rId7" Type="http://schemas.openxmlformats.org/officeDocument/2006/relationships/chart" Target="../charts/chart386.xml"/><Relationship Id="rId2" Type="http://schemas.openxmlformats.org/officeDocument/2006/relationships/chart" Target="../charts/chart382.xml"/><Relationship Id="rId1" Type="http://schemas.openxmlformats.org/officeDocument/2006/relationships/chart" Target="../charts/chart381.xml"/><Relationship Id="rId6" Type="http://schemas.openxmlformats.org/officeDocument/2006/relationships/image" Target="../media/image1.png"/><Relationship Id="rId11" Type="http://schemas.openxmlformats.org/officeDocument/2006/relationships/chart" Target="../charts/chart390.xml"/><Relationship Id="rId5" Type="http://schemas.openxmlformats.org/officeDocument/2006/relationships/chart" Target="../charts/chart385.xml"/><Relationship Id="rId10" Type="http://schemas.openxmlformats.org/officeDocument/2006/relationships/chart" Target="../charts/chart389.xml"/><Relationship Id="rId4" Type="http://schemas.openxmlformats.org/officeDocument/2006/relationships/chart" Target="../charts/chart384.xml"/><Relationship Id="rId9" Type="http://schemas.openxmlformats.org/officeDocument/2006/relationships/chart" Target="../charts/chart38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3.xml"/><Relationship Id="rId7" Type="http://schemas.openxmlformats.org/officeDocument/2006/relationships/chart" Target="../charts/chart36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1.png"/><Relationship Id="rId11" Type="http://schemas.openxmlformats.org/officeDocument/2006/relationships/chart" Target="../charts/chart40.xml"/><Relationship Id="rId5" Type="http://schemas.openxmlformats.org/officeDocument/2006/relationships/chart" Target="../charts/chart35.xml"/><Relationship Id="rId10" Type="http://schemas.openxmlformats.org/officeDocument/2006/relationships/chart" Target="../charts/chart39.xml"/><Relationship Id="rId4" Type="http://schemas.openxmlformats.org/officeDocument/2006/relationships/chart" Target="../charts/chart34.xml"/><Relationship Id="rId9" Type="http://schemas.openxmlformats.org/officeDocument/2006/relationships/chart" Target="../charts/chart38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7.xml"/><Relationship Id="rId3" Type="http://schemas.openxmlformats.org/officeDocument/2006/relationships/chart" Target="../charts/chart393.xml"/><Relationship Id="rId7" Type="http://schemas.openxmlformats.org/officeDocument/2006/relationships/chart" Target="../charts/chart396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image" Target="../media/image1.png"/><Relationship Id="rId11" Type="http://schemas.openxmlformats.org/officeDocument/2006/relationships/chart" Target="../charts/chart400.xml"/><Relationship Id="rId5" Type="http://schemas.openxmlformats.org/officeDocument/2006/relationships/chart" Target="../charts/chart395.xml"/><Relationship Id="rId10" Type="http://schemas.openxmlformats.org/officeDocument/2006/relationships/chart" Target="../charts/chart399.xml"/><Relationship Id="rId4" Type="http://schemas.openxmlformats.org/officeDocument/2006/relationships/chart" Target="../charts/chart394.xml"/><Relationship Id="rId9" Type="http://schemas.openxmlformats.org/officeDocument/2006/relationships/chart" Target="../charts/chart398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3.xml"/><Relationship Id="rId7" Type="http://schemas.openxmlformats.org/officeDocument/2006/relationships/chart" Target="../charts/chart406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6" Type="http://schemas.openxmlformats.org/officeDocument/2006/relationships/image" Target="../media/image1.png"/><Relationship Id="rId11" Type="http://schemas.openxmlformats.org/officeDocument/2006/relationships/chart" Target="../charts/chart410.xml"/><Relationship Id="rId5" Type="http://schemas.openxmlformats.org/officeDocument/2006/relationships/chart" Target="../charts/chart405.xml"/><Relationship Id="rId10" Type="http://schemas.openxmlformats.org/officeDocument/2006/relationships/chart" Target="../charts/chart409.xml"/><Relationship Id="rId4" Type="http://schemas.openxmlformats.org/officeDocument/2006/relationships/chart" Target="../charts/chart404.xml"/><Relationship Id="rId9" Type="http://schemas.openxmlformats.org/officeDocument/2006/relationships/chart" Target="../charts/chart408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7.xml"/><Relationship Id="rId3" Type="http://schemas.openxmlformats.org/officeDocument/2006/relationships/chart" Target="../charts/chart413.xml"/><Relationship Id="rId7" Type="http://schemas.openxmlformats.org/officeDocument/2006/relationships/chart" Target="../charts/chart416.xml"/><Relationship Id="rId2" Type="http://schemas.openxmlformats.org/officeDocument/2006/relationships/chart" Target="../charts/chart412.xml"/><Relationship Id="rId1" Type="http://schemas.openxmlformats.org/officeDocument/2006/relationships/chart" Target="../charts/chart411.xml"/><Relationship Id="rId6" Type="http://schemas.openxmlformats.org/officeDocument/2006/relationships/image" Target="../media/image1.png"/><Relationship Id="rId11" Type="http://schemas.openxmlformats.org/officeDocument/2006/relationships/chart" Target="../charts/chart420.xml"/><Relationship Id="rId5" Type="http://schemas.openxmlformats.org/officeDocument/2006/relationships/chart" Target="../charts/chart415.xml"/><Relationship Id="rId10" Type="http://schemas.openxmlformats.org/officeDocument/2006/relationships/chart" Target="../charts/chart419.xml"/><Relationship Id="rId4" Type="http://schemas.openxmlformats.org/officeDocument/2006/relationships/chart" Target="../charts/chart414.xml"/><Relationship Id="rId9" Type="http://schemas.openxmlformats.org/officeDocument/2006/relationships/chart" Target="../charts/chart418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7.xml"/><Relationship Id="rId3" Type="http://schemas.openxmlformats.org/officeDocument/2006/relationships/chart" Target="../charts/chart423.xml"/><Relationship Id="rId7" Type="http://schemas.openxmlformats.org/officeDocument/2006/relationships/chart" Target="../charts/chart426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image" Target="../media/image1.png"/><Relationship Id="rId11" Type="http://schemas.openxmlformats.org/officeDocument/2006/relationships/chart" Target="../charts/chart430.xml"/><Relationship Id="rId5" Type="http://schemas.openxmlformats.org/officeDocument/2006/relationships/chart" Target="../charts/chart425.xml"/><Relationship Id="rId10" Type="http://schemas.openxmlformats.org/officeDocument/2006/relationships/chart" Target="../charts/chart429.xml"/><Relationship Id="rId4" Type="http://schemas.openxmlformats.org/officeDocument/2006/relationships/chart" Target="../charts/chart424.xml"/><Relationship Id="rId9" Type="http://schemas.openxmlformats.org/officeDocument/2006/relationships/chart" Target="../charts/chart428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7.xml"/><Relationship Id="rId3" Type="http://schemas.openxmlformats.org/officeDocument/2006/relationships/chart" Target="../charts/chart433.xml"/><Relationship Id="rId7" Type="http://schemas.openxmlformats.org/officeDocument/2006/relationships/chart" Target="../charts/chart436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6" Type="http://schemas.openxmlformats.org/officeDocument/2006/relationships/image" Target="../media/image1.png"/><Relationship Id="rId11" Type="http://schemas.openxmlformats.org/officeDocument/2006/relationships/chart" Target="../charts/chart440.xml"/><Relationship Id="rId5" Type="http://schemas.openxmlformats.org/officeDocument/2006/relationships/chart" Target="../charts/chart435.xml"/><Relationship Id="rId10" Type="http://schemas.openxmlformats.org/officeDocument/2006/relationships/chart" Target="../charts/chart439.xml"/><Relationship Id="rId4" Type="http://schemas.openxmlformats.org/officeDocument/2006/relationships/chart" Target="../charts/chart434.xml"/><Relationship Id="rId9" Type="http://schemas.openxmlformats.org/officeDocument/2006/relationships/chart" Target="../charts/chart438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7.xml"/><Relationship Id="rId3" Type="http://schemas.openxmlformats.org/officeDocument/2006/relationships/chart" Target="../charts/chart443.xml"/><Relationship Id="rId7" Type="http://schemas.openxmlformats.org/officeDocument/2006/relationships/chart" Target="../charts/chart446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6" Type="http://schemas.openxmlformats.org/officeDocument/2006/relationships/image" Target="../media/image1.png"/><Relationship Id="rId11" Type="http://schemas.openxmlformats.org/officeDocument/2006/relationships/chart" Target="../charts/chart450.xml"/><Relationship Id="rId5" Type="http://schemas.openxmlformats.org/officeDocument/2006/relationships/chart" Target="../charts/chart445.xml"/><Relationship Id="rId10" Type="http://schemas.openxmlformats.org/officeDocument/2006/relationships/chart" Target="../charts/chart449.xml"/><Relationship Id="rId4" Type="http://schemas.openxmlformats.org/officeDocument/2006/relationships/chart" Target="../charts/chart444.xml"/><Relationship Id="rId9" Type="http://schemas.openxmlformats.org/officeDocument/2006/relationships/chart" Target="../charts/chart448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7.xml"/><Relationship Id="rId3" Type="http://schemas.openxmlformats.org/officeDocument/2006/relationships/chart" Target="../charts/chart453.xml"/><Relationship Id="rId7" Type="http://schemas.openxmlformats.org/officeDocument/2006/relationships/chart" Target="../charts/chart456.xml"/><Relationship Id="rId2" Type="http://schemas.openxmlformats.org/officeDocument/2006/relationships/chart" Target="../charts/chart452.xml"/><Relationship Id="rId1" Type="http://schemas.openxmlformats.org/officeDocument/2006/relationships/chart" Target="../charts/chart451.xml"/><Relationship Id="rId6" Type="http://schemas.openxmlformats.org/officeDocument/2006/relationships/image" Target="../media/image1.png"/><Relationship Id="rId11" Type="http://schemas.openxmlformats.org/officeDocument/2006/relationships/chart" Target="../charts/chart460.xml"/><Relationship Id="rId5" Type="http://schemas.openxmlformats.org/officeDocument/2006/relationships/chart" Target="../charts/chart455.xml"/><Relationship Id="rId10" Type="http://schemas.openxmlformats.org/officeDocument/2006/relationships/chart" Target="../charts/chart459.xml"/><Relationship Id="rId4" Type="http://schemas.openxmlformats.org/officeDocument/2006/relationships/chart" Target="../charts/chart454.xml"/><Relationship Id="rId9" Type="http://schemas.openxmlformats.org/officeDocument/2006/relationships/chart" Target="../charts/chart458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7.xml"/><Relationship Id="rId3" Type="http://schemas.openxmlformats.org/officeDocument/2006/relationships/chart" Target="../charts/chart463.xml"/><Relationship Id="rId7" Type="http://schemas.openxmlformats.org/officeDocument/2006/relationships/chart" Target="../charts/chart466.xml"/><Relationship Id="rId2" Type="http://schemas.openxmlformats.org/officeDocument/2006/relationships/chart" Target="../charts/chart462.xml"/><Relationship Id="rId1" Type="http://schemas.openxmlformats.org/officeDocument/2006/relationships/chart" Target="../charts/chart461.xml"/><Relationship Id="rId6" Type="http://schemas.openxmlformats.org/officeDocument/2006/relationships/image" Target="../media/image1.png"/><Relationship Id="rId11" Type="http://schemas.openxmlformats.org/officeDocument/2006/relationships/chart" Target="../charts/chart470.xml"/><Relationship Id="rId5" Type="http://schemas.openxmlformats.org/officeDocument/2006/relationships/chart" Target="../charts/chart465.xml"/><Relationship Id="rId10" Type="http://schemas.openxmlformats.org/officeDocument/2006/relationships/chart" Target="../charts/chart469.xml"/><Relationship Id="rId4" Type="http://schemas.openxmlformats.org/officeDocument/2006/relationships/chart" Target="../charts/chart464.xml"/><Relationship Id="rId9" Type="http://schemas.openxmlformats.org/officeDocument/2006/relationships/chart" Target="../charts/chart468.xml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7.xml"/><Relationship Id="rId3" Type="http://schemas.openxmlformats.org/officeDocument/2006/relationships/chart" Target="../charts/chart473.xml"/><Relationship Id="rId7" Type="http://schemas.openxmlformats.org/officeDocument/2006/relationships/chart" Target="../charts/chart476.xml"/><Relationship Id="rId2" Type="http://schemas.openxmlformats.org/officeDocument/2006/relationships/chart" Target="../charts/chart472.xml"/><Relationship Id="rId1" Type="http://schemas.openxmlformats.org/officeDocument/2006/relationships/chart" Target="../charts/chart471.xml"/><Relationship Id="rId6" Type="http://schemas.openxmlformats.org/officeDocument/2006/relationships/image" Target="../media/image1.png"/><Relationship Id="rId11" Type="http://schemas.openxmlformats.org/officeDocument/2006/relationships/chart" Target="../charts/chart480.xml"/><Relationship Id="rId5" Type="http://schemas.openxmlformats.org/officeDocument/2006/relationships/chart" Target="../charts/chart475.xml"/><Relationship Id="rId10" Type="http://schemas.openxmlformats.org/officeDocument/2006/relationships/chart" Target="../charts/chart479.xml"/><Relationship Id="rId4" Type="http://schemas.openxmlformats.org/officeDocument/2006/relationships/chart" Target="../charts/chart474.xml"/><Relationship Id="rId9" Type="http://schemas.openxmlformats.org/officeDocument/2006/relationships/chart" Target="../charts/chart478.xml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7.xml"/><Relationship Id="rId3" Type="http://schemas.openxmlformats.org/officeDocument/2006/relationships/chart" Target="../charts/chart483.xml"/><Relationship Id="rId7" Type="http://schemas.openxmlformats.org/officeDocument/2006/relationships/chart" Target="../charts/chart486.xml"/><Relationship Id="rId2" Type="http://schemas.openxmlformats.org/officeDocument/2006/relationships/chart" Target="../charts/chart482.xml"/><Relationship Id="rId1" Type="http://schemas.openxmlformats.org/officeDocument/2006/relationships/chart" Target="../charts/chart481.xml"/><Relationship Id="rId6" Type="http://schemas.openxmlformats.org/officeDocument/2006/relationships/image" Target="../media/image1.png"/><Relationship Id="rId11" Type="http://schemas.openxmlformats.org/officeDocument/2006/relationships/chart" Target="../charts/chart490.xml"/><Relationship Id="rId5" Type="http://schemas.openxmlformats.org/officeDocument/2006/relationships/chart" Target="../charts/chart485.xml"/><Relationship Id="rId10" Type="http://schemas.openxmlformats.org/officeDocument/2006/relationships/chart" Target="../charts/chart489.xml"/><Relationship Id="rId4" Type="http://schemas.openxmlformats.org/officeDocument/2006/relationships/chart" Target="../charts/chart484.xml"/><Relationship Id="rId9" Type="http://schemas.openxmlformats.org/officeDocument/2006/relationships/chart" Target="../charts/chart4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D62B1E-55BC-44CC-807B-23D14253C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E2FC64-8208-4995-A5E0-0BE9C70CE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9423FBF-F5FC-4E0E-A900-67A584827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864CBC9-2B60-413F-B6E3-3881E801F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35EF1DE-18C3-468B-B4C2-7003863FC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091A96C-13D0-4CE2-AB60-A7EEF7C61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5EF976A-C99E-4F07-94F8-9A4010B68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9641FA4-8F91-4BCB-9609-DDA58878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AEBC48A-B913-421D-92B9-2CB123146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268F07B-D537-4F8B-AB3D-DFD72C20C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0A85D32-2241-4F5F-A17B-2DFCBF4E4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84C1567-9FBF-48A5-9E3B-0BC40A4E1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26F0F6-1338-4246-B124-639C03A6C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62E0B2-8EA1-400E-ADF4-CBD8EF638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3E9C24-4696-4645-87E7-B72B03F46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6803D0-126F-4D26-95FD-A1CF9A415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67E82E2-AFA2-4521-8854-F19CE2319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DB6CF10-B54E-43DE-B6F3-AC20A0790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F22500-19A5-4197-8B1C-C93FB3015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527B99-3879-4DE1-9DDD-734B930FD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E4B7FF5-E965-4851-9130-202B3FBFA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AB63E33-708E-4C9F-9B1F-7B6D60DD5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E0639F0-2F8C-4C1B-983C-94F2B7761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C0D1A6-1948-4EF8-AD8B-D5C5FE2EE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E0CDE08-4EB2-47AD-8530-034BB273F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591C55-BEC9-4728-8329-4E63F7ABC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53AF9D3-2A90-46F5-869D-52D035B94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EA274B5-E1DF-4F3E-AE5C-76C9A0681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CEC7442-79B0-4476-B275-341FFC108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470D089-8D18-4C5C-A14B-D84F792A3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EB244F4-EB4D-43C6-A4BA-CF9AA2102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364975-76B4-4D65-9F0C-7742A28F1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6A9564D-E28B-46B3-A23E-FD8B97DFB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32FA2C-65E6-4C3B-AF41-820826C30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3E48BD-6C0A-4456-B959-868E1AA96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E1B2AD-8BC6-4A5F-830A-63C96C8DC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D56CFA-5EEF-4A60-BF7E-F702DDB55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366BB1F-5320-4F15-8914-71EA05210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F5D14A3-BF58-450B-8AC3-5CA3763F3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23FFAB0-2A9A-4DB7-A8F2-B9722F977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22E85A5-D5A4-41CD-98B9-C0DD2053C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C01CDB1-CC34-4323-9061-D05DFA967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40448EC-F3BE-4EB1-8BCE-48FA1B232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8662EC7-230D-4E3D-B7E0-A4A0A8CB9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001496A-0AE9-4327-B4A0-FCAB51FED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315B6C-95D8-41D5-A7E0-CB8514147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1FF281-39CB-424F-A160-146ACD2EC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82FEF1D-2B1D-4DCB-9FDA-A65B03D53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72F96B-9159-4CD9-AA04-9D6C7C67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61BF8DE-C26F-46D3-8BD6-523BD084E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EDA7A6-E856-4E9F-B6AF-890F32ECA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A78DCED-43C4-4F1F-BEF6-D1408784D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34DFB3F-B51D-4720-BD73-E493F2ED1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F6DF51-2EFB-4C11-B76A-48ADD11A6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EAD2CD6-A20F-4BBA-B890-E69AE98CC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EBE7F33-6C3F-47D7-8D51-91425230B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7A511B-2DDE-4286-9BC4-B3C5D42B0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2805C79-7615-47F7-946C-2AC9AD1C2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5662BC-5637-43E6-B363-5FAB6FEE9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D8338C-0FA8-4843-B0BC-4F291C855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4EDF93-0ED9-4D04-9013-C705254E0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6B0EB30-EFBF-4D29-9F87-CEA1345C4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B9309CF-8F96-4D91-B406-D8507956C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38D697D-4CB6-40C3-A314-DB80A3B84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0659141-269D-4B93-8D0A-6E409EAF7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62964F8-4BF5-4D97-8ECD-923104A25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6576B5D-5D18-46E3-9779-3ACBC8A36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1954BD-B006-4EC1-B90E-8713CA971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0E05FB4-E6C9-4A04-8E3F-9C2DA9D7E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5E58BE-F426-407E-96A5-25CAE7F9D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D2DF31-71B7-4A25-9363-C3E91CF2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442DFC-C9D5-4625-BEC6-2198A674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249CCFB-C1BF-4F4E-9AD8-16EC50470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C4130DC-E559-41ED-891F-4C18E044D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A83EB7B-E1D3-40F9-83E1-10305A4FF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4F62058-DD11-4F32-BE3C-E112250C3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17840F0-CEBD-4183-8068-BFEDB231B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2861BF9-44BB-4EB0-9033-210D3277C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09E49D-1441-4EF0-A9F3-DEF55A044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DBEEB4-B27D-425B-B68B-0061AD3D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9338FDF-95BC-4AF8-B43A-0843334D9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E4A504-C36A-42C1-9C27-1BAC07C4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F1836CF-7B97-491F-BF6A-CB89EDE5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244B69-36F2-40EC-A73A-621C2E6F5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C4D7605-D1E2-4CCC-B50C-0C11DAE85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C761052-6428-4518-8DD0-747A4BE3D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E63BB8F-7C65-40F2-B712-54DBDC9D3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E4A59CA-F391-4495-81DC-590DA621D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61691F0-13E6-4B07-AB35-8C6534F9D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2665BC-18DB-46FB-9BAE-BA228C03A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314026-FFCD-43D1-9A41-93FC5BF5C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616723E-4656-45BE-BE0A-A57CC3E71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6A18E4C-3807-4211-9553-436152E71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933B6E-E1CA-4753-81FD-8CBE8F79F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61B5EBE-AC63-4B3D-8C08-D6162DBFB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710150-FDD5-4984-AC9B-0C89D7016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202BD49-0C6E-4553-93F4-F5174CDB0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4700CDA-830B-425D-BD85-88A907D6B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20251AA-CBA5-4470-B05E-F571C03FE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E11FDD7-5C48-4359-A918-3898C1016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34ADA1-9846-43BF-BE1C-299F12C81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365F731-F90A-496A-830C-B00B057B7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352D590-4EE0-48AE-ABA7-344D05520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BACDCE-54C5-4456-BFF2-9431CFC01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C51ECA-6DFE-42FD-B2FD-59FB347A0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49583D-A7DA-497A-B5CB-8287F45E6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BDA03B4-62CF-4726-9FF3-AB2D0C5F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4A63540-166C-4213-A9A2-F5317F316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551D8F2-9C5A-4940-8585-702B56282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ADDCF83-C3BB-44DF-A533-C1B5FD2BA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1075C39-D30E-4F8A-8130-78504181A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0ADDB0-B99E-4275-B025-6E3AE5953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EBB4D7-447A-4B80-A641-9E0B77299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6487BF6-0A5C-4DBB-AC72-5B43E027E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428A217-FFAA-4331-A9B2-20C36BD59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B332751-76A4-4EE9-9D31-9F85A00D0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9D7739C-BFCE-4BB2-AC56-F5B8C5D1F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3414F7C-898F-4CB1-98E1-DAF2F6EB9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38D085D-949F-43EB-A0AD-8D59EE53B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56337F2-D6E4-4A4A-A711-052F87743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099A2FF-931F-4631-A157-39AF07179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9CCEBDD-8581-4BAB-B0A8-2AE1AAEDB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1CBDAF-9969-4DBE-9921-0271BF863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E091EC-6AA0-4C5B-BF1F-5CFF8A2F6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BB30E5B-94FB-435A-B78F-E12EE4C83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4DE085B-FC9A-45D8-B91F-55E460434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5375132-ABC1-4D11-8FAE-27EA1542A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288A642-266E-4E74-A570-387166B3A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F665135-10C5-47F6-8E18-C0E1130D4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37F173D-9DBE-47B6-91A5-BEEEC712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431A1F9-F0A2-4E8E-96BB-477CAB7D6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A6BCA8A-1789-430E-A5FA-CE393FFC1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0A8EB02-A28E-4ED4-BB84-3B100D044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6C063A-2353-44F2-9241-49AB15803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E1BE2A-3D92-4CCF-9058-6C8A2D5FE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F2DB6E9-54A4-4C52-BE5C-0EA8957F2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E9CAEC4-EB19-4A05-9446-FA3BD7D18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A5D2C7A-E3D3-4FC3-A961-87745E72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F8D28EF-6A5D-41A5-A3C6-37B9816D0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F85CAD-F898-457C-82D9-875956B8F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1953DA7-68A3-449C-A201-DBBE64E55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C10D0BB-16C9-487C-97A9-B2D7C3988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49FFDDB-9780-40B3-A722-E1BADD8E2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B151DE9-87AF-489B-A66C-0BC231033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1A45A0-0BBC-4912-B896-652A509BE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0861BE-7D0C-4060-B703-0B5EA4E79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D5FB8C-3D2E-4547-8022-41ABB1D19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B821A6-B819-4166-BD14-CFE0F356D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3946522-C071-4708-A300-C5DE4CE36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D4370EA-3D57-4DA4-AA22-BF8E2D762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D55D52C-1EA0-4535-978C-A5056E06A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F64D941-642E-4ED8-AA39-D8B88DAC2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0ED7B0E-C271-4C42-A11D-0503BCAE3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7387A1D-6AEA-4243-BC51-5D65E36B4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28C82DA-7117-4168-89BA-7C6292A43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1CCEAE-FDE0-40CB-A389-B03DFC12F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C6AD32-985A-4FFB-8FD3-4B3B5724B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D7B0E7-4F39-41FB-B6E0-51C318CE1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D6BE0F-27FE-4A74-8B94-49F443789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12EBB7B-C1DE-46DC-A5F6-308501D3B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12C054-86AA-4046-9A46-E3A3AE209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53FD7F3-298A-4CBD-A45C-86AD11E6C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38104F7-8743-4193-B863-375E42C47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182171C-4619-4028-8009-E93EBD9E1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89C73E3-69A6-4BDE-93EF-A61DCB863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FD08B77-357E-4CEF-990E-483F439AF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172B39-7694-4D5F-8FD1-0E16817DD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1E9666-1A98-4D30-A3A4-D999213CE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A85B7C-9FE1-462A-A128-E021B6021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56884A-EC05-4949-8E1C-F71A31D53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D9D0A54-F7AE-4101-8890-3060C1B6C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B47613C-45E6-463E-98B5-1D481E4EC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76114D0-0CCF-49EC-87E8-87939B798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018A655-AB16-4E4D-B56B-E40DC90C4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94B0FB1-A7EA-4ED3-835C-710676E38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8DB2AA9-D914-4230-899E-B5E308B04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EAB54FC-08C0-4FAC-83B6-C7FADC1F2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CC1E21-803C-4B5A-8984-DEEA4B546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344419-6E54-4BFC-A226-C08CCCDCC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06A5575-C274-4834-9DA9-F06D7D544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DDFDCD-3BA2-4CF5-89E0-6D78FA054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0B4F112-D9AF-40AB-AEFE-722B4122C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BD4496-0111-4A89-910E-F49981E9F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DACACA6-8A76-47A5-8DFD-E1AC1654D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043A7CB-9F10-453F-991C-209011BCD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58458DC-8B75-455E-A801-CC3ABE5B8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92C89ED-0FA6-4E6F-B9E2-48C452DD6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E998A45-51B7-45B6-A330-A9FF39756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DB5084-C59B-44FA-AAED-CF27BCC6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AE03E8E-904C-48B5-ADE3-693CDF86B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C5A8A15-519B-44DE-8684-5D340E96C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F48FA1-6485-43BF-89A5-608D2D545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CAD1E1B-545E-422F-8FA6-36C56C77A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C901DDB-1C5F-49E2-B873-5AACE7CDA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2E60A92-5831-4A49-909D-9CA79BE48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E276C11-2FDF-4AAB-8FC7-4B8E10A8F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790ED9D-60AB-441C-AD3C-FC5AC0DDB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66FB30A-7734-4A59-8C6E-449BB81C7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6F7F360-B9C1-4D43-B1B6-7B627E05B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E3F12F-704A-4B56-A65C-759613A39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C4B086-18A1-41F8-A9CD-457370E30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D2B2429-CB28-4071-AC77-45D7EF9B5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BC027E0-CFE0-4E1E-8059-E5A4B27DB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E35B05B-6967-4887-B91C-408C31603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EB26D23-ECC9-4446-B707-0118050F9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4F800A9-888E-47C3-A4BE-328CC32C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838F612-6A4E-4402-A16B-FD41C0474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844CB45-378D-498E-9D47-01E2D7C17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D16D307-AFB9-4D46-BC4E-F1E8AD123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BB64284-38A4-4C5C-A20E-C3C981A72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0ADF59-71C0-40CB-9054-B7FA4BB0E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9D1BC0-4050-4948-B6F7-FB0A8B7D2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74AB095-1A41-40AF-B814-779E3F74F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8B0FE-A2AA-4126-9CF0-CE3756653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53809B-6956-48D8-A3A3-16338D9BC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EB73F71-0370-432A-9EAE-9EEC03D32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6587903-DF41-4923-B318-93686DBBD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3955317-5A4B-40B1-9038-F80EFA1A5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9709E24-8E36-4B8C-A8FA-6D5865737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BD6BC94-1EAF-4502-B7C7-2B295A4DB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E61321A-BE20-4B60-B10D-0971DA262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403B06-0E88-4EC4-BE64-36D515360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6A71DC-FC64-4DC1-883B-B5714AAA9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1856ACD-43EC-4EF6-8E38-9FE93D2D9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6814C95-639E-4E90-A940-BFEBD1C79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C7F4FAF-F1E2-43CE-A9E6-197BD42D7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8867F0-20F8-41E9-8AE1-88FEE5803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D4C153B-7D2C-4EE9-940C-D5367AE58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5EFF2C3-03DF-4F58-A78C-CFB51A0D0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FB24CCC-925C-42C6-9B39-4D8923AAA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081D630-9667-4A80-87AC-A4CF65B99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E545550-7DDF-40A5-8C64-AC4F74CF0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9EF7E7-2251-4701-87F2-4F2E0428C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D63111-1684-4AB1-A91A-74205020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C24EDDE-EC7D-4176-AB63-CE4720846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3F42C0-E552-4DFD-BDC0-468CF9538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BEAA575-4029-4C74-87AE-B3E4CCA3C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7FCADD-222E-4BD0-B1A4-2EBD49A7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CD79A5F-3E0F-467A-9FF8-DDD342BDB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3132DE9-7060-4E62-9D90-17B6BB282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6CB834B-9170-4547-9DAF-3CEEB25D7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2BC0194-F104-460E-A7CC-EDA5B1322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291D4F8-C57B-4B20-80BD-AF6E256FF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4C13D3-CD4B-41E1-9F79-3687151F8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FF90150-B56B-4A9C-9E4F-39FF83D04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38EA63-E35C-45D5-ABC6-BB407B3AB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FC426B-C947-4680-B884-660D5784C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A7FF4EF-F041-4E8B-A18A-FCD54E5A3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C2BC6F-25E4-4149-80CA-00D8682C4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C1C274E-3325-4107-AB6E-AAEA59EBC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5F46A51-9456-4B26-8D49-1C037A87D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3008AC9-3477-4A96-8A7A-268040C71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13F609D-C4A0-473F-BB5D-23FEC04C7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7E5CA01-271E-49AA-8544-7C87DE51C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0C05CB-12B4-4BD5-9557-8C952DF92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AAB6DF-245D-46B1-8815-E90652924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7C2BA72-B08F-489C-8F41-A1AA2CA0F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50D7F51-1E6A-4386-80D8-F00A6ECCF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BFC092-7034-4E61-AA99-1E53985A3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EFCE390-15D7-4AD8-8678-1562FD281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8C3DA35-FA16-4CAB-8507-1306FAC22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C485C13-3FE8-4E28-BB7D-CBD553A5F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6549204-DC7F-4854-B1AC-63BDC4CEE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885067-6561-408A-8FF7-FF71816D7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2E2C6C6-C31D-4556-92B8-19454307A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5713BA-4455-426D-BDC5-CA1C3BBA7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03F3D1B-B623-4FD6-87D3-094EA4E5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E9EAB19-8AA5-4F61-8A14-5B835F77B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D0929BC-9544-48B1-B98C-F397032C4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0791FC6-E586-4874-A397-C925331CF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CB0D9B-F01C-4B17-BA73-7D4D3635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2AD529-6F1D-40E1-8ECD-B9622F9EA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FE52735-FE2A-4DF0-AB22-E0D617DE0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49282E4-F649-4ED5-AE5A-C128580B7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549C074-380E-4B0E-8FB8-C5CBDC9F6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F477289-D66B-472A-BAB5-CF0CEF512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236D29-2F87-4908-98F1-7BE2D9181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D7EBAF-EFBE-487F-9772-EFD9525C7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9770831-2A32-4A43-B852-5D48F7D8B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16E33DA-82A9-4C10-A88E-FF6BD7C01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94634B8-6D6A-4484-8971-DBF660302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0419F05-491E-4BD4-A6BE-4431B3CB7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48BC267-B9C2-4661-9226-261E61A07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AB6E87A-B26D-4849-9BA5-7B4492936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CE84396-44FB-45BD-9AF6-E3D4FB9EF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D378A6-CD34-451A-AFB4-299ADAF9E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2B3CF5F-CB3E-4F15-8C3B-B5EE08803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0EC16E-2451-4C88-BB43-957B98A98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648C529-B1C7-4158-B1C9-449603722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B5073C-9589-4ABE-B521-92ADA2717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1873F4E-7087-43F9-840E-E32BECFAB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5D90B4A-E5D7-4EC8-BE53-16BFE6FBA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5A066EA-93D8-4C96-BDF0-8A034F061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8BA67FC-D8D1-400D-A532-FCB65E118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A723693-BC84-41E9-88AB-886B6E6D0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E2513D0-67B0-42F5-9CAC-C358E82CD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9C1F4E8-561E-40E6-93DB-DBA53B5F6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F103B88-ADBB-4A98-9720-42100FF52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0C7924-5FAC-48C3-AE9E-9493EBAF9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60762A-4EBB-448D-8056-F9AE4A9C3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15FDB3E-A6E8-4244-9625-54B48F45B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9AC573-A755-446E-92EC-997E9A3CD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CB3B83-AB0C-4D5F-93E8-6EC77DFA9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1964DC9-03D8-46B5-A02F-5E68A1A87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3340BF8-A5C3-42DE-A1D7-791F8BD2F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B227959-B482-4B0D-A0A0-4B745DFE3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B69EAC3-8968-49EF-9E82-314473C44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3D26C3F-6EF5-42F7-A27C-11A4A3E58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23E80D4-9E4C-4903-9991-53ECFB459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7C8552-5D01-459E-9C84-FF9CF32DD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B56F8E-E321-4DE7-9428-90D307633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7B1BE3-E792-4CB3-9D7D-F878E96BB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A00C534-60C0-4164-882B-26E633EFF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BBD1AE5-2949-4737-9C54-A582A0605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5DF43F-C0A3-470D-8281-63C13CDE7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FDF6B55-B053-4493-AA7A-85D72E668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3FCA99C-3928-419C-9100-58F08536E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B378A75-5B17-4275-B683-5135B218B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59BADDA-2A59-4B44-953D-284CD2481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EF320B4-A8A3-4211-8FC3-CCAAEAD2C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FE9C99-F747-45C7-8686-12C5B1EE6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D86D9-E817-4AF3-9997-160CAA1B9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CB970D-E06E-49E2-AB8E-A9BEF1868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C5C0B9-7380-4279-853B-D2DE991E0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EECA2B-5F13-42CE-BF14-E392508DF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433E83C-C238-4507-A902-610D6FC52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A3E0D63-EC03-43A5-9873-BD02D61AE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CA3B6B4-8CF3-4CAD-A982-40C326448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697064D-72DF-4545-8EA6-62B658F65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D075BF7-492A-464C-977A-233F17A41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F8A2458-1F76-4513-9534-212F9B782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C0FB22-9EE5-40F2-BDE3-6B2E2DAFF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344FD0B-9112-414A-B3DE-6945891E0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4B6537C-BA8D-4241-8EC5-F69570C6B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BC539C-14B0-4D85-B524-467F88A5F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A848A44-573F-4F7D-8D25-BD52FF750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9DD8D24-9B31-41E8-9FE1-ACEBC285E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96A487-6D2C-48AD-B0B3-52D218163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01F5662-7177-46B1-A660-ADBB4745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E2DC023-29DE-44AF-BC71-7AFBC23CB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EF0A3BB-4DFB-42AC-9187-B0AA3FB6A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A767B15-6CA4-4033-AC33-38F95B5EE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64172-8F85-44AC-8ADF-490402AE0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08DA0A-B273-4F3B-BEEC-D90E8CA79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CCAE53-2365-4BD3-8B21-909DA6B8A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7018A5B-113B-4C4D-8F39-AAB149C83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B6B6789-9537-4E2B-9142-6753814E7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A4D4608-7969-436F-ABA1-B13FA5A77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8654FB-C38D-4D74-94D6-E87178A1D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BB639D2-9562-4C25-B60A-87D26BB79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1272055-9FC4-461C-B8C3-FEAF92C77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E127536-69A7-4025-BD37-0585CAA1B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2884CB-1CEB-4B0F-A537-51F8C2AD1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8CF1C1-72DA-450A-9D97-880022E93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591CE56-DA82-445B-8A61-D1D2F0D38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863E329-ECF3-4C71-BFE9-097E3B75D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DEAC7C3-8CE1-472D-AC16-1744FA9F0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B1CE8E2-6BC8-4D35-B434-7C24013DE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1716144-B25B-4719-9131-AE682CBF7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87A11DA-6C4A-4B63-9178-1EE6E14C5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8ED970-EBE7-4D36-9336-26A7D880F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BAD0EAD-E61A-43EB-9D9A-B89DDF808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E074A90-7431-42A2-A0F7-4313C06AB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57ECE09-86A9-436A-B271-60AB7F729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F693F6-F4B2-4F2A-8F4C-76BF1BB66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B2A90EB-D88E-4307-9314-88E817488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3D335BE-B2FA-427D-A491-9E93BF86B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90F028-34C1-49B9-91E2-91AEC62C5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E06809D-FC39-4530-99DB-CC9314E16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2178A67-C472-4FFD-AAF7-DBE7B3AE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D9E3FC-3C61-4141-B049-E48EBCD21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3932B08-3A24-4075-A91B-C0B84A98D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65EAF65-F73D-4007-A6E4-AE5B1EFEE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DDCD29A-5984-4E04-8BAD-F00A70CCB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7BF01C1-E7ED-4D09-925C-A2E6CDAF2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7E4449-CDDE-4830-B681-17161E401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9977608-0502-4ABE-8D71-0973E1C5D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E3E288-E6E3-4712-B8BF-8DC96F992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7D14CF9-78A8-444E-BDF4-2AD46DDD1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B5E063-C332-4100-A8E6-F6D591875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C173BC8-EEEB-4970-BB60-778969DFB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00F9B53-08D8-4B13-BBE4-48FB4DED1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87A93DA-639E-458D-99A0-793FDA6D7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BB494FA-3083-44CC-9BD5-83A63A777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FA205C4-36B2-4EEA-B883-EB66C9605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7756010-B1BA-40CE-8851-5D24A6182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7FD1B3-AF1E-4576-BCE5-DE5AAECED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4883FC-2024-47EB-BFC1-539AB452B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1A4C4D-E952-45D1-95B7-EA8928B1F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BC48830-1D53-4486-B927-AB9D46BF0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D8452E1-65ED-49AF-9229-8E8108754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546146-96E0-4C0F-9E46-02AA73FD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EBD1095-6A3F-4155-B79F-1A01F04C1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263E5D5-3E3F-426D-9D91-B13A4E402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C50C2EE-7A59-49EF-88CD-2A0FC49A9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BCCB7D4-92FB-4090-8DE7-97B7B2185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DA06671-C64C-45C5-896E-1D2A16C1D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C75997-47A9-43A9-B96D-0BBF5A2D4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DFC9FA-5626-49D5-9E55-A111604CD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821300-6CEB-40B4-8A6E-67E3625A7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8C637DC-AEE8-419F-8C34-1A9C72E9D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FB842AE-E055-4D14-88C6-C205ED71C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1944E1B-7F7D-42F0-BC25-8D1A5A49F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C19C56D-105F-4C94-B38E-0E818CD2A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3B4384A-2ED4-493F-BC95-9C55FAEC1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5B660CA-DF37-403B-8588-CD631C29D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A2CD016-DC06-4753-A67E-27D6E69DD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04E4892-9261-492F-A140-6AAC94E60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8067A1-BD80-450A-89F5-1CC6F5475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77BFD0-C19A-4A73-9BA8-B01F2E515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6202F6-3C30-4FA2-B7AE-F180FCC46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E619B8-7CF2-4EEA-ABBF-508365144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61D0C43-53EE-4855-B2E2-04157ADDA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516E78-2200-4A71-A44F-D0B0FC62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F4B339B-13E3-4654-9475-0BDB7F47D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F2AF7CA-6651-4F02-9FE2-DA5462373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7A90B73-381F-4B1A-BEE8-CC9AD2DC6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C63892A-473D-45E4-AD2D-98D7DC9FA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8FA58F4-8878-4565-8F94-2BF7D2603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FE8474-297E-468D-8F25-12D87CD71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2EF29AE-AB92-4EC4-A802-2171DB2DE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4FB7C6-614D-4A77-B97C-00E336102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30EB73-C48B-4648-9FE0-74C8B6BC3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A3D9CBB-AA5D-4BAE-858E-211323401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A50EA78-C002-4305-82F6-AE61CCB6F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182016E-EF67-41B8-9CD9-E006EAEAD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D1C8B37-B816-408E-8F4E-CAE89BC0F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73D07A8-1630-4F48-85FD-397868692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6F6F511-AFC6-4201-96C3-7DE39AD1D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2E4D458-344E-4DA9-8C5E-DCEFE273D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2C6E90-8D58-420A-B4D4-F108BD464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9B8BF4C-08A0-40C4-B9FC-2C0CD4314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40A9973-6678-4249-ADCF-03683FF2B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AB32E95-A8B4-4599-A738-CF6128E81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FF4F985-0369-4E02-B323-B1C3956D2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D6BEA8A-0DC3-44B4-A931-7446823B3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69234FF-8820-46E8-B1DF-14A4C3AF5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3E019E4-807E-471E-B752-F81359EF8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71A72E9-4A39-45BE-9E42-CF9053D0F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0001F6B-1529-4EF5-AE12-639CC17A9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DF30531-900B-4919-A47B-1F652064E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755F0A-6302-4B1A-97F5-4FF179AEC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8E0DB5-9FD7-4D59-96A0-A2E76B331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3C755B2-F910-4C41-B71F-45A885ECD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343DFB-8E78-48C2-952F-710E50851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3532BC6-D203-4512-948C-F2C8EDFD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2AD80BA-04CE-488E-993D-EC35B71D3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EE24EB0-6724-45FB-A672-9D3496FF8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E4E88BF-D324-4ACA-BBA1-3EB6E8C3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E5DB1D0-3106-440B-9C3E-AF81A83EE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4F565B4-FE0C-4839-9D6C-D9DFC8188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82571BD-970B-4B5D-AB17-19ACD0EC9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0BE4F5-15A4-490F-B0B0-32F354B1F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7DB657-838B-4E14-BE79-DD633F0EB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80135CA-AFAF-4764-A18B-124FB4499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8F71EF-31DC-4428-B789-75155775F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BD8E58C-D63F-4D83-81C6-E73A866A5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96A491-C40A-4228-B3B1-4EC857F26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0B64CA-4642-4FD6-87F4-EA4738C92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3A4A975-3183-4D68-880C-5648D78AE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910EA9C-CB50-4A1C-862F-C1E9AA5B4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E670DA5-8B2A-4843-8681-0B074BF0D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D81D48C-F37C-455E-83B3-DA1BB5DD2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AE2803-522D-4FF8-A998-C8B51803D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5C88AF1-C841-4B6B-B6F9-1ECD74943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43A3DDA-DB6A-4128-A08E-967BC51D0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F32922-B559-45DF-8316-FEBBF5D9D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D0B580-AFF3-4D74-B54B-23B96979A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D05A90B-D864-4F6F-93F3-9D3E77B88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E53CD80-901F-4260-A955-E03CA9BB9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3246AEC-8C2E-4E01-B13A-02F7DA924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A6C2544-C468-4D87-9FE1-5E5AE1946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AD8186B-CE6D-4E94-AB4C-A30C7EE5E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740C6AF-81D4-49EA-957B-F4C7FF449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44D607-8C6B-44EC-953D-376A637AB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270239-1BB1-4226-AB2D-7985A5D98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042182-BF2E-47F5-ABCD-47D7D8FC4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4B19BD-E597-4EAE-B7CE-7E527ADF1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CBE52BE-E75F-486C-B9A2-772CEC9C5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47EB166-073F-4D7D-A2B1-52ADFAFF5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F3165DF-049B-4CBB-8DCA-134D48A22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297CC5C-6319-47C7-8086-1136BF54E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DB9AABE-3306-4748-BC81-3F485D50E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11535FA-7711-4587-B5F8-2A1D0EC23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999073F-99C1-463D-A880-42EBDADF9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4EFF3B-0B06-4989-A23F-8AD45650F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A51E46-468D-4BC8-AA97-B9E4E1364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33855B-D810-4687-AF7A-4BA0983C7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4D8625-9CC8-4FC2-B82E-DB9C645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E89412-3A6D-438A-9CB4-9C36AA532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229914-6466-439B-B0F5-2D2A81678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E739E6E-7CA7-481C-A9A0-2E9F21CC2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5C1E233-C85E-4496-8876-1352BD0E6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4F4A38B-B121-4FAF-B601-EEDF0A66B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1E09A27-2D89-499B-B0C3-7C0F62B8E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4FB6D98-D9BD-431F-B8D4-72AAAD0E6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39525A-40C4-4505-B9C5-DB86373C0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04F1F4-9B45-4F04-9837-949420245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B6EA3A-7131-468D-BA1A-6EC60036A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CC98F7B-BE8A-4B46-B080-076B69AAC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5B8F076-706C-4113-9C2B-584CFBEBF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9534D38-DF82-4CBC-B322-E3543417F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E86A636-CD24-456C-891F-7DBC91A3A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6DB3800-5722-40A4-9EE7-7F3230573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7F8BF68-53D6-4A6F-8A6F-DBCC76819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C5D0182-CC86-4811-BD99-1EBE77FD1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424E24A-4542-4EE0-8D4B-D0569D241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D2A131-C484-48D1-82DD-D1B970612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AB937B-258F-4AB7-A604-6DEAA5F3C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FC1C8E6-6564-43F7-BC87-7E4A2F5A2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60F7AF-178A-4F04-8BD1-41F1CB92F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27F069-D7C3-46C0-AFD9-2DB624BB9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0BB4FF-D061-4548-A4BD-6CEE5EA0A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CBB9694-D68B-4607-9F80-DA04D6731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E625EE0-E29F-4B8B-BB62-30D92FEED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7E7710F-5552-494D-B481-29A4093E1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CDAA00B-9AA7-4112-947D-3558ABD5E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026D568-B976-4191-A91F-F5D93850B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EF214D-5DDD-407E-BD6A-2DB1BECA6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4EC4BF4-57A3-49E0-B9DD-83F41CC33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655C0E4-2D3B-4FAE-98C2-12EE1A574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1ED410-9689-402E-89E9-7F0F29C9F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DD0C3C-C34A-4DA9-AF45-FEFFE3E25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63347FB-20FF-4C1E-BEF9-22C4135A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DE322B0-D544-4A32-B664-88C2B61D6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9EE64CC-8B22-465B-BDD2-C282CFF8F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39B9553-C04F-4A6F-AECB-00EB22C66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2E8AE27-6A3B-4C4C-BD11-0FE2D407E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36C8FB4-CEE7-400C-9E9A-57F035639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46F092-3104-4B11-B3BB-2B339C87E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DB6924C-9E7F-4A7A-B38B-C185F9400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B8534A1-B363-48EE-B86D-09D9B5313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860A93-9F37-42F7-BE75-C69912D4E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99B7BB-5B3C-4B10-9D65-917E2B2A5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A8B94F3-D3AC-4333-81FE-C7A6280C8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147DC81-4055-44B9-BE2C-080817328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ACE9992-6931-4F36-ADC9-27B56E02D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D4DFB81-5380-401C-81EE-C5DA3AAAE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AA245AB-E868-4296-88C1-7447468F6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24C6770-7107-427A-BAC9-AC325E22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8BFB36-3491-4494-81BB-130F512E5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FAA46F-705F-4233-A0E1-306B61026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802B09-905D-48FB-AF9F-712B90216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1BB2959-3395-4E59-9086-0D2E0729F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24B29A0-A7FE-497A-B231-DEDD7CE66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8D9FACA-B8AB-4C3C-919D-E704E0F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51B6B28-FD96-4300-8232-216B7F69D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51A1D1B-49CE-4C75-986B-E853FBC27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9CA64D8-5E45-40AA-8319-5C4D137E4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1888791-10C8-4561-A91B-7900CDCA2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A4382C9-5417-49D0-BCE1-34A849DA3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9668F9-8137-4CA3-940F-8A7B2A54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F85F6B-1DD8-4F4E-B318-0382FDA0C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5E4E192-839B-45F6-B1BE-B7288F619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10D8AFA-F006-41E6-9B69-5D40C224B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E80FA9-228C-4BA2-8822-807B2A2C4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52990D-632C-463D-A0E8-43ED3C7B7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33B2344-1804-4795-8279-B9C52187E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8E02D22-28A2-483F-B062-E0DC10BFA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8E34E34-71CA-49F4-B30E-5013CA1F5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8223364-5B23-4044-8179-6750AB45F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0444762-3B89-4BBD-AC95-376D80C17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8FD924-0AC0-419E-8C3B-69035BB72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1FD6EB-2AC6-4B84-8A83-44DD17BE7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D303029-38C3-4790-AD67-8AA4F283E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A03215-4055-4276-818E-82CE6F20A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F779275-8AB7-4AA3-AE15-354CFB6E0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A9E82C-D9F7-47FF-9434-5D1C59EF5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8F9B23E-3E76-4BD7-9CD4-E914D4540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DB886F5-4349-4854-8E69-CB9ADB1FC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2E60E06-A8BC-4210-B26D-4A31172AF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BFE3A8-1B61-40DA-92A7-1EB348E8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F049A53-29C1-4406-AB7E-8B4344D0C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CBC029-B16C-45DB-AAAB-4AC7B144D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11BBF1-9FE0-4200-90E7-1E13248CA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F84D72D-EE74-41C0-AE7C-7B116EE32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5252F13-53D9-44AA-B8C1-E4009BD89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B1EBA27-EAB3-451C-8B73-99D117955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5F2F89-FE15-4248-83D8-BF9FB8E08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7FE81B0-E0C5-48A4-A66D-6D8BB3052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EAFE49B-2A3D-4B65-8300-6795568CE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52665DA-46AD-4124-A9E3-069DB6399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80890E0-5F7B-421F-91D6-6F289678A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15EA796-AE59-40DE-9CA0-F6ED58298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93EFF7-1D81-4833-8DF7-EAD75F06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2B749E3-877B-4B12-9AED-56B5ED875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640E046-CDF6-47D9-AE18-02CE2A2D1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016DAE-5AD7-45D1-B059-CA64107F5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02349A9-049B-4A31-AAEE-9458367B6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47D11B-B7DC-43CF-8D13-3C41CCCAC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1378059-E489-41F6-8AF8-9C50400A3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B95BB9B-4441-4255-A8BA-312F3AD47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04EF8B0-2E00-4CD0-BD7B-D83DBFE9F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D15686B-1B11-4A40-B20D-88F6987DF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A4FAC28-E932-4D63-94AF-0D5A332E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3224E-A75E-465E-84F6-4FF828F02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E167E9-973F-4343-9D0A-4D55A0A75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C87D501-7317-4767-A185-BAA587370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89513BD-168E-416D-80FD-244958A0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525F238-CF2B-4C25-8416-C7EC40336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FCDD8F8-D2CE-4FFC-A1B7-A60FE4CAA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C3D2488-7863-4662-860A-602578D63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0941008-10BA-4A7B-AE21-9DB05CC87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D720371-42C9-478E-94B5-39B1E2F12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647E248-53F2-4CA4-8731-75C9F00B8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80ED380-ECEF-457C-9A6C-0E6F0B480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CFBE94-8216-43A2-AAD3-1A19459E7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D271AB-B12A-47BC-87F8-25D119DB4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B285D3A-5438-48FF-920D-E5D708834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81887B-64B1-4590-AE92-E967EDAAD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3AADD52-8CEA-45C5-ADB1-869AFA769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778ABE-BF19-40ED-A7C7-049494CD7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077BC0-81CB-49C6-98A8-CAB7E2D2C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1FEBEF5-597B-4230-9E07-EB8536C9E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14ED22B-EEFA-4F07-A96B-40E4741BF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D60AC51-785D-40C8-8811-4E9EB6AA6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17FD62B-07D2-4956-9C5F-F8F121C06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299B14-9B5E-403A-B021-A5BF79838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989885-5F07-4788-8817-A28E4D83B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740B6A-07E2-4ABE-8C47-355EC49B4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7D47791-40E9-461D-A2BD-1D5538EEC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8B3A5D-E116-425A-B780-E43BEF213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C621EE7-5C8B-4F00-AAE8-4BF95D0C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B751194-90C0-4575-A2A2-280525EE7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24A6A2B-7A40-4892-8FF5-C6AAA712B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1FF2B01-0099-423C-AFE5-3A16ACE40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AA9D7AB-F6DC-430B-9DEE-A82AC4DC7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C7F9748-64F5-40AB-A6BD-A4FE900B2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8D9CDA-B134-46D6-8FF5-925681E2D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BB0B29-AEF5-4FA8-BBC9-E3101E675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8110EE4-BB17-478E-B645-6DB260FF2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C0A769F-5717-47B5-983A-EF5BC52AF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AE9A1F1-9A08-469C-85DB-7C7CABD36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788BD8-D619-4BE0-8EF1-98C04BC47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FB427A3-C993-4752-8037-CB84893EC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9F08449-1A5E-4070-B935-9AB35C4E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FE67A0F-8FA3-459B-AD23-1335EF2E7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B8ED649-97FA-4B1C-B0DF-142635677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A41091C-7B11-438B-9515-0E28194AC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FAE1EB-98C3-4405-BDB7-CF1899EEE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11A552-DE96-45FE-BB4B-40D0BFD56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036EC7-0806-4350-BE71-50F547C64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6B71DF-5E4D-4FD7-94E7-8876797A8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B305FC9-03AF-4138-8152-4CB309BC3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A93535-DEB7-415B-A141-9FC10BCF4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6DB374C-6146-48AB-909C-781954A46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C88D54-3DA3-4DE4-910E-1D1ED97E0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E04F1C7-259C-404F-9E1A-AB484E019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EDB2F41-4867-4A20-ABBF-CA74B608C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3033881-31AA-4DED-AC77-8BDADCD84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3D22F3-5D3F-4137-B508-187D3C373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63D76EC-B78B-438B-B199-A34208C9D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C006311-2A71-434C-9A3E-EC152F135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2249572-8B8D-4D60-80D6-FB6A83952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83D391F-ABD9-4E8E-9E7D-3877B7D51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FB5D1B9-92DE-4066-ADCC-C893F1CAA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5EBAF37-BF6C-4150-916F-87090485E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16D00FC-4A9A-4EC8-AACF-5D614788C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4145EB9-EE56-4B3E-B51F-ABFA516C9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18BF3E4-4824-4866-97F2-E3D728641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3A8F3CA-9A4A-4D2B-9E71-F67B6EE28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6AEA03-8E24-481A-96DB-49F9322A1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D268A3-2448-43BA-A0AA-7EA22A9D9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1D8686-2B0B-473D-B97A-85A27E91A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5A538B5-CE15-4BEC-B8D8-AAE353CFE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9BBA337-3945-4FE8-9904-D71E9BB55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72BBD19-82DA-471C-9E0E-2F0C98962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B794BD9-8CD5-4E28-8EA9-AEE0EA745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417C57-D3BB-4697-BF7B-8456C3308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9D65F0C-6316-48CA-8E23-509859893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A890376-2FC1-439A-9C5C-E391253B6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4BC9F67-DDD3-4232-A5BA-83FE400F2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8B20BA-CD67-4824-A95B-B5FD31AFB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902AD46-FFE8-40D1-B280-E44DFA173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B27BAA2-5F30-4EA7-9C83-0B7A0E8E7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2618D1-1735-455E-BF0F-F55347E03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2A9448F-7004-4E9C-A6D6-4197C2AAC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05A367-51A9-423E-9CE9-8B7F84159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A75BA2C-5206-42D1-B890-B2777DC79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4431C3A-E84B-4EDC-BF31-7BA39361F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C91BB77-8774-4954-8748-CA162B551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DBC8628-27DC-42BC-ABF6-728228D8E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436E49C-E582-4A7E-A2DC-53BEFAED0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7D3C84-E676-4E08-94FC-101B4D3C5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AFB6195-9D7F-476B-B7D5-9AC9C90F1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F79ED0-8830-45AF-A2CD-456B7A01D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2837B1-02D5-4A4C-9546-A84131CC9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BC8D4A9-BD1F-4A4C-8268-7CD4AFC09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AA5C266-DD9F-47B2-8339-921B7A52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6DD494D-B6E9-4A3F-80DD-C666F1256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4A9E59-C249-4570-BF5B-26D17C581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332A6D4-86BC-45D0-8149-AA9A457B7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7DFA2DA-86CE-4A85-87ED-9F35E6750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44EB66F-4177-45A8-BF4B-DC58C94C3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409A25-9620-48CD-8E69-2D81AC47A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86453C2-DC22-4EAA-8821-FFFC6D829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EA37E8E-DB7F-459E-8018-B744FFA39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111CAB0-51C4-4610-9AAB-A65BC2673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807EA55-0814-4A34-B89E-2B81F4934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3D35166-245C-4DAD-B8A8-6778B0DCE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EC40595-24D8-4FCE-B7FD-95DE007DB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B919864-C7AF-453C-814E-BEAB5E13A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35E3351-D287-43F0-B230-6C090D10B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C4A3558-E3C6-4397-BDCA-AD12D5C11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14615C1-ADE3-4BB9-B47A-F71EE1F55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CFF121-9426-4AE1-9707-B0A655E58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5B365B-D534-4B19-BEC9-D04902FC3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5BD8A6D-F9B2-4620-9A2C-75427B179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41DF62B-411A-4B22-970C-47D87A5BF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9E31BD1-68BD-486D-A584-451CD900F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29C58BB-9448-414E-8871-9AD0FA102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830C0FC-400D-4A6A-9E8E-381E9F4B6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E26A04E-EF57-4C0B-8DE3-3AF259CA1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B5D66DF-FF9B-4AED-AFAE-E2A06448D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DC5E078-00EA-4A34-8BE2-EA961B027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D169D80-C382-42C2-8757-871EAC2E9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069B2B-C368-4D97-9DF3-54F83DB11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BFEA306-BAC7-44B0-8C91-5E51E2073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1755924-62AA-4166-B2CD-15C182291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67989F0-0A5A-4D7D-B056-3283C6084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DA3827E-50C9-495C-888E-21C06B7BF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BA2B24E-5C7C-41A0-BBE0-6F9E88AF7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21B3C56-CB0C-4187-AE59-FA9D9691E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29D9009-1410-40AF-9DA5-C5FCDCE9A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BD6FDD4-4A88-4409-99CA-25AD18003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B3315FE-2F44-4071-B9F8-3436B6994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B5A79BD-31DB-4B3F-911B-41DF5CFB3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C96092-4C77-430A-A00F-EB77C447C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EB96CD-5028-4E13-B9DA-55320085C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9194A71-BD83-4BB6-A9F2-85B658FF7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8DC7B0E-4F4B-463F-BA44-D917243B4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1AA28CC-6715-4DC8-9451-CCC9D5568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CE84C4-4174-474C-9B5B-0B6187EB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543C1E-025A-4761-9C75-B5EB4B9D7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0211D74-C7C8-47FB-8338-428E1B8E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197B8BE-93F5-402D-8B0B-B05D9003B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A4CA6F4-FC1D-4933-AA64-086047382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D159AEE-0DF2-4606-9037-30078092F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85D947-43BB-4B9B-8363-285672BDD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932B099-5E2A-413F-A463-B968B4A39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26851A-3F6C-4227-897D-52F90D33E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457CA97-0AED-4CDC-8539-820CF7A9F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5F72200-9501-45F3-9C6A-85851BD92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8CF5437-0640-49C9-B046-BB193DBA9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771DE44-7D01-4D36-B71E-16C446B73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A1AB688-B947-4B41-9B85-7D584240A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2D769D-715D-46D3-8918-A0D8B58E6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CB8F64A-594D-4F99-80E5-601908808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CB9C4CF-0177-455E-8A54-300806113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AE7E9B-F5D6-42D4-87B7-C9159DA04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BA195E-7A35-40EE-B597-6785007E5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92D70B-16E6-4B50-AA9A-33CA13A0F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D11A024-10B2-425E-9606-CAEA6B203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F04EEFE-8BE7-47A4-B797-D0345A978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7F980C-7564-407E-93AC-30D3EB724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3074B07-BD9C-48B7-971A-24BE7AE03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AB0F601-66AB-4506-AD9C-D07C703FF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6701991-F53B-44FF-A550-AB4955357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42900E6-8766-48DD-8F49-8C04AA83F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3A2EC95-3EBB-496A-A2C8-EC0BB518B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5DCEFE-9D65-4D5A-982B-C94472E8A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4860302-2DFA-4F30-8204-3CFE1D2FD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723665E-1166-4FDA-A017-5E139EAE3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24E7029-FBB5-4625-9008-9159B18E1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04392BB-3D9C-4F11-8662-0BDB42BD4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E8E837-F229-4301-B6B6-85F3B9561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4982ABE-A5DD-420B-BCA0-20F86889B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54B7F8-1D30-4701-867F-BA00E04C4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C5C1044-4C83-4D0D-A96B-4665C20E1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C6FCD15-710C-469D-829A-567FB3BA5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19BA2B1-C4D7-412F-9AB7-2347DC8CF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2EAD09-8FBF-4EB3-AD17-ACDEEEC69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8F5E96-9C63-4859-B73C-8C77323DE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9D42A36-F208-4C54-B46A-02AAA1682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DEE54DD-6A5E-46ED-9C7B-061DB7811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B846B7C-283F-463B-B951-0B41E013C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4B821D1-1FED-4C61-9E6E-16D32B55D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52D76B-BD97-4DF8-93BF-D244AB45E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6FECF80-E0A5-4F9A-A457-017D355B7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4582930-4B66-4F47-B343-88E8D651D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477E37C-40F0-4D9C-9B5B-29179BCE5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D9A2B7A-DE03-4027-9C0A-76D258300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EF80DF-BC65-49F6-9A5A-726EBC2F0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06240FC-731E-46FD-9B60-2C18584FD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F975EF1-E773-49D4-B3C6-19F66E3CF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653E0B-621C-4F41-8ED7-E935A73DA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2AF011A-8E4D-4304-9D59-CF930DA42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772D1D-F647-47E4-B632-DEDCA220A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CB580FC-2F4A-4FF5-91EB-0A21A275B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3174475-B927-4DF5-9E56-BC34E1D9D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CD1F401-048B-435E-8ECE-905E7C014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6BB09BE-2C90-47F8-99AE-E40F3C3C6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5B6BB93-9CF0-417D-9915-4754B191F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3D5525-11B2-4504-96BB-6F7998D3D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B9CAC2-6BDD-4121-A9C1-91D29AA91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B56B676-B284-4C1D-8A99-1BFB50281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BAD2A6-4828-469E-B818-27C2CB174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9A0BE0A-A8C5-4E52-A2B5-1801BC00B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AFDFC-7841-4519-9B39-2110CCB4E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4339230-0525-4E16-8245-623B367E1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F9CED03-DBA3-4396-93B8-3FE97ACA3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6EC9EEF-ECA7-4F85-AE42-1D3B9F61E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29933AC-58EE-4897-914E-8BF1C21BA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637809B-F282-404F-AF14-DB789AA93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A5E32B-B0EF-4FDD-A3C8-BA7FE267C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C934C14-B7BB-44AD-8D28-30789783D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87AC08-2F64-4565-AE2A-138AA7F2F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0ED4DE7-5429-463A-B191-5FFA0A34C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AB03919-5D36-4FB5-8F7D-8D7944ED0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C013798-66EF-407F-996A-98EE0DAFC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B675578-0E08-40B9-82BB-14C48E29A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50D6193-6627-42E0-B008-5F43F519F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F28ABAE-8EE8-4127-8552-7EB471228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F73375C-3AE9-4CA6-BE51-2B0D3BF4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20A76A8-EE95-4EA3-92F6-DD0056762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99E34E-302F-4DC0-B726-3D5F7F6F4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B7AA1DE-6CE5-49BC-BB1C-CC11ECCA5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8CF004-DE3B-4E80-B104-CDF0DD8F9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69CB0F-7614-4A27-9398-C8869B9EB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8404A5-4B98-4F0E-8E37-8BC503441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BB5D772-E973-4669-9D70-44FAAF5AA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B2B524C-414F-4870-B818-37092960C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A6F9294-B1BD-4650-87C1-221E2260B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54F0D56-F583-4204-BBA6-4A29CC7E6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103DB52-F494-47CE-8BB8-2A082C9DA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94C5987-6658-47CC-8625-55FFD7C65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F1B97F0-0B20-4736-B94D-041381E7F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42B268F-A880-4AE5-BAB3-50E4A1BF1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5E6346F-D7BB-49D2-964F-218BE43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C9FF534-3DBD-4EEF-BD7A-D57641A3C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733169C-3A6C-4543-AB98-E49843CA7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4F1AA8B-B689-4D07-BDC7-CE4186973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58B1164-C877-4028-99E5-BA4165A75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ABD496C-D229-494E-B0FD-653A4A932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950D60A-A990-4BFF-AF5B-12B54F715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4916798-CBAF-4DAD-9738-FC69D95C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68E7FB6-5FE6-4DF9-9937-8FED9D6EB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E46A73-0AA4-451D-ADDC-4A954F428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8C7312-4E47-4334-925F-AFA279894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04FEC1-CB96-45EA-B070-09E378B1D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79C5EDA-C122-4DE2-9C4C-42F9253CD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7624D18-6A35-4FD8-B64F-415CED89A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D9BE3BA-361A-41F6-AA04-905B0D490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E8E5344-C30C-4BA3-8724-8BE254F26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183B7EB-920E-4A75-9FD7-C53CB3854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1CB71EA-597D-4734-979B-80798CD78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22B3B19-889A-4B56-AEAD-F32126D2C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666963C-3A52-4A2A-A251-D469085F4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FBA4A3-C712-4B76-B899-33AF1B822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E8DFDEF-FC40-4CD6-88A6-4AD83B04D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18154C2-CE3D-4EA1-AD1D-BE41805B8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DA83B-DD14-46B1-BA92-579303BBA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DEAE535-F485-4A49-95F5-455B578B7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7B45E4-F15B-48B8-8EDE-71535A3FB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D08659E-55E7-484B-87D7-DD0939DFD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FEA28C1-2924-45B4-8854-B2750F15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F7881EA-4C70-4C0E-82EF-2E5C0160E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C40738B-8E40-4EEC-AB3A-2BDF231F4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2646545-8570-459C-B3DB-0394C1444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%C2%A9+Copyright?OpenDocumen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D3EE8-5733-4FE3-B24B-488A6329167D}">
  <sheetPr codeName="Sheet3"/>
  <dimension ref="A1:C98"/>
  <sheetViews>
    <sheetView showGridLines="0" tabSelected="1" workbookViewId="0"/>
  </sheetViews>
  <sheetFormatPr defaultRowHeight="15" x14ac:dyDescent="0.25"/>
  <cols>
    <col min="1" max="2" width="7.7109375" customWidth="1"/>
    <col min="3" max="3" width="64.140625" customWidth="1"/>
    <col min="4" max="4" width="25.5703125" customWidth="1"/>
    <col min="5" max="5" width="52.28515625" customWidth="1"/>
    <col min="257" max="258" width="7.7109375" customWidth="1"/>
    <col min="259" max="259" width="60.5703125" customWidth="1"/>
    <col min="260" max="260" width="25.5703125" customWidth="1"/>
    <col min="261" max="261" width="52.28515625" customWidth="1"/>
    <col min="513" max="514" width="7.7109375" customWidth="1"/>
    <col min="515" max="515" width="60.5703125" customWidth="1"/>
    <col min="516" max="516" width="25.5703125" customWidth="1"/>
    <col min="517" max="517" width="52.28515625" customWidth="1"/>
    <col min="769" max="770" width="7.7109375" customWidth="1"/>
    <col min="771" max="771" width="60.5703125" customWidth="1"/>
    <col min="772" max="772" width="25.5703125" customWidth="1"/>
    <col min="773" max="773" width="52.28515625" customWidth="1"/>
    <col min="1025" max="1026" width="7.7109375" customWidth="1"/>
    <col min="1027" max="1027" width="60.5703125" customWidth="1"/>
    <col min="1028" max="1028" width="25.5703125" customWidth="1"/>
    <col min="1029" max="1029" width="52.28515625" customWidth="1"/>
    <col min="1281" max="1282" width="7.7109375" customWidth="1"/>
    <col min="1283" max="1283" width="60.5703125" customWidth="1"/>
    <col min="1284" max="1284" width="25.5703125" customWidth="1"/>
    <col min="1285" max="1285" width="52.28515625" customWidth="1"/>
    <col min="1537" max="1538" width="7.7109375" customWidth="1"/>
    <col min="1539" max="1539" width="60.5703125" customWidth="1"/>
    <col min="1540" max="1540" width="25.5703125" customWidth="1"/>
    <col min="1541" max="1541" width="52.28515625" customWidth="1"/>
    <col min="1793" max="1794" width="7.7109375" customWidth="1"/>
    <col min="1795" max="1795" width="60.5703125" customWidth="1"/>
    <col min="1796" max="1796" width="25.5703125" customWidth="1"/>
    <col min="1797" max="1797" width="52.28515625" customWidth="1"/>
    <col min="2049" max="2050" width="7.7109375" customWidth="1"/>
    <col min="2051" max="2051" width="60.5703125" customWidth="1"/>
    <col min="2052" max="2052" width="25.5703125" customWidth="1"/>
    <col min="2053" max="2053" width="52.28515625" customWidth="1"/>
    <col min="2305" max="2306" width="7.7109375" customWidth="1"/>
    <col min="2307" max="2307" width="60.5703125" customWidth="1"/>
    <col min="2308" max="2308" width="25.5703125" customWidth="1"/>
    <col min="2309" max="2309" width="52.28515625" customWidth="1"/>
    <col min="2561" max="2562" width="7.7109375" customWidth="1"/>
    <col min="2563" max="2563" width="60.5703125" customWidth="1"/>
    <col min="2564" max="2564" width="25.5703125" customWidth="1"/>
    <col min="2565" max="2565" width="52.28515625" customWidth="1"/>
    <col min="2817" max="2818" width="7.7109375" customWidth="1"/>
    <col min="2819" max="2819" width="60.5703125" customWidth="1"/>
    <col min="2820" max="2820" width="25.5703125" customWidth="1"/>
    <col min="2821" max="2821" width="52.28515625" customWidth="1"/>
    <col min="3073" max="3074" width="7.7109375" customWidth="1"/>
    <col min="3075" max="3075" width="60.5703125" customWidth="1"/>
    <col min="3076" max="3076" width="25.5703125" customWidth="1"/>
    <col min="3077" max="3077" width="52.28515625" customWidth="1"/>
    <col min="3329" max="3330" width="7.7109375" customWidth="1"/>
    <col min="3331" max="3331" width="60.5703125" customWidth="1"/>
    <col min="3332" max="3332" width="25.5703125" customWidth="1"/>
    <col min="3333" max="3333" width="52.28515625" customWidth="1"/>
    <col min="3585" max="3586" width="7.7109375" customWidth="1"/>
    <col min="3587" max="3587" width="60.5703125" customWidth="1"/>
    <col min="3588" max="3588" width="25.5703125" customWidth="1"/>
    <col min="3589" max="3589" width="52.28515625" customWidth="1"/>
    <col min="3841" max="3842" width="7.7109375" customWidth="1"/>
    <col min="3843" max="3843" width="60.5703125" customWidth="1"/>
    <col min="3844" max="3844" width="25.5703125" customWidth="1"/>
    <col min="3845" max="3845" width="52.28515625" customWidth="1"/>
    <col min="4097" max="4098" width="7.7109375" customWidth="1"/>
    <col min="4099" max="4099" width="60.5703125" customWidth="1"/>
    <col min="4100" max="4100" width="25.5703125" customWidth="1"/>
    <col min="4101" max="4101" width="52.28515625" customWidth="1"/>
    <col min="4353" max="4354" width="7.7109375" customWidth="1"/>
    <col min="4355" max="4355" width="60.5703125" customWidth="1"/>
    <col min="4356" max="4356" width="25.5703125" customWidth="1"/>
    <col min="4357" max="4357" width="52.28515625" customWidth="1"/>
    <col min="4609" max="4610" width="7.7109375" customWidth="1"/>
    <col min="4611" max="4611" width="60.5703125" customWidth="1"/>
    <col min="4612" max="4612" width="25.5703125" customWidth="1"/>
    <col min="4613" max="4613" width="52.28515625" customWidth="1"/>
    <col min="4865" max="4866" width="7.7109375" customWidth="1"/>
    <col min="4867" max="4867" width="60.5703125" customWidth="1"/>
    <col min="4868" max="4868" width="25.5703125" customWidth="1"/>
    <col min="4869" max="4869" width="52.28515625" customWidth="1"/>
    <col min="5121" max="5122" width="7.7109375" customWidth="1"/>
    <col min="5123" max="5123" width="60.5703125" customWidth="1"/>
    <col min="5124" max="5124" width="25.5703125" customWidth="1"/>
    <col min="5125" max="5125" width="52.28515625" customWidth="1"/>
    <col min="5377" max="5378" width="7.7109375" customWidth="1"/>
    <col min="5379" max="5379" width="60.5703125" customWidth="1"/>
    <col min="5380" max="5380" width="25.5703125" customWidth="1"/>
    <col min="5381" max="5381" width="52.28515625" customWidth="1"/>
    <col min="5633" max="5634" width="7.7109375" customWidth="1"/>
    <col min="5635" max="5635" width="60.5703125" customWidth="1"/>
    <col min="5636" max="5636" width="25.5703125" customWidth="1"/>
    <col min="5637" max="5637" width="52.28515625" customWidth="1"/>
    <col min="5889" max="5890" width="7.7109375" customWidth="1"/>
    <col min="5891" max="5891" width="60.5703125" customWidth="1"/>
    <col min="5892" max="5892" width="25.5703125" customWidth="1"/>
    <col min="5893" max="5893" width="52.28515625" customWidth="1"/>
    <col min="6145" max="6146" width="7.7109375" customWidth="1"/>
    <col min="6147" max="6147" width="60.5703125" customWidth="1"/>
    <col min="6148" max="6148" width="25.5703125" customWidth="1"/>
    <col min="6149" max="6149" width="52.28515625" customWidth="1"/>
    <col min="6401" max="6402" width="7.7109375" customWidth="1"/>
    <col min="6403" max="6403" width="60.5703125" customWidth="1"/>
    <col min="6404" max="6404" width="25.5703125" customWidth="1"/>
    <col min="6405" max="6405" width="52.28515625" customWidth="1"/>
    <col min="6657" max="6658" width="7.7109375" customWidth="1"/>
    <col min="6659" max="6659" width="60.5703125" customWidth="1"/>
    <col min="6660" max="6660" width="25.5703125" customWidth="1"/>
    <col min="6661" max="6661" width="52.28515625" customWidth="1"/>
    <col min="6913" max="6914" width="7.7109375" customWidth="1"/>
    <col min="6915" max="6915" width="60.5703125" customWidth="1"/>
    <col min="6916" max="6916" width="25.5703125" customWidth="1"/>
    <col min="6917" max="6917" width="52.28515625" customWidth="1"/>
    <col min="7169" max="7170" width="7.7109375" customWidth="1"/>
    <col min="7171" max="7171" width="60.5703125" customWidth="1"/>
    <col min="7172" max="7172" width="25.5703125" customWidth="1"/>
    <col min="7173" max="7173" width="52.28515625" customWidth="1"/>
    <col min="7425" max="7426" width="7.7109375" customWidth="1"/>
    <col min="7427" max="7427" width="60.5703125" customWidth="1"/>
    <col min="7428" max="7428" width="25.5703125" customWidth="1"/>
    <col min="7429" max="7429" width="52.28515625" customWidth="1"/>
    <col min="7681" max="7682" width="7.7109375" customWidth="1"/>
    <col min="7683" max="7683" width="60.5703125" customWidth="1"/>
    <col min="7684" max="7684" width="25.5703125" customWidth="1"/>
    <col min="7685" max="7685" width="52.28515625" customWidth="1"/>
    <col min="7937" max="7938" width="7.7109375" customWidth="1"/>
    <col min="7939" max="7939" width="60.5703125" customWidth="1"/>
    <col min="7940" max="7940" width="25.5703125" customWidth="1"/>
    <col min="7941" max="7941" width="52.28515625" customWidth="1"/>
    <col min="8193" max="8194" width="7.7109375" customWidth="1"/>
    <col min="8195" max="8195" width="60.5703125" customWidth="1"/>
    <col min="8196" max="8196" width="25.5703125" customWidth="1"/>
    <col min="8197" max="8197" width="52.28515625" customWidth="1"/>
    <col min="8449" max="8450" width="7.7109375" customWidth="1"/>
    <col min="8451" max="8451" width="60.5703125" customWidth="1"/>
    <col min="8452" max="8452" width="25.5703125" customWidth="1"/>
    <col min="8453" max="8453" width="52.28515625" customWidth="1"/>
    <col min="8705" max="8706" width="7.7109375" customWidth="1"/>
    <col min="8707" max="8707" width="60.5703125" customWidth="1"/>
    <col min="8708" max="8708" width="25.5703125" customWidth="1"/>
    <col min="8709" max="8709" width="52.28515625" customWidth="1"/>
    <col min="8961" max="8962" width="7.7109375" customWidth="1"/>
    <col min="8963" max="8963" width="60.5703125" customWidth="1"/>
    <col min="8964" max="8964" width="25.5703125" customWidth="1"/>
    <col min="8965" max="8965" width="52.28515625" customWidth="1"/>
    <col min="9217" max="9218" width="7.7109375" customWidth="1"/>
    <col min="9219" max="9219" width="60.5703125" customWidth="1"/>
    <col min="9220" max="9220" width="25.5703125" customWidth="1"/>
    <col min="9221" max="9221" width="52.28515625" customWidth="1"/>
    <col min="9473" max="9474" width="7.7109375" customWidth="1"/>
    <col min="9475" max="9475" width="60.5703125" customWidth="1"/>
    <col min="9476" max="9476" width="25.5703125" customWidth="1"/>
    <col min="9477" max="9477" width="52.28515625" customWidth="1"/>
    <col min="9729" max="9730" width="7.7109375" customWidth="1"/>
    <col min="9731" max="9731" width="60.5703125" customWidth="1"/>
    <col min="9732" max="9732" width="25.5703125" customWidth="1"/>
    <col min="9733" max="9733" width="52.28515625" customWidth="1"/>
    <col min="9985" max="9986" width="7.7109375" customWidth="1"/>
    <col min="9987" max="9987" width="60.5703125" customWidth="1"/>
    <col min="9988" max="9988" width="25.5703125" customWidth="1"/>
    <col min="9989" max="9989" width="52.28515625" customWidth="1"/>
    <col min="10241" max="10242" width="7.7109375" customWidth="1"/>
    <col min="10243" max="10243" width="60.5703125" customWidth="1"/>
    <col min="10244" max="10244" width="25.5703125" customWidth="1"/>
    <col min="10245" max="10245" width="52.28515625" customWidth="1"/>
    <col min="10497" max="10498" width="7.7109375" customWidth="1"/>
    <col min="10499" max="10499" width="60.5703125" customWidth="1"/>
    <col min="10500" max="10500" width="25.5703125" customWidth="1"/>
    <col min="10501" max="10501" width="52.28515625" customWidth="1"/>
    <col min="10753" max="10754" width="7.7109375" customWidth="1"/>
    <col min="10755" max="10755" width="60.5703125" customWidth="1"/>
    <col min="10756" max="10756" width="25.5703125" customWidth="1"/>
    <col min="10757" max="10757" width="52.28515625" customWidth="1"/>
    <col min="11009" max="11010" width="7.7109375" customWidth="1"/>
    <col min="11011" max="11011" width="60.5703125" customWidth="1"/>
    <col min="11012" max="11012" width="25.5703125" customWidth="1"/>
    <col min="11013" max="11013" width="52.28515625" customWidth="1"/>
    <col min="11265" max="11266" width="7.7109375" customWidth="1"/>
    <col min="11267" max="11267" width="60.5703125" customWidth="1"/>
    <col min="11268" max="11268" width="25.5703125" customWidth="1"/>
    <col min="11269" max="11269" width="52.28515625" customWidth="1"/>
    <col min="11521" max="11522" width="7.7109375" customWidth="1"/>
    <col min="11523" max="11523" width="60.5703125" customWidth="1"/>
    <col min="11524" max="11524" width="25.5703125" customWidth="1"/>
    <col min="11525" max="11525" width="52.28515625" customWidth="1"/>
    <col min="11777" max="11778" width="7.7109375" customWidth="1"/>
    <col min="11779" max="11779" width="60.5703125" customWidth="1"/>
    <col min="11780" max="11780" width="25.5703125" customWidth="1"/>
    <col min="11781" max="11781" width="52.28515625" customWidth="1"/>
    <col min="12033" max="12034" width="7.7109375" customWidth="1"/>
    <col min="12035" max="12035" width="60.5703125" customWidth="1"/>
    <col min="12036" max="12036" width="25.5703125" customWidth="1"/>
    <col min="12037" max="12037" width="52.28515625" customWidth="1"/>
    <col min="12289" max="12290" width="7.7109375" customWidth="1"/>
    <col min="12291" max="12291" width="60.5703125" customWidth="1"/>
    <col min="12292" max="12292" width="25.5703125" customWidth="1"/>
    <col min="12293" max="12293" width="52.28515625" customWidth="1"/>
    <col min="12545" max="12546" width="7.7109375" customWidth="1"/>
    <col min="12547" max="12547" width="60.5703125" customWidth="1"/>
    <col min="12548" max="12548" width="25.5703125" customWidth="1"/>
    <col min="12549" max="12549" width="52.28515625" customWidth="1"/>
    <col min="12801" max="12802" width="7.7109375" customWidth="1"/>
    <col min="12803" max="12803" width="60.5703125" customWidth="1"/>
    <col min="12804" max="12804" width="25.5703125" customWidth="1"/>
    <col min="12805" max="12805" width="52.28515625" customWidth="1"/>
    <col min="13057" max="13058" width="7.7109375" customWidth="1"/>
    <col min="13059" max="13059" width="60.5703125" customWidth="1"/>
    <col min="13060" max="13060" width="25.5703125" customWidth="1"/>
    <col min="13061" max="13061" width="52.28515625" customWidth="1"/>
    <col min="13313" max="13314" width="7.7109375" customWidth="1"/>
    <col min="13315" max="13315" width="60.5703125" customWidth="1"/>
    <col min="13316" max="13316" width="25.5703125" customWidth="1"/>
    <col min="13317" max="13317" width="52.28515625" customWidth="1"/>
    <col min="13569" max="13570" width="7.7109375" customWidth="1"/>
    <col min="13571" max="13571" width="60.5703125" customWidth="1"/>
    <col min="13572" max="13572" width="25.5703125" customWidth="1"/>
    <col min="13573" max="13573" width="52.28515625" customWidth="1"/>
    <col min="13825" max="13826" width="7.7109375" customWidth="1"/>
    <col min="13827" max="13827" width="60.5703125" customWidth="1"/>
    <col min="13828" max="13828" width="25.5703125" customWidth="1"/>
    <col min="13829" max="13829" width="52.28515625" customWidth="1"/>
    <col min="14081" max="14082" width="7.7109375" customWidth="1"/>
    <col min="14083" max="14083" width="60.5703125" customWidth="1"/>
    <col min="14084" max="14084" width="25.5703125" customWidth="1"/>
    <col min="14085" max="14085" width="52.28515625" customWidth="1"/>
    <col min="14337" max="14338" width="7.7109375" customWidth="1"/>
    <col min="14339" max="14339" width="60.5703125" customWidth="1"/>
    <col min="14340" max="14340" width="25.5703125" customWidth="1"/>
    <col min="14341" max="14341" width="52.28515625" customWidth="1"/>
    <col min="14593" max="14594" width="7.7109375" customWidth="1"/>
    <col min="14595" max="14595" width="60.5703125" customWidth="1"/>
    <col min="14596" max="14596" width="25.5703125" customWidth="1"/>
    <col min="14597" max="14597" width="52.28515625" customWidth="1"/>
    <col min="14849" max="14850" width="7.7109375" customWidth="1"/>
    <col min="14851" max="14851" width="60.5703125" customWidth="1"/>
    <col min="14852" max="14852" width="25.5703125" customWidth="1"/>
    <col min="14853" max="14853" width="52.28515625" customWidth="1"/>
    <col min="15105" max="15106" width="7.7109375" customWidth="1"/>
    <col min="15107" max="15107" width="60.5703125" customWidth="1"/>
    <col min="15108" max="15108" width="25.5703125" customWidth="1"/>
    <col min="15109" max="15109" width="52.28515625" customWidth="1"/>
    <col min="15361" max="15362" width="7.7109375" customWidth="1"/>
    <col min="15363" max="15363" width="60.5703125" customWidth="1"/>
    <col min="15364" max="15364" width="25.5703125" customWidth="1"/>
    <col min="15365" max="15365" width="52.28515625" customWidth="1"/>
    <col min="15617" max="15618" width="7.7109375" customWidth="1"/>
    <col min="15619" max="15619" width="60.5703125" customWidth="1"/>
    <col min="15620" max="15620" width="25.5703125" customWidth="1"/>
    <col min="15621" max="15621" width="52.28515625" customWidth="1"/>
    <col min="15873" max="15874" width="7.7109375" customWidth="1"/>
    <col min="15875" max="15875" width="60.5703125" customWidth="1"/>
    <col min="15876" max="15876" width="25.5703125" customWidth="1"/>
    <col min="15877" max="15877" width="52.28515625" customWidth="1"/>
    <col min="16129" max="16130" width="7.7109375" customWidth="1"/>
    <col min="16131" max="16131" width="60.5703125" customWidth="1"/>
    <col min="16132" max="16132" width="25.5703125" customWidth="1"/>
    <col min="16133" max="16133" width="52.28515625" customWidth="1"/>
  </cols>
  <sheetData>
    <row r="1" spans="1:3" ht="60" customHeight="1" x14ac:dyDescent="0.25">
      <c r="A1" s="3" t="s">
        <v>81</v>
      </c>
      <c r="B1" s="3"/>
      <c r="C1" s="3"/>
    </row>
    <row r="2" spans="1:3" ht="19.5" customHeight="1" x14ac:dyDescent="0.25">
      <c r="A2" s="6" t="s">
        <v>286</v>
      </c>
    </row>
    <row r="3" spans="1:3" ht="12.75" customHeight="1" x14ac:dyDescent="0.25">
      <c r="A3" s="1" t="s">
        <v>290</v>
      </c>
    </row>
    <row r="4" spans="1:3" ht="12.75" customHeight="1" x14ac:dyDescent="0.25"/>
    <row r="5" spans="1:3" ht="12.75" customHeight="1" x14ac:dyDescent="0.25">
      <c r="B5" s="7" t="s">
        <v>91</v>
      </c>
    </row>
    <row r="6" spans="1:3" ht="12.75" customHeight="1" x14ac:dyDescent="0.25">
      <c r="B6" s="8" t="s">
        <v>92</v>
      </c>
    </row>
    <row r="7" spans="1:3" ht="12.75" customHeight="1" x14ac:dyDescent="0.25">
      <c r="A7" s="9"/>
      <c r="B7" s="16">
        <v>9.1</v>
      </c>
      <c r="C7" s="17" t="s">
        <v>107</v>
      </c>
    </row>
    <row r="8" spans="1:3" ht="12.75" customHeight="1" x14ac:dyDescent="0.25">
      <c r="A8" s="9"/>
      <c r="B8" s="16">
        <v>9.1999999999999993</v>
      </c>
      <c r="C8" s="17" t="s">
        <v>108</v>
      </c>
    </row>
    <row r="9" spans="1:3" ht="12.75" customHeight="1" x14ac:dyDescent="0.25">
      <c r="A9" s="9"/>
      <c r="B9" s="16">
        <v>9.3000000000000007</v>
      </c>
      <c r="C9" s="17" t="s">
        <v>109</v>
      </c>
    </row>
    <row r="10" spans="1:3" ht="12.75" customHeight="1" x14ac:dyDescent="0.25">
      <c r="A10" s="9"/>
      <c r="B10" s="16">
        <v>9.4</v>
      </c>
      <c r="C10" s="17" t="s">
        <v>110</v>
      </c>
    </row>
    <row r="11" spans="1:3" ht="12.75" customHeight="1" x14ac:dyDescent="0.25">
      <c r="A11" s="9"/>
      <c r="B11" s="16">
        <v>9.5</v>
      </c>
      <c r="C11" s="17" t="s">
        <v>111</v>
      </c>
    </row>
    <row r="12" spans="1:3" ht="12.75" customHeight="1" x14ac:dyDescent="0.25">
      <c r="B12" s="16">
        <v>9.6</v>
      </c>
      <c r="C12" s="17" t="s">
        <v>112</v>
      </c>
    </row>
    <row r="13" spans="1:3" ht="12.75" customHeight="1" x14ac:dyDescent="0.25">
      <c r="B13" s="16">
        <v>9.6999999999999993</v>
      </c>
      <c r="C13" s="17" t="s">
        <v>113</v>
      </c>
    </row>
    <row r="14" spans="1:3" ht="12.75" customHeight="1" x14ac:dyDescent="0.25">
      <c r="B14" s="16">
        <v>9.8000000000000007</v>
      </c>
      <c r="C14" s="17" t="s">
        <v>114</v>
      </c>
    </row>
    <row r="15" spans="1:3" ht="12.75" customHeight="1" x14ac:dyDescent="0.25">
      <c r="B15" s="16">
        <v>9.9</v>
      </c>
      <c r="C15" s="17" t="s">
        <v>115</v>
      </c>
    </row>
    <row r="16" spans="1:3" ht="12.75" customHeight="1" x14ac:dyDescent="0.25">
      <c r="B16" s="55" t="s">
        <v>117</v>
      </c>
      <c r="C16" s="17" t="s">
        <v>116</v>
      </c>
    </row>
    <row r="17" spans="2:3" ht="12.75" customHeight="1" x14ac:dyDescent="0.25">
      <c r="B17" s="16">
        <v>9.11</v>
      </c>
      <c r="C17" s="17" t="s">
        <v>118</v>
      </c>
    </row>
    <row r="18" spans="2:3" ht="12.75" customHeight="1" x14ac:dyDescent="0.25">
      <c r="B18" s="16">
        <v>9.1199999999999992</v>
      </c>
      <c r="C18" s="17" t="s">
        <v>119</v>
      </c>
    </row>
    <row r="19" spans="2:3" ht="12.75" customHeight="1" x14ac:dyDescent="0.25">
      <c r="B19" s="16">
        <v>9.1300000000000008</v>
      </c>
      <c r="C19" s="17" t="s">
        <v>120</v>
      </c>
    </row>
    <row r="20" spans="2:3" ht="12.75" customHeight="1" x14ac:dyDescent="0.25">
      <c r="B20" s="16">
        <v>9.14</v>
      </c>
      <c r="C20" s="17" t="s">
        <v>121</v>
      </c>
    </row>
    <row r="21" spans="2:3" ht="12.75" customHeight="1" x14ac:dyDescent="0.25">
      <c r="B21" s="16">
        <v>9.15</v>
      </c>
      <c r="C21" s="17" t="s">
        <v>122</v>
      </c>
    </row>
    <row r="22" spans="2:3" ht="12.75" customHeight="1" x14ac:dyDescent="0.25">
      <c r="B22" s="16">
        <v>9.16</v>
      </c>
      <c r="C22" s="17" t="s">
        <v>123</v>
      </c>
    </row>
    <row r="23" spans="2:3" ht="12.75" customHeight="1" x14ac:dyDescent="0.25">
      <c r="B23" s="16">
        <v>9.17</v>
      </c>
      <c r="C23" s="17" t="s">
        <v>124</v>
      </c>
    </row>
    <row r="24" spans="2:3" ht="12.75" customHeight="1" x14ac:dyDescent="0.25">
      <c r="B24" s="16">
        <v>9.18</v>
      </c>
      <c r="C24" s="17" t="s">
        <v>125</v>
      </c>
    </row>
    <row r="25" spans="2:3" ht="12.75" customHeight="1" x14ac:dyDescent="0.25">
      <c r="B25" s="16">
        <v>9.19</v>
      </c>
      <c r="C25" s="17" t="s">
        <v>126</v>
      </c>
    </row>
    <row r="26" spans="2:3" ht="12.75" customHeight="1" x14ac:dyDescent="0.25">
      <c r="B26" s="55" t="s">
        <v>128</v>
      </c>
      <c r="C26" s="17" t="s">
        <v>127</v>
      </c>
    </row>
    <row r="27" spans="2:3" ht="12.75" customHeight="1" x14ac:dyDescent="0.25">
      <c r="B27" s="16">
        <v>9.2100000000000009</v>
      </c>
      <c r="C27" s="17" t="s">
        <v>129</v>
      </c>
    </row>
    <row r="28" spans="2:3" ht="12.75" customHeight="1" x14ac:dyDescent="0.25">
      <c r="B28" s="16">
        <v>9.2200000000000006</v>
      </c>
      <c r="C28" s="17" t="s">
        <v>130</v>
      </c>
    </row>
    <row r="29" spans="2:3" ht="12.75" customHeight="1" x14ac:dyDescent="0.25">
      <c r="B29" s="16">
        <v>9.23</v>
      </c>
      <c r="C29" s="17" t="s">
        <v>131</v>
      </c>
    </row>
    <row r="30" spans="2:3" ht="12.75" customHeight="1" x14ac:dyDescent="0.25">
      <c r="B30" s="16">
        <v>9.24</v>
      </c>
      <c r="C30" s="17" t="s">
        <v>132</v>
      </c>
    </row>
    <row r="31" spans="2:3" ht="12.75" customHeight="1" x14ac:dyDescent="0.25">
      <c r="B31" s="16">
        <v>9.25</v>
      </c>
      <c r="C31" s="17" t="s">
        <v>133</v>
      </c>
    </row>
    <row r="32" spans="2:3" ht="12.75" customHeight="1" x14ac:dyDescent="0.25">
      <c r="B32" s="16">
        <v>9.26</v>
      </c>
      <c r="C32" s="17" t="s">
        <v>134</v>
      </c>
    </row>
    <row r="33" spans="2:3" ht="12.75" customHeight="1" x14ac:dyDescent="0.25">
      <c r="B33" s="16">
        <v>9.27</v>
      </c>
      <c r="C33" s="17" t="s">
        <v>135</v>
      </c>
    </row>
    <row r="34" spans="2:3" ht="12.75" customHeight="1" x14ac:dyDescent="0.25">
      <c r="B34" s="16">
        <v>9.2799999999999994</v>
      </c>
      <c r="C34" s="17" t="s">
        <v>136</v>
      </c>
    </row>
    <row r="35" spans="2:3" ht="12.75" customHeight="1" x14ac:dyDescent="0.25">
      <c r="B35" s="16">
        <v>9.2899999999999991</v>
      </c>
      <c r="C35" s="17" t="s">
        <v>137</v>
      </c>
    </row>
    <row r="36" spans="2:3" ht="12.75" customHeight="1" x14ac:dyDescent="0.25">
      <c r="B36" s="55" t="s">
        <v>139</v>
      </c>
      <c r="C36" s="17" t="s">
        <v>138</v>
      </c>
    </row>
    <row r="37" spans="2:3" ht="12.75" customHeight="1" x14ac:dyDescent="0.25">
      <c r="B37" s="16">
        <v>9.31</v>
      </c>
      <c r="C37" s="17" t="s">
        <v>140</v>
      </c>
    </row>
    <row r="38" spans="2:3" ht="12.75" customHeight="1" x14ac:dyDescent="0.25">
      <c r="B38" s="16">
        <v>9.32</v>
      </c>
      <c r="C38" s="17" t="s">
        <v>141</v>
      </c>
    </row>
    <row r="39" spans="2:3" ht="12.75" customHeight="1" x14ac:dyDescent="0.25">
      <c r="B39" s="16">
        <v>9.33</v>
      </c>
      <c r="C39" s="17" t="s">
        <v>142</v>
      </c>
    </row>
    <row r="40" spans="2:3" ht="12.75" customHeight="1" x14ac:dyDescent="0.25">
      <c r="B40" s="16">
        <v>9.34</v>
      </c>
      <c r="C40" s="17" t="s">
        <v>143</v>
      </c>
    </row>
    <row r="41" spans="2:3" ht="12.75" customHeight="1" x14ac:dyDescent="0.25">
      <c r="B41" s="16">
        <v>9.35</v>
      </c>
      <c r="C41" s="17" t="s">
        <v>144</v>
      </c>
    </row>
    <row r="42" spans="2:3" ht="12.75" customHeight="1" x14ac:dyDescent="0.25">
      <c r="B42" s="16">
        <v>9.36</v>
      </c>
      <c r="C42" s="17" t="s">
        <v>145</v>
      </c>
    </row>
    <row r="43" spans="2:3" ht="12.75" customHeight="1" x14ac:dyDescent="0.25">
      <c r="B43" s="16">
        <v>9.3699999999999992</v>
      </c>
      <c r="C43" s="17" t="s">
        <v>146</v>
      </c>
    </row>
    <row r="44" spans="2:3" ht="12.75" customHeight="1" x14ac:dyDescent="0.25">
      <c r="B44" s="16">
        <v>9.3800000000000008</v>
      </c>
      <c r="C44" s="17" t="s">
        <v>147</v>
      </c>
    </row>
    <row r="45" spans="2:3" ht="12.75" customHeight="1" x14ac:dyDescent="0.25">
      <c r="B45" s="16">
        <v>9.39</v>
      </c>
      <c r="C45" s="17" t="s">
        <v>148</v>
      </c>
    </row>
    <row r="46" spans="2:3" ht="12.75" customHeight="1" x14ac:dyDescent="0.25">
      <c r="B46" s="55" t="s">
        <v>150</v>
      </c>
      <c r="C46" s="17" t="s">
        <v>149</v>
      </c>
    </row>
    <row r="47" spans="2:3" ht="12.75" customHeight="1" x14ac:dyDescent="0.25">
      <c r="B47" s="16">
        <v>9.41</v>
      </c>
      <c r="C47" s="17" t="s">
        <v>151</v>
      </c>
    </row>
    <row r="48" spans="2:3" ht="12.75" customHeight="1" x14ac:dyDescent="0.25">
      <c r="B48" s="16">
        <v>9.42</v>
      </c>
      <c r="C48" s="17" t="s">
        <v>152</v>
      </c>
    </row>
    <row r="49" spans="2:3" ht="12.75" customHeight="1" x14ac:dyDescent="0.25">
      <c r="B49" s="16">
        <v>9.43</v>
      </c>
      <c r="C49" s="17" t="s">
        <v>153</v>
      </c>
    </row>
    <row r="50" spans="2:3" ht="12.75" customHeight="1" x14ac:dyDescent="0.25">
      <c r="B50" s="16">
        <v>9.44</v>
      </c>
      <c r="C50" s="17" t="s">
        <v>154</v>
      </c>
    </row>
    <row r="51" spans="2:3" ht="12.75" customHeight="1" x14ac:dyDescent="0.25">
      <c r="B51" s="16">
        <v>9.4499999999999993</v>
      </c>
      <c r="C51" s="17" t="s">
        <v>155</v>
      </c>
    </row>
    <row r="52" spans="2:3" ht="12.75" customHeight="1" x14ac:dyDescent="0.25">
      <c r="B52" s="16">
        <v>9.4600000000000009</v>
      </c>
      <c r="C52" s="17" t="s">
        <v>156</v>
      </c>
    </row>
    <row r="53" spans="2:3" ht="12.75" customHeight="1" x14ac:dyDescent="0.25">
      <c r="B53" s="16">
        <v>9.4700000000000006</v>
      </c>
      <c r="C53" s="17" t="s">
        <v>157</v>
      </c>
    </row>
    <row r="54" spans="2:3" ht="12.75" customHeight="1" x14ac:dyDescent="0.25">
      <c r="B54" s="16">
        <v>9.48</v>
      </c>
      <c r="C54" s="17" t="s">
        <v>158</v>
      </c>
    </row>
    <row r="55" spans="2:3" ht="12.75" customHeight="1" x14ac:dyDescent="0.25">
      <c r="B55" s="16">
        <v>9.49</v>
      </c>
      <c r="C55" s="17" t="s">
        <v>159</v>
      </c>
    </row>
    <row r="56" spans="2:3" ht="12.75" customHeight="1" x14ac:dyDescent="0.25">
      <c r="B56" s="55" t="s">
        <v>161</v>
      </c>
      <c r="C56" s="17" t="s">
        <v>160</v>
      </c>
    </row>
    <row r="57" spans="2:3" ht="12.75" customHeight="1" x14ac:dyDescent="0.25">
      <c r="B57" s="16">
        <v>9.51</v>
      </c>
      <c r="C57" s="17" t="s">
        <v>162</v>
      </c>
    </row>
    <row r="58" spans="2:3" ht="12.75" customHeight="1" x14ac:dyDescent="0.25">
      <c r="B58" s="16">
        <v>9.52</v>
      </c>
      <c r="C58" s="17" t="s">
        <v>163</v>
      </c>
    </row>
    <row r="59" spans="2:3" ht="12.75" customHeight="1" x14ac:dyDescent="0.25">
      <c r="B59" s="16">
        <v>9.5299999999999994</v>
      </c>
      <c r="C59" s="17" t="s">
        <v>164</v>
      </c>
    </row>
    <row r="60" spans="2:3" ht="12.75" customHeight="1" x14ac:dyDescent="0.25">
      <c r="B60" s="16">
        <v>9.5399999999999991</v>
      </c>
      <c r="C60" s="17" t="s">
        <v>165</v>
      </c>
    </row>
    <row r="61" spans="2:3" ht="12.75" customHeight="1" x14ac:dyDescent="0.25">
      <c r="B61" s="16">
        <v>9.5500000000000007</v>
      </c>
      <c r="C61" s="17" t="s">
        <v>166</v>
      </c>
    </row>
    <row r="62" spans="2:3" ht="12.75" customHeight="1" x14ac:dyDescent="0.25">
      <c r="B62" s="16">
        <v>9.56</v>
      </c>
      <c r="C62" s="17" t="s">
        <v>167</v>
      </c>
    </row>
    <row r="63" spans="2:3" ht="12.75" customHeight="1" x14ac:dyDescent="0.25">
      <c r="B63" s="16">
        <v>9.57</v>
      </c>
      <c r="C63" s="17" t="s">
        <v>168</v>
      </c>
    </row>
    <row r="64" spans="2:3" ht="12.75" customHeight="1" x14ac:dyDescent="0.25">
      <c r="B64" s="16">
        <v>9.58</v>
      </c>
      <c r="C64" s="17" t="s">
        <v>169</v>
      </c>
    </row>
    <row r="65" spans="2:3" ht="12.75" customHeight="1" x14ac:dyDescent="0.25">
      <c r="B65" s="16">
        <v>9.59</v>
      </c>
      <c r="C65" s="17" t="s">
        <v>170</v>
      </c>
    </row>
    <row r="66" spans="2:3" ht="12.75" customHeight="1" x14ac:dyDescent="0.25">
      <c r="B66" s="55" t="s">
        <v>172</v>
      </c>
      <c r="C66" s="17" t="s">
        <v>171</v>
      </c>
    </row>
    <row r="67" spans="2:3" ht="12.75" customHeight="1" x14ac:dyDescent="0.25">
      <c r="B67" s="16">
        <v>9.61</v>
      </c>
      <c r="C67" s="17" t="s">
        <v>173</v>
      </c>
    </row>
    <row r="68" spans="2:3" ht="12.75" customHeight="1" x14ac:dyDescent="0.25">
      <c r="B68" s="16">
        <v>9.6199999999999992</v>
      </c>
      <c r="C68" s="17" t="s">
        <v>174</v>
      </c>
    </row>
    <row r="69" spans="2:3" ht="12.75" customHeight="1" x14ac:dyDescent="0.25">
      <c r="B69" s="16">
        <v>9.6300000000000008</v>
      </c>
      <c r="C69" s="17" t="s">
        <v>175</v>
      </c>
    </row>
    <row r="70" spans="2:3" ht="12.75" customHeight="1" x14ac:dyDescent="0.25">
      <c r="B70" s="16">
        <v>9.64</v>
      </c>
      <c r="C70" s="17" t="s">
        <v>176</v>
      </c>
    </row>
    <row r="71" spans="2:3" ht="12.75" customHeight="1" x14ac:dyDescent="0.25">
      <c r="B71" s="16">
        <v>9.65</v>
      </c>
      <c r="C71" s="17" t="s">
        <v>177</v>
      </c>
    </row>
    <row r="72" spans="2:3" ht="12.75" customHeight="1" x14ac:dyDescent="0.25">
      <c r="B72" s="16">
        <v>9.66</v>
      </c>
      <c r="C72" s="17" t="s">
        <v>178</v>
      </c>
    </row>
    <row r="73" spans="2:3" ht="12.75" customHeight="1" x14ac:dyDescent="0.25">
      <c r="B73" s="16">
        <v>9.67</v>
      </c>
      <c r="C73" s="17" t="s">
        <v>179</v>
      </c>
    </row>
    <row r="74" spans="2:3" ht="12.75" customHeight="1" x14ac:dyDescent="0.25">
      <c r="B74" s="16">
        <v>9.68</v>
      </c>
      <c r="C74" s="17" t="s">
        <v>180</v>
      </c>
    </row>
    <row r="75" spans="2:3" ht="12.75" customHeight="1" x14ac:dyDescent="0.25">
      <c r="B75" s="16">
        <v>9.69</v>
      </c>
      <c r="C75" s="17" t="s">
        <v>181</v>
      </c>
    </row>
    <row r="76" spans="2:3" ht="12.75" customHeight="1" x14ac:dyDescent="0.25">
      <c r="B76" s="55" t="s">
        <v>183</v>
      </c>
      <c r="C76" s="17" t="s">
        <v>182</v>
      </c>
    </row>
    <row r="77" spans="2:3" ht="12.75" customHeight="1" x14ac:dyDescent="0.25">
      <c r="B77" s="16">
        <v>9.7100000000000009</v>
      </c>
      <c r="C77" s="17" t="s">
        <v>184</v>
      </c>
    </row>
    <row r="78" spans="2:3" ht="12.75" customHeight="1" x14ac:dyDescent="0.25">
      <c r="B78" s="16">
        <v>9.7200000000000006</v>
      </c>
      <c r="C78" s="17" t="s">
        <v>185</v>
      </c>
    </row>
    <row r="79" spans="2:3" ht="12.75" customHeight="1" x14ac:dyDescent="0.25">
      <c r="B79" s="16">
        <v>9.73</v>
      </c>
      <c r="C79" s="17" t="s">
        <v>186</v>
      </c>
    </row>
    <row r="80" spans="2:3" ht="12.75" customHeight="1" x14ac:dyDescent="0.25">
      <c r="B80" s="16">
        <v>9.74</v>
      </c>
      <c r="C80" s="17" t="s">
        <v>187</v>
      </c>
    </row>
    <row r="81" spans="1:3" ht="12.75" customHeight="1" x14ac:dyDescent="0.25">
      <c r="B81" s="16">
        <v>9.75</v>
      </c>
      <c r="C81" s="17" t="s">
        <v>188</v>
      </c>
    </row>
    <row r="82" spans="1:3" ht="12.75" customHeight="1" x14ac:dyDescent="0.25">
      <c r="B82" s="16">
        <v>9.76</v>
      </c>
      <c r="C82" s="17" t="s">
        <v>189</v>
      </c>
    </row>
    <row r="83" spans="1:3" ht="12.75" customHeight="1" x14ac:dyDescent="0.25">
      <c r="B83" s="16">
        <v>9.77</v>
      </c>
      <c r="C83" s="17" t="s">
        <v>190</v>
      </c>
    </row>
    <row r="84" spans="1:3" ht="12.75" customHeight="1" x14ac:dyDescent="0.25">
      <c r="B84" s="16">
        <v>9.7799999999999994</v>
      </c>
      <c r="C84" s="17" t="s">
        <v>191</v>
      </c>
    </row>
    <row r="85" spans="1:3" x14ac:dyDescent="0.25">
      <c r="B85" s="10"/>
      <c r="C85" s="11"/>
    </row>
    <row r="86" spans="1:3" x14ac:dyDescent="0.25">
      <c r="B86" s="56"/>
      <c r="C86" s="56"/>
    </row>
    <row r="87" spans="1:3" ht="15.75" x14ac:dyDescent="0.25">
      <c r="B87" s="12" t="s">
        <v>93</v>
      </c>
      <c r="C87" s="13"/>
    </row>
    <row r="88" spans="1:3" ht="15.75" x14ac:dyDescent="0.25">
      <c r="B88" s="7"/>
      <c r="C88" s="56"/>
    </row>
    <row r="89" spans="1:3" x14ac:dyDescent="0.25">
      <c r="B89" s="14"/>
      <c r="C89" s="56"/>
    </row>
    <row r="90" spans="1:3" x14ac:dyDescent="0.25">
      <c r="B90" s="14"/>
      <c r="C90" s="56"/>
    </row>
    <row r="91" spans="1:3" ht="15.75" x14ac:dyDescent="0.25">
      <c r="B91" s="6" t="s">
        <v>94</v>
      </c>
      <c r="C91" s="56"/>
    </row>
    <row r="92" spans="1:3" x14ac:dyDescent="0.25">
      <c r="B92" s="15"/>
      <c r="C92" s="15"/>
    </row>
    <row r="93" spans="1:3" ht="21.95" customHeight="1" x14ac:dyDescent="0.25">
      <c r="A93" s="9"/>
      <c r="B93" s="140" t="s">
        <v>95</v>
      </c>
      <c r="C93" s="140"/>
    </row>
    <row r="94" spans="1:3" x14ac:dyDescent="0.25">
      <c r="A94" s="9"/>
      <c r="B94" s="15"/>
      <c r="C94" s="15"/>
    </row>
    <row r="95" spans="1:3" x14ac:dyDescent="0.25">
      <c r="A95" s="9"/>
      <c r="B95" s="15"/>
      <c r="C95" s="15"/>
    </row>
    <row r="96" spans="1:3" x14ac:dyDescent="0.25">
      <c r="A96" s="9"/>
      <c r="B96" s="141" t="s">
        <v>291</v>
      </c>
      <c r="C96" s="141"/>
    </row>
    <row r="97" spans="1:1" x14ac:dyDescent="0.25">
      <c r="A97" s="139"/>
    </row>
    <row r="98" spans="1:1" x14ac:dyDescent="0.25">
      <c r="A98" s="139"/>
    </row>
  </sheetData>
  <mergeCells count="2">
    <mergeCell ref="B93:C93"/>
    <mergeCell ref="B96:C96"/>
  </mergeCells>
  <hyperlinks>
    <hyperlink ref="B24:C24" r:id="rId1" display="© Commonwealth of Australia &lt;&lt;yyyy&gt;&gt;" xr:uid="{BC693FA7-D66D-4417-BFBD-A46111E74B7F}"/>
    <hyperlink ref="B87:C87" r:id="rId2" display="More information available from the ABS web site" xr:uid="{2C4EF8E6-D609-4097-80D2-2D7B65C338BF}"/>
    <hyperlink ref="B96:C96" r:id="rId3" display="© Commonwealth of Australia 2024" xr:uid="{A8C8CC3E-8870-49CB-83A7-FDF620BC892E}"/>
    <hyperlink ref="B7" location="'Table 9.1'!A1" display="9.1" xr:uid="{F0667ECA-19E5-41B7-8900-72BB3D544601}"/>
    <hyperlink ref="B8" location="'Table 9.2'!A1" display="9.2" xr:uid="{C55608E6-0A08-45EB-8EE3-FEBFF69ACBFA}"/>
    <hyperlink ref="B9" location="'Table 9.3'!A1" display="9.3" xr:uid="{DE35BC2B-A6A0-49B6-97FF-856D5056E8C0}"/>
    <hyperlink ref="B10" location="'Table 9.4'!A1" display="9.4" xr:uid="{E799BDFF-4466-4618-8F79-C6D930497C26}"/>
    <hyperlink ref="B11" location="'Table 9.5'!A1" display="9.5" xr:uid="{CC99F6D2-F04F-4335-A642-15116BB1E151}"/>
    <hyperlink ref="B12" location="'Table 9.6'!A1" display="9.6" xr:uid="{07B38883-5A5E-43D7-AFBA-64747B39305C}"/>
    <hyperlink ref="B13" location="'Table 9.7'!A1" display="9.7" xr:uid="{188C9BCE-28D4-487B-8736-B5973EB4EE98}"/>
    <hyperlink ref="B14" location="'Table 9.8'!A1" display="9.8" xr:uid="{05CA03AE-F2AD-4EFB-8258-50590CFCE3B9}"/>
    <hyperlink ref="B15" location="'Table 9.9'!A1" display="9.9" xr:uid="{3BA065A3-8EFA-4906-AC0C-ED985C2FBCBA}"/>
    <hyperlink ref="B16" location="'Table 9.10'!A1" display="9.10" xr:uid="{A4FDC2BB-60B6-4605-9AA3-C2ADEA5CA87B}"/>
    <hyperlink ref="B17" location="'Table 9.11'!A1" display="9.11" xr:uid="{55A23555-3DDB-4860-9115-18D77DDA64A9}"/>
    <hyperlink ref="B18" location="'Table 9.12'!A1" display="9.12" xr:uid="{27E3B139-F3D9-456C-A30C-A30B225EFFAF}"/>
    <hyperlink ref="B19" location="'Table 9.13'!A1" display="9.13" xr:uid="{EC711D83-84EB-4FCA-9D08-80FAB1457773}"/>
    <hyperlink ref="B20" location="'Table 9.14'!A1" display="9.14" xr:uid="{3471DAF1-F81B-4CFA-B823-DD79BACA5369}"/>
    <hyperlink ref="B21" location="'Table 9.15'!A1" display="9.15" xr:uid="{373FE2B3-9F80-4008-A508-B2F586666EE3}"/>
    <hyperlink ref="B22" location="'Table 9.16'!A1" display="9.16" xr:uid="{17CA7AC7-80A3-4AE4-9B4A-BE4E87643C9A}"/>
    <hyperlink ref="B23" location="'Table 9.17'!A1" display="9.17" xr:uid="{9C88F5A2-5130-449A-8501-B300186857A6}"/>
    <hyperlink ref="B24" location="'Table 9.18'!A1" display="9.18" xr:uid="{0DB88556-9F52-4D52-9826-DCA9C556CC17}"/>
    <hyperlink ref="B25" location="'Table 9.19'!A1" display="9.19" xr:uid="{ED230AD0-D9E4-47FB-8F3A-F340B832F4F6}"/>
    <hyperlink ref="B26" location="'Table 9.20'!A1" display="9.20" xr:uid="{CDC89D60-3CA4-4899-BE95-C376A2C1F273}"/>
    <hyperlink ref="B27" location="'Table 9.21'!A1" display="9.21" xr:uid="{6CE77E5C-B8EB-4932-B23C-76D9EB2B83C6}"/>
    <hyperlink ref="B28" location="'Table 9.22'!A1" display="9.22" xr:uid="{2562315B-1FCE-4A3D-837D-3A84BEDE5E33}"/>
    <hyperlink ref="B29" location="'Table 9.23'!A1" display="9.23" xr:uid="{225511DE-165C-4258-89EB-FA24AE971CA2}"/>
    <hyperlink ref="B30" location="'Table 9.24'!A1" display="9.24" xr:uid="{36185000-0A74-4706-B0E7-B992E9E0020C}"/>
    <hyperlink ref="B31" location="'Table 9.25'!A1" display="9.25" xr:uid="{6630FFDA-2FE3-416E-9A7D-675119615B02}"/>
    <hyperlink ref="B32" location="'Table 9.26'!A1" display="9.26" xr:uid="{28AE3C0F-129A-4A67-AFC3-0558B418B98B}"/>
    <hyperlink ref="B33" location="'Table 9.27'!A1" display="9.27" xr:uid="{5FA8A010-A447-4872-B7C3-A038107680D4}"/>
    <hyperlink ref="B34" location="'Table 9.28'!A1" display="9.28" xr:uid="{C00D68BC-EB27-440C-B5E5-DE31742D3786}"/>
    <hyperlink ref="B35" location="'Table 9.29'!A1" display="9.29" xr:uid="{003CAF2D-906D-487A-AE18-A1502C5F50E1}"/>
    <hyperlink ref="B36" location="'Table 9.30'!A1" display="9.30" xr:uid="{4F0B9292-CA63-4ACB-AB19-20295CC0A75F}"/>
    <hyperlink ref="B37" location="'Table 9.31'!A1" display="9.31" xr:uid="{5FEF1A24-7877-4237-85E0-13936FE4AE2D}"/>
    <hyperlink ref="B38" location="'Table 9.32'!A1" display="9.32" xr:uid="{727C7F02-C849-4384-BAD8-04A65F5C31B8}"/>
    <hyperlink ref="B39" location="'Table 9.33'!A1" display="9.33" xr:uid="{70FA83D3-1D02-490A-A81C-2FBE81F72FD5}"/>
    <hyperlink ref="B40" location="'Table 9.34'!A1" display="9.34" xr:uid="{F5464E85-4400-4EBE-AB7C-292BD038392C}"/>
    <hyperlink ref="B41" location="'Table 9.35'!A1" display="9.35" xr:uid="{EBE8274C-DB8B-4B64-8983-D1AE5BA683CC}"/>
    <hyperlink ref="B42" location="'Table 9.36'!A1" display="9.36" xr:uid="{437F1F1F-269B-4322-BBBD-A7B9DF945559}"/>
    <hyperlink ref="B43" location="'Table 9.37'!A1" display="9.37" xr:uid="{ACDEC6B4-2260-49E4-A83B-36842DB74831}"/>
    <hyperlink ref="B44" location="'Table 9.38'!A1" display="9.38" xr:uid="{2837A790-DA95-4046-B980-702C6076919C}"/>
    <hyperlink ref="B45" location="'Table 9.39'!A1" display="9.39" xr:uid="{F4C5F740-9991-487B-B9CA-18DA992ACF11}"/>
    <hyperlink ref="B46" location="'Table 9.40'!A1" display="9.40" xr:uid="{BC46CF58-9063-49F0-82F0-C9B768EB2E5D}"/>
    <hyperlink ref="B47" location="'Table 9.41'!A1" display="9.41" xr:uid="{BAB9F927-D41C-49F4-BD87-6E66DD68E20D}"/>
    <hyperlink ref="B48" location="'Table 9.42'!A1" display="9.42" xr:uid="{E9BD5549-7F7E-40A4-A441-31DEA9D9D831}"/>
    <hyperlink ref="B49" location="'Table 9.43'!A1" display="9.43" xr:uid="{E8296488-5B6D-485E-8BD5-190061478F19}"/>
    <hyperlink ref="B50" location="'Table 9.44'!A1" display="9.44" xr:uid="{FFE4AF32-DED5-4CB1-8492-56C59A12ACD9}"/>
    <hyperlink ref="B51" location="'Table 9.45'!A1" display="9.45" xr:uid="{58B4BB85-C309-4AE9-A822-D2C50B3E2038}"/>
    <hyperlink ref="B52" location="'Table 9.46'!A1" display="9.46" xr:uid="{84F0CB33-38FF-4B74-9CC9-046A03274C73}"/>
    <hyperlink ref="B53" location="'Table 9.47'!A1" display="9.47" xr:uid="{C8798950-1F51-42ED-AAA1-B27A348E786D}"/>
    <hyperlink ref="B54" location="'Table 9.48'!A1" display="9.48" xr:uid="{99F6DEBD-6AD7-4280-800B-509BFD9C09F2}"/>
    <hyperlink ref="B55" location="'Table 9.49'!A1" display="9.49" xr:uid="{B7D93408-5AFA-4C02-897E-EEF38F26726D}"/>
    <hyperlink ref="B56" location="'Table 9.50'!A1" display="9.50" xr:uid="{8ECA58CE-1B09-4AC0-8F1E-F560E9AD914C}"/>
    <hyperlink ref="B57" location="'Table 9.51'!A1" display="9.51" xr:uid="{1B6B956B-9A98-4D93-96DF-DC3B4CAF7D5E}"/>
    <hyperlink ref="B58" location="'Table 9.52'!A1" display="9.52" xr:uid="{A442BA81-E541-4D5C-809C-BA9D3BADB402}"/>
    <hyperlink ref="B59" location="'Table 9.53'!A1" display="9.53" xr:uid="{73E5B135-7C2D-40C6-B428-0F4A01BDCAE4}"/>
    <hyperlink ref="B60" location="'Table 9.54'!A1" display="9.54" xr:uid="{B7B77BCE-6181-443B-9F6D-BF09F18CAC28}"/>
    <hyperlink ref="B61" location="'Table 9.55'!A1" display="9.55" xr:uid="{FF42121A-3705-4078-A30D-7434D21FAEEB}"/>
    <hyperlink ref="B62" location="'Table 9.56'!A1" display="9.56" xr:uid="{BEBB6EE4-8F7A-456D-A392-D1EFD374FE9C}"/>
    <hyperlink ref="B63" location="'Table 9.57'!A1" display="9.57" xr:uid="{492B769D-5D02-447D-8550-BC908646D232}"/>
    <hyperlink ref="B64" location="'Table 9.58'!A1" display="9.58" xr:uid="{5DE12F93-BAE8-4A85-B54F-4D8DFE4F9D3D}"/>
    <hyperlink ref="B65" location="'Table 9.59'!A1" display="9.59" xr:uid="{D1B67A7B-977C-4C7A-B3CC-8AAFED0B24D4}"/>
    <hyperlink ref="B66" location="'Table 9.60'!A1" display="9.60" xr:uid="{7336429A-DB91-4C80-BAE9-A1929EE41077}"/>
    <hyperlink ref="B67" location="'Table 9.61'!A1" display="9.61" xr:uid="{6A1C5E59-9A6D-41EE-A80F-199F1CA45731}"/>
    <hyperlink ref="B68" location="'Table 9.62'!A1" display="9.62" xr:uid="{019E47BB-83FD-4099-A6CD-0DF1A3E24ED0}"/>
    <hyperlink ref="B69" location="'Table 9.63'!A1" display="9.63" xr:uid="{FE8D3864-9235-4B7B-BFC8-50ABCBEEE1B8}"/>
    <hyperlink ref="B70" location="'Table 9.64'!A1" display="9.64" xr:uid="{0158A6E0-773A-40B6-9D04-2D9F6C942AB5}"/>
    <hyperlink ref="B71" location="'Table 9.65'!A1" display="9.65" xr:uid="{1A8D187F-7612-4BD3-A1EC-651C23B19283}"/>
    <hyperlink ref="B72" location="'Table 9.66'!A1" display="9.66" xr:uid="{B3000DC0-9F42-4A19-9BEA-C27011CF5DC6}"/>
    <hyperlink ref="B73" location="'Table 9.67'!A1" display="9.67" xr:uid="{C218095E-AB49-43A0-BABE-597AEAAE03E3}"/>
    <hyperlink ref="B74" location="'Table 9.68'!A1" display="9.68" xr:uid="{0493FE81-F50D-4BBD-AB55-890F2DD73199}"/>
    <hyperlink ref="B75" location="'Table 9.69'!A1" display="9.69" xr:uid="{753A7A19-629E-4361-888A-FF509901F2ED}"/>
    <hyperlink ref="B76" location="'Table 9.70'!A1" display="9.70" xr:uid="{AE1A3B02-76C3-49FB-8C79-FFC6351F5F2F}"/>
    <hyperlink ref="B77" location="'Table 9.71'!A1" display="9.71" xr:uid="{2CDE03F1-89FA-4DA1-A405-09A069F8825D}"/>
    <hyperlink ref="B78" location="'Table 9.72'!A1" display="9.72" xr:uid="{C823E4C1-9BEE-47CB-BF77-4927E61A543D}"/>
    <hyperlink ref="B79" location="'Table 9.73'!A1" display="9.73" xr:uid="{4989DBAF-F850-4CEC-A930-1C3270281252}"/>
    <hyperlink ref="B80" location="'Table 9.74'!A1" display="9.74" xr:uid="{7065DDC0-7A26-46F5-92F8-0ABDBDE9F8E8}"/>
    <hyperlink ref="B81" location="'Table 9.75'!A1" display="9.75" xr:uid="{783EC97A-E96A-40E5-AFA3-7269E911234D}"/>
    <hyperlink ref="B82" location="'Table 9.76'!A1" display="9.76" xr:uid="{8A7C472D-B9DF-4E49-B631-3258442CBAD0}"/>
    <hyperlink ref="B83" location="'Table 9.77'!A1" display="9.77" xr:uid="{2C4E725A-05E6-450D-B712-1B18C76427ED}"/>
    <hyperlink ref="B84" location="'Table 9.78'!A1" display="9.78" xr:uid="{E0122BD9-1BF7-4160-8FCA-CA2B868D908E}"/>
  </hyperlinks>
  <pageMargins left="0.7" right="0.7" top="0.75" bottom="0.75" header="0.3" footer="0.3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ED85C-67A7-4C3E-A70B-8200198D5135}">
  <sheetPr codeName="Sheet7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115</v>
      </c>
      <c r="T1" s="99"/>
      <c r="U1" s="99"/>
      <c r="V1" s="99"/>
      <c r="W1" s="99"/>
      <c r="X1" s="99"/>
      <c r="Y1" s="100" t="s">
        <v>212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115</v>
      </c>
      <c r="Y3" s="105" t="s">
        <v>212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9.9 Bulloo,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178</v>
      </c>
      <c r="W4" s="108">
        <v>284</v>
      </c>
      <c r="X4" s="108">
        <v>253</v>
      </c>
      <c r="Y4" s="108">
        <v>285</v>
      </c>
      <c r="Z4" s="108">
        <v>322</v>
      </c>
      <c r="AB4" s="109" t="str">
        <f>TEXT(Z4,"###,###")</f>
        <v>322</v>
      </c>
      <c r="AD4" s="110">
        <f>Z4/Y4-1</f>
        <v>0.12982456140350873</v>
      </c>
      <c r="AF4" s="110">
        <f>Z4/V4-1</f>
        <v>0.8089887640449438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88</v>
      </c>
      <c r="W5" s="108">
        <v>150</v>
      </c>
      <c r="X5" s="108">
        <v>127</v>
      </c>
      <c r="Y5" s="108">
        <v>149</v>
      </c>
      <c r="Z5" s="108">
        <v>189</v>
      </c>
      <c r="AB5" s="109" t="str">
        <f>TEXT(Z5,"###,###")</f>
        <v>189</v>
      </c>
      <c r="AD5" s="110">
        <f t="shared" ref="AD5:AD9" si="0">Z5/Y5-1</f>
        <v>0.26845637583892623</v>
      </c>
      <c r="AF5" s="110">
        <f t="shared" ref="AF5:AF9" si="1">Z5/V5-1</f>
        <v>1.1477272727272729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87</v>
      </c>
      <c r="W6" s="108">
        <v>130</v>
      </c>
      <c r="X6" s="108">
        <v>128</v>
      </c>
      <c r="Y6" s="108">
        <v>134</v>
      </c>
      <c r="Z6" s="108">
        <v>132</v>
      </c>
      <c r="AB6" s="109" t="str">
        <f>TEXT(Z6,"###,###")</f>
        <v>132</v>
      </c>
      <c r="AD6" s="110">
        <f t="shared" si="0"/>
        <v>-1.4925373134328401E-2</v>
      </c>
      <c r="AF6" s="110">
        <f t="shared" si="1"/>
        <v>0.51724137931034475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124</v>
      </c>
      <c r="W7" s="108">
        <v>195</v>
      </c>
      <c r="X7" s="108">
        <v>155</v>
      </c>
      <c r="Y7" s="108">
        <v>176</v>
      </c>
      <c r="Z7" s="108">
        <v>204</v>
      </c>
      <c r="AB7" s="109" t="str">
        <f>TEXT(Z7,"###,###")</f>
        <v>204</v>
      </c>
      <c r="AD7" s="110">
        <f t="shared" si="0"/>
        <v>0.15909090909090917</v>
      </c>
      <c r="AF7" s="110">
        <f t="shared" si="1"/>
        <v>0.64516129032258074</v>
      </c>
    </row>
    <row r="8" spans="1:32" ht="17.25" customHeight="1" x14ac:dyDescent="0.25">
      <c r="A8" s="64" t="s">
        <v>12</v>
      </c>
      <c r="B8" s="65"/>
      <c r="C8" s="29"/>
      <c r="D8" s="66" t="str">
        <f>AB4</f>
        <v>322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204</v>
      </c>
      <c r="P8" s="67"/>
      <c r="S8" s="107" t="s">
        <v>84</v>
      </c>
      <c r="T8" s="108"/>
      <c r="U8" s="108"/>
      <c r="V8" s="108">
        <v>58296.06</v>
      </c>
      <c r="W8" s="108">
        <v>50856.15</v>
      </c>
      <c r="X8" s="108">
        <v>46048</v>
      </c>
      <c r="Y8" s="108">
        <v>48250.53</v>
      </c>
      <c r="Z8" s="108">
        <v>51072.44</v>
      </c>
      <c r="AB8" s="109" t="str">
        <f>TEXT(Z8,"$###,###")</f>
        <v>$51,072</v>
      </c>
      <c r="AD8" s="110">
        <f t="shared" si="0"/>
        <v>5.8484538926308227E-2</v>
      </c>
      <c r="AF8" s="110">
        <f t="shared" si="1"/>
        <v>-0.12391266236517517</v>
      </c>
    </row>
    <row r="9" spans="1:32" x14ac:dyDescent="0.25">
      <c r="A9" s="30" t="s">
        <v>14</v>
      </c>
      <c r="B9" s="71"/>
      <c r="C9" s="72"/>
      <c r="D9" s="73">
        <f>AD104</f>
        <v>50.931677018633536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58.333333333333336</v>
      </c>
      <c r="P9" s="74" t="s">
        <v>85</v>
      </c>
      <c r="S9" s="107" t="s">
        <v>7</v>
      </c>
      <c r="T9" s="108"/>
      <c r="U9" s="108"/>
      <c r="V9" s="108">
        <v>7649407</v>
      </c>
      <c r="W9" s="108">
        <v>11388889</v>
      </c>
      <c r="X9" s="108">
        <v>8467744</v>
      </c>
      <c r="Y9" s="108">
        <v>10124579</v>
      </c>
      <c r="Z9" s="108">
        <v>12608656</v>
      </c>
      <c r="AB9" s="109" t="str">
        <f>TEXT(Z9/1000000,"$#,###.0")&amp;" mil"</f>
        <v>$12.6 mil</v>
      </c>
      <c r="AD9" s="110">
        <f t="shared" si="0"/>
        <v>0.24535114003258807</v>
      </c>
      <c r="AF9" s="110">
        <f t="shared" si="1"/>
        <v>0.64831809838331256</v>
      </c>
    </row>
    <row r="10" spans="1:32" x14ac:dyDescent="0.25">
      <c r="A10" s="30" t="s">
        <v>17</v>
      </c>
      <c r="B10" s="71"/>
      <c r="C10" s="72"/>
      <c r="D10" s="73">
        <f>AD105</f>
        <v>30.434782608695656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41.17647058823529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74.019607843137265</v>
      </c>
      <c r="P11" s="74" t="s">
        <v>85</v>
      </c>
      <c r="S11" s="107" t="s">
        <v>29</v>
      </c>
      <c r="T11" s="112"/>
      <c r="U11" s="112"/>
      <c r="V11" s="112">
        <v>146</v>
      </c>
      <c r="W11" s="112">
        <v>227</v>
      </c>
      <c r="X11" s="112">
        <v>206</v>
      </c>
      <c r="Y11" s="112">
        <v>234</v>
      </c>
      <c r="Z11" s="112">
        <v>265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9.3137254901960791</v>
      </c>
      <c r="P12" s="74" t="s">
        <v>85</v>
      </c>
      <c r="S12" s="107" t="s">
        <v>30</v>
      </c>
      <c r="T12" s="112"/>
      <c r="U12" s="112"/>
      <c r="V12" s="112">
        <v>23</v>
      </c>
      <c r="W12" s="112">
        <v>58</v>
      </c>
      <c r="X12" s="112">
        <v>50</v>
      </c>
      <c r="Y12" s="112">
        <v>49</v>
      </c>
      <c r="Z12" s="112">
        <v>57</v>
      </c>
    </row>
    <row r="13" spans="1:32" ht="15" customHeight="1" x14ac:dyDescent="0.25">
      <c r="A13" s="30" t="s">
        <v>19</v>
      </c>
      <c r="B13" s="72"/>
      <c r="C13" s="72"/>
      <c r="D13" s="73">
        <f>AD108</f>
        <v>22.36024844720497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18.627450980392158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12.732919254658384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42.0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40.993788819875775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14.499999999999998</v>
      </c>
      <c r="P15" s="74" t="s">
        <v>85</v>
      </c>
      <c r="S15" s="115" t="s">
        <v>61</v>
      </c>
      <c r="T15" s="115"/>
      <c r="U15" s="116"/>
      <c r="V15" s="116">
        <v>21</v>
      </c>
      <c r="W15" s="116">
        <v>55</v>
      </c>
      <c r="X15" s="116">
        <v>66</v>
      </c>
      <c r="Y15" s="112">
        <v>60</v>
      </c>
      <c r="Z15" s="112">
        <v>65</v>
      </c>
      <c r="AB15" s="117">
        <f t="shared" ref="AB15:AB34" si="2">IF(Z15="np",0,Z15/$Z$34)</f>
        <v>0.20186335403726707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11.801242236024844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85.5</v>
      </c>
      <c r="P16" s="37" t="s">
        <v>85</v>
      </c>
      <c r="S16" s="115" t="s">
        <v>62</v>
      </c>
      <c r="T16" s="115"/>
      <c r="U16" s="116"/>
      <c r="V16" s="116">
        <v>0</v>
      </c>
      <c r="W16" s="116">
        <v>0</v>
      </c>
      <c r="X16" s="116">
        <v>0</v>
      </c>
      <c r="Y16" s="112">
        <v>0</v>
      </c>
      <c r="Z16" s="112">
        <v>4</v>
      </c>
      <c r="AB16" s="117">
        <f t="shared" si="2"/>
        <v>1.2422360248447204E-2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4</v>
      </c>
      <c r="W17" s="116">
        <v>13</v>
      </c>
      <c r="X17" s="116">
        <v>7</v>
      </c>
      <c r="Y17" s="112">
        <v>11</v>
      </c>
      <c r="Z17" s="112">
        <v>15</v>
      </c>
      <c r="AB17" s="117">
        <f t="shared" si="2"/>
        <v>4.6583850931677016E-2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Bulloo (2016-17 to 2020-21)</v>
      </c>
      <c r="B19" s="63"/>
      <c r="C19" s="63"/>
      <c r="D19" s="63"/>
      <c r="E19" s="63"/>
      <c r="F19" s="63"/>
      <c r="G19" s="63" t="str">
        <f>$S$1&amp;" ("&amp;$V$2&amp;" to "&amp;$Z$2&amp;")"</f>
        <v>Bulloo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5</v>
      </c>
      <c r="W19" s="116">
        <v>14</v>
      </c>
      <c r="X19" s="116">
        <v>5</v>
      </c>
      <c r="Y19" s="112">
        <v>10</v>
      </c>
      <c r="Z19" s="112">
        <v>13</v>
      </c>
      <c r="AB19" s="117">
        <f t="shared" si="2"/>
        <v>4.0372670807453416E-2</v>
      </c>
    </row>
    <row r="20" spans="1:28" x14ac:dyDescent="0.25">
      <c r="S20" s="115" t="s">
        <v>66</v>
      </c>
      <c r="T20" s="115"/>
      <c r="U20" s="116"/>
      <c r="V20" s="116">
        <v>0</v>
      </c>
      <c r="W20" s="116">
        <v>0</v>
      </c>
      <c r="X20" s="116">
        <v>5</v>
      </c>
      <c r="Y20" s="112">
        <v>4</v>
      </c>
      <c r="Z20" s="112">
        <v>7</v>
      </c>
      <c r="AB20" s="117">
        <f t="shared" si="2"/>
        <v>2.1739130434782608E-2</v>
      </c>
    </row>
    <row r="21" spans="1:28" x14ac:dyDescent="0.25">
      <c r="S21" s="115" t="s">
        <v>67</v>
      </c>
      <c r="T21" s="115"/>
      <c r="U21" s="116"/>
      <c r="V21" s="116">
        <v>0</v>
      </c>
      <c r="W21" s="116">
        <v>4</v>
      </c>
      <c r="X21" s="116">
        <v>6</v>
      </c>
      <c r="Y21" s="112">
        <v>12</v>
      </c>
      <c r="Z21" s="112">
        <v>11</v>
      </c>
      <c r="AB21" s="117">
        <f t="shared" si="2"/>
        <v>3.4161490683229816E-2</v>
      </c>
    </row>
    <row r="22" spans="1:28" x14ac:dyDescent="0.25">
      <c r="S22" s="115" t="s">
        <v>68</v>
      </c>
      <c r="T22" s="115"/>
      <c r="U22" s="116"/>
      <c r="V22" s="116">
        <v>0</v>
      </c>
      <c r="W22" s="116">
        <v>5</v>
      </c>
      <c r="X22" s="116">
        <v>0</v>
      </c>
      <c r="Y22" s="112">
        <v>11</v>
      </c>
      <c r="Z22" s="112">
        <v>7</v>
      </c>
      <c r="AB22" s="117">
        <f t="shared" si="2"/>
        <v>2.1739130434782608E-2</v>
      </c>
    </row>
    <row r="23" spans="1:28" x14ac:dyDescent="0.25">
      <c r="S23" s="115" t="s">
        <v>69</v>
      </c>
      <c r="T23" s="115"/>
      <c r="U23" s="116"/>
      <c r="V23" s="116">
        <v>7</v>
      </c>
      <c r="W23" s="116">
        <v>14</v>
      </c>
      <c r="X23" s="116">
        <v>11</v>
      </c>
      <c r="Y23" s="112">
        <v>12</v>
      </c>
      <c r="Z23" s="112">
        <v>14</v>
      </c>
      <c r="AB23" s="117">
        <f t="shared" si="2"/>
        <v>4.3478260869565216E-2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71</v>
      </c>
      <c r="T25" s="115"/>
      <c r="U25" s="116"/>
      <c r="V25" s="116">
        <v>0</v>
      </c>
      <c r="W25" s="116">
        <v>0</v>
      </c>
      <c r="X25" s="116">
        <v>0</v>
      </c>
      <c r="Y25" s="112">
        <v>5</v>
      </c>
      <c r="Z25" s="112">
        <v>4</v>
      </c>
      <c r="AB25" s="117">
        <f t="shared" si="2"/>
        <v>1.2422360248447204E-2</v>
      </c>
    </row>
    <row r="26" spans="1:28" x14ac:dyDescent="0.25">
      <c r="S26" s="115" t="s">
        <v>72</v>
      </c>
      <c r="T26" s="115"/>
      <c r="U26" s="116"/>
      <c r="V26" s="116">
        <v>0</v>
      </c>
      <c r="W26" s="116">
        <v>0</v>
      </c>
      <c r="X26" s="116">
        <v>0</v>
      </c>
      <c r="Y26" s="112">
        <v>10</v>
      </c>
      <c r="Z26" s="112">
        <v>9</v>
      </c>
      <c r="AB26" s="117">
        <f t="shared" si="2"/>
        <v>2.7950310559006212E-2</v>
      </c>
    </row>
    <row r="27" spans="1:28" x14ac:dyDescent="0.25">
      <c r="S27" s="115" t="s">
        <v>73</v>
      </c>
      <c r="T27" s="115"/>
      <c r="U27" s="116"/>
      <c r="V27" s="116">
        <v>9</v>
      </c>
      <c r="W27" s="116">
        <v>12</v>
      </c>
      <c r="X27" s="116">
        <v>10</v>
      </c>
      <c r="Y27" s="112">
        <v>9</v>
      </c>
      <c r="Z27" s="112">
        <v>16</v>
      </c>
      <c r="AB27" s="117">
        <f t="shared" si="2"/>
        <v>4.9689440993788817E-2</v>
      </c>
    </row>
    <row r="28" spans="1:28" x14ac:dyDescent="0.25">
      <c r="S28" s="115" t="s">
        <v>74</v>
      </c>
      <c r="T28" s="115"/>
      <c r="U28" s="116"/>
      <c r="V28" s="116">
        <v>5</v>
      </c>
      <c r="W28" s="116">
        <v>3</v>
      </c>
      <c r="X28" s="116">
        <v>6</v>
      </c>
      <c r="Y28" s="112">
        <v>11</v>
      </c>
      <c r="Z28" s="112">
        <v>19</v>
      </c>
      <c r="AB28" s="117">
        <f t="shared" si="2"/>
        <v>5.9006211180124224E-2</v>
      </c>
    </row>
    <row r="29" spans="1:28" x14ac:dyDescent="0.25">
      <c r="S29" s="115" t="s">
        <v>75</v>
      </c>
      <c r="T29" s="115"/>
      <c r="U29" s="116"/>
      <c r="V29" s="116">
        <v>73</v>
      </c>
      <c r="W29" s="116">
        <v>77</v>
      </c>
      <c r="X29" s="116">
        <v>77</v>
      </c>
      <c r="Y29" s="112">
        <v>72</v>
      </c>
      <c r="Z29" s="112">
        <v>77</v>
      </c>
      <c r="AB29" s="117">
        <f t="shared" si="2"/>
        <v>0.2391304347826087</v>
      </c>
    </row>
    <row r="30" spans="1:28" x14ac:dyDescent="0.25">
      <c r="S30" s="115" t="s">
        <v>76</v>
      </c>
      <c r="T30" s="115"/>
      <c r="U30" s="116"/>
      <c r="V30" s="116">
        <v>18</v>
      </c>
      <c r="W30" s="116">
        <v>23</v>
      </c>
      <c r="X30" s="116">
        <v>15</v>
      </c>
      <c r="Y30" s="112">
        <v>10</v>
      </c>
      <c r="Z30" s="112">
        <v>18</v>
      </c>
      <c r="AB30" s="117">
        <f t="shared" si="2"/>
        <v>5.5900621118012424E-2</v>
      </c>
    </row>
    <row r="31" spans="1:28" x14ac:dyDescent="0.25">
      <c r="S31" s="115" t="s">
        <v>77</v>
      </c>
      <c r="T31" s="115"/>
      <c r="U31" s="116"/>
      <c r="V31" s="116">
        <v>6</v>
      </c>
      <c r="W31" s="116">
        <v>7</v>
      </c>
      <c r="X31" s="116">
        <v>7</v>
      </c>
      <c r="Y31" s="112">
        <v>6</v>
      </c>
      <c r="Z31" s="112">
        <v>9</v>
      </c>
      <c r="AB31" s="117">
        <f t="shared" si="2"/>
        <v>2.7950310559006212E-2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0</v>
      </c>
      <c r="W32" s="116">
        <v>0</v>
      </c>
      <c r="X32" s="116">
        <v>0</v>
      </c>
      <c r="Y32" s="112">
        <v>5</v>
      </c>
      <c r="Z32" s="112">
        <v>2</v>
      </c>
      <c r="AB32" s="117">
        <f t="shared" si="2"/>
        <v>6.2111801242236021E-3</v>
      </c>
    </row>
    <row r="33" spans="19:32" x14ac:dyDescent="0.25">
      <c r="S33" s="115" t="s">
        <v>79</v>
      </c>
      <c r="T33" s="115"/>
      <c r="U33" s="116"/>
      <c r="V33" s="116">
        <v>8</v>
      </c>
      <c r="W33" s="116">
        <v>7</v>
      </c>
      <c r="X33" s="116">
        <v>6</v>
      </c>
      <c r="Y33" s="112">
        <v>7</v>
      </c>
      <c r="Z33" s="112">
        <v>13</v>
      </c>
      <c r="AB33" s="117">
        <f t="shared" si="2"/>
        <v>4.0372670807453416E-2</v>
      </c>
    </row>
    <row r="34" spans="19:32" x14ac:dyDescent="0.25">
      <c r="S34" s="118" t="s">
        <v>53</v>
      </c>
      <c r="T34" s="118"/>
      <c r="U34" s="119"/>
      <c r="V34" s="119">
        <v>177</v>
      </c>
      <c r="W34" s="119">
        <v>284</v>
      </c>
      <c r="X34" s="119">
        <v>256</v>
      </c>
      <c r="Y34" s="120">
        <v>283</v>
      </c>
      <c r="Z34" s="120">
        <v>322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108</v>
      </c>
      <c r="W37" s="112">
        <v>159</v>
      </c>
      <c r="X37" s="112">
        <v>131</v>
      </c>
      <c r="Y37" s="112">
        <v>144</v>
      </c>
      <c r="Z37" s="112">
        <v>171</v>
      </c>
      <c r="AB37" s="132">
        <f>Z37/Z40*100</f>
        <v>85.5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</v>
      </c>
      <c r="W38" s="112">
        <v>32</v>
      </c>
      <c r="X38" s="112">
        <v>25</v>
      </c>
      <c r="Y38" s="112">
        <v>34</v>
      </c>
      <c r="Z38" s="112">
        <v>29</v>
      </c>
      <c r="AB38" s="132">
        <f>Z38/Z40*100</f>
        <v>14.499999999999998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127</v>
      </c>
      <c r="W40" s="112">
        <v>191</v>
      </c>
      <c r="X40" s="112">
        <v>156</v>
      </c>
      <c r="Y40" s="112">
        <v>178</v>
      </c>
      <c r="Z40" s="112">
        <v>200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2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8</v>
      </c>
      <c r="X45" s="112">
        <v>0</v>
      </c>
      <c r="Y45" s="112">
        <v>3</v>
      </c>
      <c r="Z45" s="112">
        <v>7</v>
      </c>
    </row>
    <row r="46" spans="19:32" x14ac:dyDescent="0.25">
      <c r="S46" s="115" t="s">
        <v>38</v>
      </c>
      <c r="T46" s="115"/>
      <c r="U46" s="112"/>
      <c r="V46" s="112">
        <v>5</v>
      </c>
      <c r="W46" s="112">
        <v>10</v>
      </c>
      <c r="X46" s="112">
        <v>12</v>
      </c>
      <c r="Y46" s="112">
        <v>9</v>
      </c>
      <c r="Z46" s="112">
        <v>7</v>
      </c>
    </row>
    <row r="47" spans="19:32" x14ac:dyDescent="0.25">
      <c r="S47" s="115" t="s">
        <v>39</v>
      </c>
      <c r="T47" s="115"/>
      <c r="U47" s="112"/>
      <c r="V47" s="112">
        <v>0</v>
      </c>
      <c r="W47" s="112">
        <v>6</v>
      </c>
      <c r="X47" s="112">
        <v>6</v>
      </c>
      <c r="Y47" s="112">
        <v>8</v>
      </c>
      <c r="Z47" s="112">
        <v>26</v>
      </c>
    </row>
    <row r="48" spans="19:32" x14ac:dyDescent="0.25">
      <c r="S48" s="115" t="s">
        <v>40</v>
      </c>
      <c r="T48" s="115"/>
      <c r="U48" s="112"/>
      <c r="V48" s="112">
        <v>3</v>
      </c>
      <c r="W48" s="112">
        <v>11</v>
      </c>
      <c r="X48" s="112">
        <v>3</v>
      </c>
      <c r="Y48" s="112">
        <v>17</v>
      </c>
      <c r="Z48" s="112">
        <v>16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14</v>
      </c>
      <c r="W49" s="112">
        <v>9</v>
      </c>
      <c r="X49" s="112">
        <v>14</v>
      </c>
      <c r="Y49" s="112">
        <v>10</v>
      </c>
      <c r="Z49" s="112">
        <v>13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Bulloo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16</v>
      </c>
      <c r="W50" s="112">
        <v>18</v>
      </c>
      <c r="X50" s="112">
        <v>13</v>
      </c>
      <c r="Y50" s="112">
        <v>22</v>
      </c>
      <c r="Z50" s="112">
        <v>24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10</v>
      </c>
      <c r="W51" s="112">
        <v>21</v>
      </c>
      <c r="X51" s="112">
        <v>20</v>
      </c>
      <c r="Y51" s="112">
        <v>19</v>
      </c>
      <c r="Z51" s="112">
        <v>22</v>
      </c>
    </row>
    <row r="52" spans="1:26" ht="15" customHeight="1" x14ac:dyDescent="0.25">
      <c r="S52" s="115" t="s">
        <v>44</v>
      </c>
      <c r="T52" s="115"/>
      <c r="U52" s="112"/>
      <c r="V52" s="112">
        <v>4</v>
      </c>
      <c r="W52" s="112">
        <v>19</v>
      </c>
      <c r="X52" s="112">
        <v>11</v>
      </c>
      <c r="Y52" s="112">
        <v>11</v>
      </c>
      <c r="Z52" s="112">
        <v>13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</v>
      </c>
      <c r="W53" s="112">
        <v>11</v>
      </c>
      <c r="X53" s="112">
        <v>15</v>
      </c>
      <c r="Y53" s="112">
        <v>16</v>
      </c>
      <c r="Z53" s="112">
        <v>20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20</v>
      </c>
      <c r="W54" s="112">
        <v>16</v>
      </c>
      <c r="X54" s="112">
        <v>9</v>
      </c>
      <c r="Y54" s="112">
        <v>15</v>
      </c>
      <c r="Z54" s="112">
        <v>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8</v>
      </c>
      <c r="W55" s="112">
        <v>11</v>
      </c>
      <c r="X55" s="112">
        <v>17</v>
      </c>
      <c r="Y55" s="112">
        <v>14</v>
      </c>
      <c r="Z55" s="112">
        <v>15</v>
      </c>
    </row>
    <row r="56" spans="1:26" ht="15" customHeight="1" x14ac:dyDescent="0.25">
      <c r="S56" s="115" t="s">
        <v>48</v>
      </c>
      <c r="T56" s="115"/>
      <c r="U56" s="112"/>
      <c r="V56" s="112">
        <v>4</v>
      </c>
      <c r="W56" s="112">
        <v>5</v>
      </c>
      <c r="X56" s="112">
        <v>3</v>
      </c>
      <c r="Y56" s="112">
        <v>11</v>
      </c>
      <c r="Z56" s="112">
        <v>10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4</v>
      </c>
      <c r="X57" s="112">
        <v>5</v>
      </c>
      <c r="Y57" s="112">
        <v>6</v>
      </c>
      <c r="Z57" s="112">
        <v>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89</v>
      </c>
      <c r="W61" s="112">
        <v>150</v>
      </c>
      <c r="X61" s="112">
        <v>123</v>
      </c>
      <c r="Y61" s="112">
        <v>152</v>
      </c>
      <c r="Z61" s="112">
        <v>189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0</v>
      </c>
      <c r="X64" s="112">
        <v>0</v>
      </c>
      <c r="Y64" s="112">
        <v>6</v>
      </c>
      <c r="Z64" s="112">
        <v>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Bulloo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11</v>
      </c>
      <c r="W65" s="112">
        <v>12</v>
      </c>
      <c r="X65" s="112">
        <v>4</v>
      </c>
      <c r="Y65" s="112">
        <v>0</v>
      </c>
      <c r="Z65" s="112">
        <v>4</v>
      </c>
    </row>
    <row r="66" spans="1:26" x14ac:dyDescent="0.25">
      <c r="S66" s="115" t="s">
        <v>39</v>
      </c>
      <c r="T66" s="115"/>
      <c r="U66" s="112"/>
      <c r="V66" s="112">
        <v>0</v>
      </c>
      <c r="W66" s="112">
        <v>18</v>
      </c>
      <c r="X66" s="112">
        <v>15</v>
      </c>
      <c r="Y66" s="112">
        <v>22</v>
      </c>
      <c r="Z66" s="112">
        <v>19</v>
      </c>
    </row>
    <row r="67" spans="1:26" x14ac:dyDescent="0.25">
      <c r="S67" s="115" t="s">
        <v>40</v>
      </c>
      <c r="T67" s="115"/>
      <c r="U67" s="112"/>
      <c r="V67" s="112">
        <v>10</v>
      </c>
      <c r="W67" s="112">
        <v>19</v>
      </c>
      <c r="X67" s="112">
        <v>15</v>
      </c>
      <c r="Y67" s="112">
        <v>28</v>
      </c>
      <c r="Z67" s="112">
        <v>10</v>
      </c>
    </row>
    <row r="68" spans="1:26" x14ac:dyDescent="0.25">
      <c r="S68" s="115" t="s">
        <v>41</v>
      </c>
      <c r="T68" s="115"/>
      <c r="U68" s="112"/>
      <c r="V68" s="112">
        <v>5</v>
      </c>
      <c r="W68" s="112">
        <v>7</v>
      </c>
      <c r="X68" s="112">
        <v>14</v>
      </c>
      <c r="Y68" s="112">
        <v>14</v>
      </c>
      <c r="Z68" s="112">
        <v>14</v>
      </c>
    </row>
    <row r="69" spans="1:26" x14ac:dyDescent="0.25">
      <c r="S69" s="115" t="s">
        <v>42</v>
      </c>
      <c r="T69" s="115"/>
      <c r="U69" s="112"/>
      <c r="V69" s="112">
        <v>19</v>
      </c>
      <c r="W69" s="112">
        <v>25</v>
      </c>
      <c r="X69" s="112">
        <v>23</v>
      </c>
      <c r="Y69" s="112">
        <v>14</v>
      </c>
      <c r="Z69" s="112">
        <v>15</v>
      </c>
    </row>
    <row r="70" spans="1:26" x14ac:dyDescent="0.25">
      <c r="S70" s="115" t="s">
        <v>43</v>
      </c>
      <c r="T70" s="115"/>
      <c r="U70" s="112"/>
      <c r="V70" s="112">
        <v>10</v>
      </c>
      <c r="W70" s="112">
        <v>11</v>
      </c>
      <c r="X70" s="112">
        <v>9</v>
      </c>
      <c r="Y70" s="112">
        <v>11</v>
      </c>
      <c r="Z70" s="112">
        <v>14</v>
      </c>
    </row>
    <row r="71" spans="1:26" x14ac:dyDescent="0.25">
      <c r="S71" s="115" t="s">
        <v>44</v>
      </c>
      <c r="T71" s="115"/>
      <c r="U71" s="112"/>
      <c r="V71" s="112">
        <v>5</v>
      </c>
      <c r="W71" s="112">
        <v>8</v>
      </c>
      <c r="X71" s="112">
        <v>12</v>
      </c>
      <c r="Y71" s="112">
        <v>9</v>
      </c>
      <c r="Z71" s="112">
        <v>17</v>
      </c>
    </row>
    <row r="72" spans="1:26" x14ac:dyDescent="0.25">
      <c r="S72" s="115" t="s">
        <v>45</v>
      </c>
      <c r="T72" s="115"/>
      <c r="U72" s="112"/>
      <c r="V72" s="112">
        <v>13</v>
      </c>
      <c r="W72" s="112">
        <v>10</v>
      </c>
      <c r="X72" s="112">
        <v>14</v>
      </c>
      <c r="Y72" s="112">
        <v>9</v>
      </c>
      <c r="Z72" s="112">
        <v>6</v>
      </c>
    </row>
    <row r="73" spans="1:26" x14ac:dyDescent="0.25">
      <c r="S73" s="115" t="s">
        <v>46</v>
      </c>
      <c r="T73" s="115"/>
      <c r="U73" s="112"/>
      <c r="V73" s="112">
        <v>12</v>
      </c>
      <c r="W73" s="112">
        <v>16</v>
      </c>
      <c r="X73" s="112">
        <v>15</v>
      </c>
      <c r="Y73" s="112">
        <v>13</v>
      </c>
      <c r="Z73" s="112">
        <v>10</v>
      </c>
    </row>
    <row r="74" spans="1:26" x14ac:dyDescent="0.25">
      <c r="S74" s="115" t="s">
        <v>47</v>
      </c>
      <c r="T74" s="115"/>
      <c r="U74" s="112"/>
      <c r="V74" s="112">
        <v>0</v>
      </c>
      <c r="W74" s="112">
        <v>8</v>
      </c>
      <c r="X74" s="112">
        <v>5</v>
      </c>
      <c r="Y74" s="112">
        <v>7</v>
      </c>
      <c r="Z74" s="112">
        <v>9</v>
      </c>
    </row>
    <row r="75" spans="1:26" x14ac:dyDescent="0.25">
      <c r="S75" s="115" t="s">
        <v>48</v>
      </c>
      <c r="T75" s="115"/>
      <c r="U75" s="112"/>
      <c r="V75" s="112">
        <v>0</v>
      </c>
      <c r="W75" s="112">
        <v>3</v>
      </c>
      <c r="X75" s="112">
        <v>0</v>
      </c>
      <c r="Y75" s="112">
        <v>8</v>
      </c>
      <c r="Z75" s="112">
        <v>5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0</v>
      </c>
      <c r="Z76" s="112">
        <v>4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82</v>
      </c>
      <c r="W80" s="112">
        <v>133</v>
      </c>
      <c r="X80" s="112">
        <v>130</v>
      </c>
      <c r="Y80" s="112">
        <v>132</v>
      </c>
      <c r="Z80" s="112">
        <v>132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Bulloo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7</v>
      </c>
      <c r="W83" s="112">
        <v>13</v>
      </c>
      <c r="X83" s="112">
        <v>10</v>
      </c>
      <c r="Y83" s="112">
        <v>14</v>
      </c>
      <c r="Z83" s="112">
        <v>10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0</v>
      </c>
      <c r="W84" s="112">
        <v>0</v>
      </c>
      <c r="X84" s="112">
        <v>0</v>
      </c>
      <c r="Y84" s="112">
        <v>6</v>
      </c>
      <c r="Z84" s="112">
        <v>7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5</v>
      </c>
      <c r="W85" s="112">
        <v>11</v>
      </c>
      <c r="X85" s="112">
        <v>11</v>
      </c>
      <c r="Y85" s="112">
        <v>15</v>
      </c>
      <c r="Z85" s="112">
        <v>16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322</v>
      </c>
      <c r="D86" s="96">
        <f t="shared" ref="D86:D91" si="4">AD4</f>
        <v>0.12982456140350873</v>
      </c>
      <c r="E86" s="97">
        <f t="shared" ref="E86:E91" si="5">AD4</f>
        <v>0.12982456140350873</v>
      </c>
      <c r="F86" s="96">
        <f t="shared" ref="F86:F91" si="6">AF4</f>
        <v>0.8089887640449438</v>
      </c>
      <c r="G86" s="97">
        <f t="shared" ref="G86:G91" si="7">AF4</f>
        <v>0.8089887640449438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0</v>
      </c>
      <c r="W86" s="112">
        <v>4</v>
      </c>
      <c r="X86" s="112">
        <v>0</v>
      </c>
      <c r="Y86" s="112">
        <v>6</v>
      </c>
      <c r="Z86" s="112">
        <v>3</v>
      </c>
    </row>
    <row r="87" spans="1:30" ht="15" customHeight="1" x14ac:dyDescent="0.25">
      <c r="A87" s="98" t="s">
        <v>4</v>
      </c>
      <c r="B87" s="49"/>
      <c r="C87" s="57" t="str">
        <f t="shared" si="3"/>
        <v>189</v>
      </c>
      <c r="D87" s="96">
        <f t="shared" si="4"/>
        <v>0.26845637583892623</v>
      </c>
      <c r="E87" s="97">
        <f t="shared" si="5"/>
        <v>0.26845637583892623</v>
      </c>
      <c r="F87" s="96">
        <f t="shared" si="6"/>
        <v>1.1477272727272729</v>
      </c>
      <c r="G87" s="97">
        <f t="shared" si="7"/>
        <v>1.1477272727272729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4</v>
      </c>
      <c r="W87" s="112">
        <v>6</v>
      </c>
      <c r="X87" s="112">
        <v>0</v>
      </c>
      <c r="Y87" s="112">
        <v>4</v>
      </c>
      <c r="Z87" s="112">
        <v>7</v>
      </c>
    </row>
    <row r="88" spans="1:30" ht="15" customHeight="1" x14ac:dyDescent="0.25">
      <c r="A88" s="98" t="s">
        <v>5</v>
      </c>
      <c r="B88" s="49"/>
      <c r="C88" s="57" t="str">
        <f t="shared" si="3"/>
        <v>132</v>
      </c>
      <c r="D88" s="96">
        <f t="shared" si="4"/>
        <v>-1.4925373134328401E-2</v>
      </c>
      <c r="E88" s="97">
        <f t="shared" si="5"/>
        <v>-1.4925373134328401E-2</v>
      </c>
      <c r="F88" s="96">
        <f t="shared" si="6"/>
        <v>0.51724137931034475</v>
      </c>
      <c r="G88" s="97">
        <f t="shared" si="7"/>
        <v>0.51724137931034475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204</v>
      </c>
      <c r="D89" s="96">
        <f t="shared" si="4"/>
        <v>0.15909090909090917</v>
      </c>
      <c r="E89" s="97">
        <f t="shared" si="5"/>
        <v>0.15909090909090917</v>
      </c>
      <c r="F89" s="96">
        <f t="shared" si="6"/>
        <v>0.64516129032258074</v>
      </c>
      <c r="G89" s="97">
        <f t="shared" si="7"/>
        <v>0.64516129032258074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10</v>
      </c>
      <c r="W89" s="112">
        <v>23</v>
      </c>
      <c r="X89" s="112">
        <v>14</v>
      </c>
      <c r="Y89" s="112">
        <v>17</v>
      </c>
      <c r="Z89" s="112">
        <v>19</v>
      </c>
    </row>
    <row r="90" spans="1:30" ht="15" customHeight="1" x14ac:dyDescent="0.25">
      <c r="A90" s="49" t="s">
        <v>98</v>
      </c>
      <c r="B90" s="49"/>
      <c r="C90" s="57" t="str">
        <f t="shared" si="3"/>
        <v>$51,072</v>
      </c>
      <c r="D90" s="96">
        <f t="shared" si="4"/>
        <v>5.8484538926308227E-2</v>
      </c>
      <c r="E90" s="97">
        <f t="shared" si="5"/>
        <v>5.8484538926308227E-2</v>
      </c>
      <c r="F90" s="96">
        <f t="shared" si="6"/>
        <v>-0.12391266236517517</v>
      </c>
      <c r="G90" s="97">
        <f t="shared" si="7"/>
        <v>-0.12391266236517517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14</v>
      </c>
      <c r="W90" s="112">
        <v>18</v>
      </c>
      <c r="X90" s="112">
        <v>15</v>
      </c>
      <c r="Y90" s="112">
        <v>27</v>
      </c>
      <c r="Z90" s="112">
        <v>28</v>
      </c>
    </row>
    <row r="91" spans="1:30" ht="15" customHeight="1" x14ac:dyDescent="0.25">
      <c r="A91" s="49" t="s">
        <v>7</v>
      </c>
      <c r="B91" s="49"/>
      <c r="C91" s="57" t="str">
        <f t="shared" si="3"/>
        <v>$12.6 mil</v>
      </c>
      <c r="D91" s="96">
        <f t="shared" si="4"/>
        <v>0.24535114003258807</v>
      </c>
      <c r="E91" s="97">
        <f t="shared" si="5"/>
        <v>0.24535114003258807</v>
      </c>
      <c r="F91" s="96">
        <f t="shared" si="6"/>
        <v>0.64831809838331256</v>
      </c>
      <c r="G91" s="97">
        <f t="shared" si="7"/>
        <v>0.64831809838331256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66</v>
      </c>
      <c r="W91" s="112">
        <v>102</v>
      </c>
      <c r="X91" s="112">
        <v>81</v>
      </c>
      <c r="Y91" s="112">
        <v>96</v>
      </c>
      <c r="Z91" s="112">
        <v>120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5</v>
      </c>
      <c r="W93" s="112">
        <v>6</v>
      </c>
      <c r="X93" s="112">
        <v>5</v>
      </c>
      <c r="Y93" s="112">
        <v>3</v>
      </c>
      <c r="Z93" s="112">
        <v>5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5</v>
      </c>
      <c r="W94" s="112">
        <v>4</v>
      </c>
      <c r="X94" s="112">
        <v>9</v>
      </c>
      <c r="Y94" s="112">
        <v>5</v>
      </c>
      <c r="Z94" s="112">
        <v>8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7</v>
      </c>
      <c r="W95" s="112">
        <v>11</v>
      </c>
      <c r="X95" s="112">
        <v>10</v>
      </c>
      <c r="Y95" s="112">
        <v>5</v>
      </c>
      <c r="Z95" s="112">
        <v>0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10</v>
      </c>
      <c r="W96" s="112">
        <v>12</v>
      </c>
      <c r="X96" s="112">
        <v>8</v>
      </c>
      <c r="Y96" s="112">
        <v>7</v>
      </c>
      <c r="Z96" s="112">
        <v>11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18</v>
      </c>
      <c r="W97" s="112">
        <v>21</v>
      </c>
      <c r="X97" s="112">
        <v>26</v>
      </c>
      <c r="Y97" s="112">
        <v>22</v>
      </c>
      <c r="Z97" s="112">
        <v>25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0</v>
      </c>
      <c r="W98" s="112">
        <v>0</v>
      </c>
      <c r="X98" s="112">
        <v>0</v>
      </c>
      <c r="Y98" s="112">
        <v>0</v>
      </c>
      <c r="Z98" s="112">
        <v>0</v>
      </c>
    </row>
    <row r="99" spans="1:32" ht="15" customHeight="1" x14ac:dyDescent="0.25">
      <c r="S99" s="115" t="s">
        <v>199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8</v>
      </c>
      <c r="W100" s="112">
        <v>13</v>
      </c>
      <c r="X100" s="112">
        <v>14</v>
      </c>
      <c r="Y100" s="112">
        <v>13</v>
      </c>
      <c r="Z100" s="112">
        <v>12</v>
      </c>
    </row>
    <row r="101" spans="1:32" x14ac:dyDescent="0.25">
      <c r="A101" s="18"/>
      <c r="S101" s="118" t="s">
        <v>53</v>
      </c>
      <c r="T101" s="118"/>
      <c r="U101" s="112"/>
      <c r="V101" s="112">
        <v>62</v>
      </c>
      <c r="W101" s="112">
        <v>91</v>
      </c>
      <c r="X101" s="112">
        <v>80</v>
      </c>
      <c r="Y101" s="112">
        <v>79</v>
      </c>
      <c r="Z101" s="112">
        <v>80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102</v>
      </c>
      <c r="W104" s="112">
        <v>129</v>
      </c>
      <c r="X104" s="112">
        <v>124</v>
      </c>
      <c r="Y104" s="112">
        <v>164</v>
      </c>
      <c r="Z104" s="112">
        <v>164</v>
      </c>
      <c r="AB104" s="109" t="str">
        <f>TEXT(Z104,"###,###")</f>
        <v>164</v>
      </c>
      <c r="AD104" s="130">
        <f>Z104/($Z$4)*100</f>
        <v>50.931677018633536</v>
      </c>
      <c r="AF104" s="109"/>
    </row>
    <row r="105" spans="1:32" x14ac:dyDescent="0.25">
      <c r="S105" s="115" t="s">
        <v>17</v>
      </c>
      <c r="T105" s="115"/>
      <c r="U105" s="112"/>
      <c r="V105" s="112">
        <v>90</v>
      </c>
      <c r="W105" s="112">
        <v>106</v>
      </c>
      <c r="X105" s="112">
        <v>98</v>
      </c>
      <c r="Y105" s="112">
        <v>93</v>
      </c>
      <c r="Z105" s="112">
        <v>98</v>
      </c>
      <c r="AB105" s="109" t="str">
        <f>TEXT(Z105,"###,###")</f>
        <v>98</v>
      </c>
      <c r="AD105" s="130">
        <f>Z105/($Z$4)*100</f>
        <v>30.434782608695656</v>
      </c>
      <c r="AF105" s="109"/>
    </row>
    <row r="106" spans="1:32" x14ac:dyDescent="0.25">
      <c r="S106" s="118" t="s">
        <v>53</v>
      </c>
      <c r="T106" s="118"/>
      <c r="U106" s="120"/>
      <c r="V106" s="120">
        <v>192</v>
      </c>
      <c r="W106" s="120">
        <v>235</v>
      </c>
      <c r="X106" s="120">
        <v>222</v>
      </c>
      <c r="Y106" s="120">
        <v>257</v>
      </c>
      <c r="Z106" s="120">
        <v>262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32</v>
      </c>
      <c r="W108" s="112">
        <v>42</v>
      </c>
      <c r="X108" s="112">
        <v>36</v>
      </c>
      <c r="Y108" s="112">
        <v>46</v>
      </c>
      <c r="Z108" s="112">
        <v>72</v>
      </c>
      <c r="AB108" s="109" t="str">
        <f>TEXT(Z108,"###,###")</f>
        <v>72</v>
      </c>
      <c r="AD108" s="130">
        <f>Z108/($Z$4)*100</f>
        <v>22.36024844720497</v>
      </c>
      <c r="AF108" s="109"/>
    </row>
    <row r="109" spans="1:32" x14ac:dyDescent="0.25">
      <c r="S109" s="115" t="s">
        <v>20</v>
      </c>
      <c r="T109" s="115"/>
      <c r="U109" s="112"/>
      <c r="V109" s="112">
        <v>21</v>
      </c>
      <c r="W109" s="112">
        <v>34</v>
      </c>
      <c r="X109" s="112">
        <v>19</v>
      </c>
      <c r="Y109" s="112">
        <v>39</v>
      </c>
      <c r="Z109" s="112">
        <v>41</v>
      </c>
      <c r="AB109" s="109" t="str">
        <f>TEXT(Z109,"###,###")</f>
        <v>41</v>
      </c>
      <c r="AD109" s="130">
        <f>Z109/($Z$4)*100</f>
        <v>12.732919254658384</v>
      </c>
      <c r="AF109" s="109"/>
    </row>
    <row r="110" spans="1:32" x14ac:dyDescent="0.25">
      <c r="S110" s="115" t="s">
        <v>21</v>
      </c>
      <c r="T110" s="115"/>
      <c r="U110" s="112"/>
      <c r="V110" s="112">
        <v>68</v>
      </c>
      <c r="W110" s="112">
        <v>106</v>
      </c>
      <c r="X110" s="112">
        <v>111</v>
      </c>
      <c r="Y110" s="112">
        <v>126</v>
      </c>
      <c r="Z110" s="112">
        <v>132</v>
      </c>
      <c r="AB110" s="109" t="str">
        <f>TEXT(Z110,"###,###")</f>
        <v>132</v>
      </c>
      <c r="AD110" s="130">
        <f>Z110/($Z$4)*100</f>
        <v>40.993788819875775</v>
      </c>
      <c r="AF110" s="109"/>
    </row>
    <row r="111" spans="1:32" x14ac:dyDescent="0.25">
      <c r="S111" s="115" t="s">
        <v>22</v>
      </c>
      <c r="T111" s="115"/>
      <c r="U111" s="112"/>
      <c r="V111" s="112">
        <v>31</v>
      </c>
      <c r="W111" s="112">
        <v>42</v>
      </c>
      <c r="X111" s="112">
        <v>36</v>
      </c>
      <c r="Y111" s="112">
        <v>32</v>
      </c>
      <c r="Z111" s="112">
        <v>38</v>
      </c>
      <c r="AB111" s="109" t="str">
        <f>TEXT(Z111,"###,###")</f>
        <v>38</v>
      </c>
      <c r="AD111" s="130">
        <f>Z111/($Z$4)*100</f>
        <v>11.801242236024844</v>
      </c>
      <c r="AF111" s="109"/>
    </row>
    <row r="112" spans="1:32" x14ac:dyDescent="0.25">
      <c r="S112" s="118" t="s">
        <v>53</v>
      </c>
      <c r="T112" s="118"/>
      <c r="U112" s="112"/>
      <c r="V112" s="112">
        <v>178</v>
      </c>
      <c r="W112" s="112">
        <v>286</v>
      </c>
      <c r="X112" s="112">
        <v>250</v>
      </c>
      <c r="Y112" s="112">
        <v>286</v>
      </c>
      <c r="Z112" s="112">
        <v>322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42.76</v>
      </c>
      <c r="W118" s="131">
        <v>43</v>
      </c>
      <c r="X118" s="131">
        <v>43.42</v>
      </c>
      <c r="Y118" s="131">
        <v>43.24</v>
      </c>
      <c r="Z118" s="131">
        <v>41.98</v>
      </c>
      <c r="AB118" s="109" t="str">
        <f>TEXT(Z118,"##.0")</f>
        <v>42.0</v>
      </c>
    </row>
    <row r="120" spans="19:32" x14ac:dyDescent="0.25">
      <c r="S120" s="101" t="s">
        <v>100</v>
      </c>
      <c r="T120" s="112"/>
      <c r="U120" s="112"/>
      <c r="V120" s="112">
        <v>102</v>
      </c>
      <c r="W120" s="112">
        <v>133</v>
      </c>
      <c r="X120" s="112">
        <v>108</v>
      </c>
      <c r="Y120" s="112">
        <v>126</v>
      </c>
      <c r="Z120" s="112">
        <v>151</v>
      </c>
      <c r="AB120" s="109" t="str">
        <f>TEXT(Z120,"###,###")</f>
        <v>151</v>
      </c>
    </row>
    <row r="121" spans="19:32" x14ac:dyDescent="0.25">
      <c r="S121" s="101" t="s">
        <v>101</v>
      </c>
      <c r="T121" s="112"/>
      <c r="U121" s="112"/>
      <c r="V121" s="112">
        <v>15</v>
      </c>
      <c r="W121" s="112">
        <v>26</v>
      </c>
      <c r="X121" s="112">
        <v>18</v>
      </c>
      <c r="Y121" s="112">
        <v>24</v>
      </c>
      <c r="Z121" s="112">
        <v>19</v>
      </c>
      <c r="AB121" s="109" t="str">
        <f>TEXT(Z121,"###,###")</f>
        <v>19</v>
      </c>
    </row>
    <row r="122" spans="19:32" x14ac:dyDescent="0.25">
      <c r="S122" s="101" t="s">
        <v>102</v>
      </c>
      <c r="T122" s="112"/>
      <c r="U122" s="112"/>
      <c r="V122" s="112">
        <v>12</v>
      </c>
      <c r="W122" s="112">
        <v>33</v>
      </c>
      <c r="X122" s="112">
        <v>32</v>
      </c>
      <c r="Y122" s="112">
        <v>22</v>
      </c>
      <c r="Z122" s="112">
        <v>38</v>
      </c>
      <c r="AB122" s="109" t="str">
        <f>TEXT(Z122,"###,###")</f>
        <v>38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114</v>
      </c>
      <c r="W124" s="112">
        <v>166</v>
      </c>
      <c r="X124" s="112">
        <v>140</v>
      </c>
      <c r="Y124" s="112">
        <v>148</v>
      </c>
      <c r="Z124" s="112">
        <v>189</v>
      </c>
      <c r="AB124" s="109" t="str">
        <f>TEXT(Z124,"###,###")</f>
        <v>189</v>
      </c>
      <c r="AD124" s="127">
        <f>Z124/$Z$7*100</f>
        <v>92.64705882352942</v>
      </c>
    </row>
    <row r="125" spans="19:32" x14ac:dyDescent="0.25">
      <c r="S125" s="101" t="s">
        <v>104</v>
      </c>
      <c r="T125" s="112"/>
      <c r="U125" s="112"/>
      <c r="V125" s="112">
        <v>27</v>
      </c>
      <c r="W125" s="112">
        <v>59</v>
      </c>
      <c r="X125" s="112">
        <v>50</v>
      </c>
      <c r="Y125" s="112">
        <v>46</v>
      </c>
      <c r="Z125" s="112">
        <v>57</v>
      </c>
      <c r="AB125" s="109" t="str">
        <f>TEXT(Z125,"###,###")</f>
        <v>57</v>
      </c>
      <c r="AD125" s="127">
        <f>Z125/$Z$7*100</f>
        <v>27.941176470588236</v>
      </c>
    </row>
    <row r="127" spans="19:32" x14ac:dyDescent="0.25">
      <c r="S127" s="101" t="s">
        <v>105</v>
      </c>
      <c r="T127" s="112"/>
      <c r="U127" s="112"/>
      <c r="V127" s="112">
        <v>69</v>
      </c>
      <c r="W127" s="112">
        <v>101</v>
      </c>
      <c r="X127" s="112">
        <v>78</v>
      </c>
      <c r="Y127" s="112">
        <v>96</v>
      </c>
      <c r="Z127" s="112">
        <v>119</v>
      </c>
      <c r="AB127" s="109" t="str">
        <f>TEXT(Z127,"###,###")</f>
        <v>119</v>
      </c>
      <c r="AD127" s="127">
        <f>Z127/$Z$7*100</f>
        <v>58.333333333333336</v>
      </c>
    </row>
    <row r="128" spans="19:32" x14ac:dyDescent="0.25">
      <c r="S128" s="101" t="s">
        <v>106</v>
      </c>
      <c r="T128" s="112"/>
      <c r="U128" s="112"/>
      <c r="V128" s="112">
        <v>64</v>
      </c>
      <c r="W128" s="112">
        <v>88</v>
      </c>
      <c r="X128" s="112">
        <v>76</v>
      </c>
      <c r="Y128" s="112">
        <v>81</v>
      </c>
      <c r="Z128" s="112">
        <v>84</v>
      </c>
      <c r="AB128" s="109" t="str">
        <f>TEXT(Z128,"###,###")</f>
        <v>84</v>
      </c>
      <c r="AD128" s="127">
        <f>Z128/$Z$7*100</f>
        <v>41.17647058823529</v>
      </c>
    </row>
    <row r="130" spans="19:20" x14ac:dyDescent="0.25">
      <c r="S130" s="101" t="s">
        <v>280</v>
      </c>
      <c r="T130" s="127">
        <v>74.019607843137265</v>
      </c>
    </row>
    <row r="131" spans="19:20" x14ac:dyDescent="0.25">
      <c r="S131" s="101" t="s">
        <v>281</v>
      </c>
      <c r="T131" s="127">
        <v>9.3137254901960791</v>
      </c>
    </row>
    <row r="132" spans="19:20" x14ac:dyDescent="0.25">
      <c r="S132" s="101" t="s">
        <v>282</v>
      </c>
      <c r="T132" s="127">
        <v>18.627450980392158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06FA267-CF95-4923-868C-EEFDD760ED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9DFCF77-B8A5-41D1-97CC-41FDD0F444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B05486D-6D12-4B47-BF27-9707858B2B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1E1AD8C-3415-459B-9FA9-F3BD6D16AB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EE8E5-8A5F-48A5-A623-C03253D018FB}">
  <sheetPr codeName="Sheet7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116</v>
      </c>
      <c r="T1" s="99"/>
      <c r="U1" s="99"/>
      <c r="V1" s="99"/>
      <c r="W1" s="99"/>
      <c r="X1" s="99"/>
      <c r="Y1" s="100" t="s">
        <v>117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116</v>
      </c>
      <c r="Y3" s="105" t="s">
        <v>117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9.10 Bundaberg,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68079</v>
      </c>
      <c r="W4" s="108">
        <v>69932</v>
      </c>
      <c r="X4" s="108">
        <v>71932</v>
      </c>
      <c r="Y4" s="108">
        <v>71700</v>
      </c>
      <c r="Z4" s="108">
        <v>75679</v>
      </c>
      <c r="AB4" s="109" t="str">
        <f>TEXT(Z4,"###,###")</f>
        <v>75,679</v>
      </c>
      <c r="AD4" s="110">
        <f>Z4/Y4-1</f>
        <v>5.5495118549511835E-2</v>
      </c>
      <c r="AF4" s="110">
        <f>Z4/V4-1</f>
        <v>0.11163501226516259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36565</v>
      </c>
      <c r="W5" s="108">
        <v>37185</v>
      </c>
      <c r="X5" s="108">
        <v>37680</v>
      </c>
      <c r="Y5" s="108">
        <v>37153</v>
      </c>
      <c r="Z5" s="108">
        <v>38790</v>
      </c>
      <c r="AB5" s="109" t="str">
        <f>TEXT(Z5,"###,###")</f>
        <v>38,790</v>
      </c>
      <c r="AD5" s="110">
        <f t="shared" ref="AD5:AD9" si="0">Z5/Y5-1</f>
        <v>4.4061044868516586E-2</v>
      </c>
      <c r="AF5" s="110">
        <f t="shared" ref="AF5:AF9" si="1">Z5/V5-1</f>
        <v>6.0850540134008035E-2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31514</v>
      </c>
      <c r="W6" s="108">
        <v>32746</v>
      </c>
      <c r="X6" s="108">
        <v>34252</v>
      </c>
      <c r="Y6" s="108">
        <v>34542</v>
      </c>
      <c r="Z6" s="108">
        <v>36820</v>
      </c>
      <c r="AB6" s="109" t="str">
        <f>TEXT(Z6,"###,###")</f>
        <v>36,820</v>
      </c>
      <c r="AD6" s="110">
        <f t="shared" si="0"/>
        <v>6.5948700133171112E-2</v>
      </c>
      <c r="AF6" s="110">
        <f t="shared" si="1"/>
        <v>0.16836961350510893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46295</v>
      </c>
      <c r="W7" s="108">
        <v>47840</v>
      </c>
      <c r="X7" s="108">
        <v>48893</v>
      </c>
      <c r="Y7" s="108">
        <v>49106</v>
      </c>
      <c r="Z7" s="108">
        <v>49799</v>
      </c>
      <c r="AB7" s="109" t="str">
        <f>TEXT(Z7,"###,###")</f>
        <v>49,799</v>
      </c>
      <c r="AD7" s="110">
        <f t="shared" si="0"/>
        <v>1.4112328432370758E-2</v>
      </c>
      <c r="AF7" s="110">
        <f t="shared" si="1"/>
        <v>7.5688519278539701E-2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75,679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49,799</v>
      </c>
      <c r="P8" s="67"/>
      <c r="S8" s="107" t="s">
        <v>84</v>
      </c>
      <c r="T8" s="108"/>
      <c r="U8" s="108"/>
      <c r="V8" s="108">
        <v>35174</v>
      </c>
      <c r="W8" s="108">
        <v>36253.54</v>
      </c>
      <c r="X8" s="108">
        <v>36475.129999999997</v>
      </c>
      <c r="Y8" s="108">
        <v>36865</v>
      </c>
      <c r="Z8" s="108">
        <v>39662.67</v>
      </c>
      <c r="AB8" s="109" t="str">
        <f>TEXT(Z8,"$###,###")</f>
        <v>$39,663</v>
      </c>
      <c r="AD8" s="110">
        <f t="shared" si="0"/>
        <v>7.5889597178895984E-2</v>
      </c>
      <c r="AF8" s="110">
        <f t="shared" si="1"/>
        <v>0.12761329391027454</v>
      </c>
    </row>
    <row r="9" spans="1:32" x14ac:dyDescent="0.25">
      <c r="A9" s="30" t="s">
        <v>14</v>
      </c>
      <c r="B9" s="71"/>
      <c r="C9" s="72"/>
      <c r="D9" s="73">
        <f>AD104</f>
        <v>76.007875368332037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51.362477158175871</v>
      </c>
      <c r="P9" s="74" t="s">
        <v>85</v>
      </c>
      <c r="S9" s="107" t="s">
        <v>7</v>
      </c>
      <c r="T9" s="108"/>
      <c r="U9" s="108"/>
      <c r="V9" s="108">
        <v>2101953154</v>
      </c>
      <c r="W9" s="108">
        <v>2220518170</v>
      </c>
      <c r="X9" s="108">
        <v>2313837637</v>
      </c>
      <c r="Y9" s="108">
        <v>2413981381</v>
      </c>
      <c r="Z9" s="108">
        <v>2638365466</v>
      </c>
      <c r="AB9" s="109" t="str">
        <f>TEXT(Z9/1000000,"$#,###.0")&amp;" mil"</f>
        <v>$2,638.4 mil</v>
      </c>
      <c r="AD9" s="110">
        <f t="shared" si="0"/>
        <v>9.295187061759691E-2</v>
      </c>
      <c r="AF9" s="110">
        <f t="shared" si="1"/>
        <v>0.2551970822847367</v>
      </c>
    </row>
    <row r="10" spans="1:32" x14ac:dyDescent="0.25">
      <c r="A10" s="30" t="s">
        <v>17</v>
      </c>
      <c r="B10" s="71"/>
      <c r="C10" s="72"/>
      <c r="D10" s="73">
        <f>AD105</f>
        <v>15.434929108471307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48.517038494748896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84.995682644229802</v>
      </c>
      <c r="P11" s="74" t="s">
        <v>85</v>
      </c>
      <c r="S11" s="107" t="s">
        <v>29</v>
      </c>
      <c r="T11" s="112"/>
      <c r="U11" s="112"/>
      <c r="V11" s="112">
        <v>60895</v>
      </c>
      <c r="W11" s="112">
        <v>62699</v>
      </c>
      <c r="X11" s="112">
        <v>64806</v>
      </c>
      <c r="Y11" s="112">
        <v>64484</v>
      </c>
      <c r="Z11" s="112">
        <v>68211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8.2150243980802831</v>
      </c>
      <c r="P12" s="74" t="s">
        <v>85</v>
      </c>
      <c r="S12" s="107" t="s">
        <v>30</v>
      </c>
      <c r="T12" s="112"/>
      <c r="U12" s="112"/>
      <c r="V12" s="112">
        <v>7181</v>
      </c>
      <c r="W12" s="112">
        <v>7229</v>
      </c>
      <c r="X12" s="112">
        <v>7123</v>
      </c>
      <c r="Y12" s="112">
        <v>7215</v>
      </c>
      <c r="Z12" s="112">
        <v>7468</v>
      </c>
    </row>
    <row r="13" spans="1:32" ht="15" customHeight="1" x14ac:dyDescent="0.25">
      <c r="A13" s="30" t="s">
        <v>19</v>
      </c>
      <c r="B13" s="72"/>
      <c r="C13" s="72"/>
      <c r="D13" s="73">
        <f>AD108</f>
        <v>13.595581336962697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6.7933091025924224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16.925435061245526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41.9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24.754555424886693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18.878647308070768</v>
      </c>
      <c r="P15" s="74" t="s">
        <v>85</v>
      </c>
      <c r="S15" s="115" t="s">
        <v>61</v>
      </c>
      <c r="T15" s="115"/>
      <c r="U15" s="116"/>
      <c r="V15" s="116">
        <v>8995</v>
      </c>
      <c r="W15" s="116">
        <v>7837</v>
      </c>
      <c r="X15" s="116">
        <v>8660</v>
      </c>
      <c r="Y15" s="112">
        <v>8171</v>
      </c>
      <c r="Z15" s="112">
        <v>7885</v>
      </c>
      <c r="AB15" s="117">
        <f t="shared" ref="AB15:AB34" si="2">IF(Z15="np",0,Z15/$Z$34)</f>
        <v>0.10419006593638923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36.423578535657185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81.121352691929232</v>
      </c>
      <c r="P16" s="37" t="s">
        <v>85</v>
      </c>
      <c r="S16" s="115" t="s">
        <v>62</v>
      </c>
      <c r="T16" s="115"/>
      <c r="U16" s="116"/>
      <c r="V16" s="116">
        <v>857</v>
      </c>
      <c r="W16" s="116">
        <v>993</v>
      </c>
      <c r="X16" s="116">
        <v>992</v>
      </c>
      <c r="Y16" s="112">
        <v>1041</v>
      </c>
      <c r="Z16" s="112">
        <v>1025</v>
      </c>
      <c r="AB16" s="117">
        <f t="shared" si="2"/>
        <v>1.3544047886467844E-2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3597</v>
      </c>
      <c r="W17" s="116">
        <v>4324</v>
      </c>
      <c r="X17" s="116">
        <v>4104</v>
      </c>
      <c r="Y17" s="112">
        <v>4105</v>
      </c>
      <c r="Z17" s="112">
        <v>4529</v>
      </c>
      <c r="AB17" s="117">
        <f t="shared" si="2"/>
        <v>5.9844871100305237E-2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293</v>
      </c>
      <c r="W18" s="116">
        <v>299</v>
      </c>
      <c r="X18" s="116">
        <v>320</v>
      </c>
      <c r="Y18" s="112">
        <v>319</v>
      </c>
      <c r="Z18" s="112">
        <v>346</v>
      </c>
      <c r="AB18" s="117">
        <f t="shared" si="2"/>
        <v>4.5719420182613411E-3</v>
      </c>
    </row>
    <row r="19" spans="1:28" x14ac:dyDescent="0.25">
      <c r="A19" s="63" t="str">
        <f>$S$1&amp;" ("&amp;$V$2&amp;" to "&amp;$Z$2&amp;")"</f>
        <v>Bundaberg (2016-17 to 2020-21)</v>
      </c>
      <c r="B19" s="63"/>
      <c r="C19" s="63"/>
      <c r="D19" s="63"/>
      <c r="E19" s="63"/>
      <c r="F19" s="63"/>
      <c r="G19" s="63" t="str">
        <f>$S$1&amp;" ("&amp;$V$2&amp;" to "&amp;$Z$2&amp;")"</f>
        <v>Bundaberg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4356</v>
      </c>
      <c r="W19" s="116">
        <v>4762</v>
      </c>
      <c r="X19" s="116">
        <v>4682</v>
      </c>
      <c r="Y19" s="112">
        <v>4453</v>
      </c>
      <c r="Z19" s="112">
        <v>4780</v>
      </c>
      <c r="AB19" s="117">
        <f t="shared" si="2"/>
        <v>6.3161511119332978E-2</v>
      </c>
    </row>
    <row r="20" spans="1:28" x14ac:dyDescent="0.25">
      <c r="S20" s="115" t="s">
        <v>66</v>
      </c>
      <c r="T20" s="115"/>
      <c r="U20" s="116"/>
      <c r="V20" s="116">
        <v>1788</v>
      </c>
      <c r="W20" s="116">
        <v>2072</v>
      </c>
      <c r="X20" s="116">
        <v>2049</v>
      </c>
      <c r="Y20" s="112">
        <v>1870</v>
      </c>
      <c r="Z20" s="112">
        <v>1965</v>
      </c>
      <c r="AB20" s="117">
        <f t="shared" si="2"/>
        <v>2.596493082625299E-2</v>
      </c>
    </row>
    <row r="21" spans="1:28" x14ac:dyDescent="0.25">
      <c r="S21" s="115" t="s">
        <v>67</v>
      </c>
      <c r="T21" s="115"/>
      <c r="U21" s="116"/>
      <c r="V21" s="116">
        <v>5781</v>
      </c>
      <c r="W21" s="116">
        <v>5832</v>
      </c>
      <c r="X21" s="116">
        <v>5886</v>
      </c>
      <c r="Y21" s="112">
        <v>5825</v>
      </c>
      <c r="Z21" s="112">
        <v>6668</v>
      </c>
      <c r="AB21" s="117">
        <f t="shared" si="2"/>
        <v>8.8108986640943993E-2</v>
      </c>
    </row>
    <row r="22" spans="1:28" x14ac:dyDescent="0.25">
      <c r="S22" s="115" t="s">
        <v>68</v>
      </c>
      <c r="T22" s="115"/>
      <c r="U22" s="116"/>
      <c r="V22" s="116">
        <v>4842</v>
      </c>
      <c r="W22" s="116">
        <v>5036</v>
      </c>
      <c r="X22" s="116">
        <v>5677</v>
      </c>
      <c r="Y22" s="112">
        <v>5589</v>
      </c>
      <c r="Z22" s="112">
        <v>6079</v>
      </c>
      <c r="AB22" s="117">
        <f t="shared" si="2"/>
        <v>8.0326114245695635E-2</v>
      </c>
    </row>
    <row r="23" spans="1:28" x14ac:dyDescent="0.25">
      <c r="S23" s="115" t="s">
        <v>69</v>
      </c>
      <c r="T23" s="115"/>
      <c r="U23" s="116"/>
      <c r="V23" s="116">
        <v>2110</v>
      </c>
      <c r="W23" s="116">
        <v>2226</v>
      </c>
      <c r="X23" s="116">
        <v>2048</v>
      </c>
      <c r="Y23" s="112">
        <v>2155</v>
      </c>
      <c r="Z23" s="112">
        <v>2374</v>
      </c>
      <c r="AB23" s="117">
        <f t="shared" si="2"/>
        <v>3.1369336275585039E-2</v>
      </c>
    </row>
    <row r="24" spans="1:28" x14ac:dyDescent="0.25">
      <c r="S24" s="115" t="s">
        <v>70</v>
      </c>
      <c r="T24" s="115"/>
      <c r="U24" s="116"/>
      <c r="V24" s="116">
        <v>288</v>
      </c>
      <c r="W24" s="116">
        <v>282</v>
      </c>
      <c r="X24" s="116">
        <v>267</v>
      </c>
      <c r="Y24" s="112">
        <v>244</v>
      </c>
      <c r="Z24" s="112">
        <v>232</v>
      </c>
      <c r="AB24" s="117">
        <f t="shared" si="2"/>
        <v>3.0655796191810148E-3</v>
      </c>
    </row>
    <row r="25" spans="1:28" x14ac:dyDescent="0.25">
      <c r="S25" s="115" t="s">
        <v>71</v>
      </c>
      <c r="T25" s="115"/>
      <c r="U25" s="116"/>
      <c r="V25" s="116">
        <v>2007</v>
      </c>
      <c r="W25" s="116">
        <v>2019</v>
      </c>
      <c r="X25" s="116">
        <v>1987</v>
      </c>
      <c r="Y25" s="112">
        <v>2080</v>
      </c>
      <c r="Z25" s="112">
        <v>2315</v>
      </c>
      <c r="AB25" s="117">
        <f t="shared" si="2"/>
        <v>3.0589727665534694E-2</v>
      </c>
    </row>
    <row r="26" spans="1:28" x14ac:dyDescent="0.25">
      <c r="S26" s="115" t="s">
        <v>72</v>
      </c>
      <c r="T26" s="115"/>
      <c r="U26" s="116"/>
      <c r="V26" s="116">
        <v>1265</v>
      </c>
      <c r="W26" s="116">
        <v>1425</v>
      </c>
      <c r="X26" s="116">
        <v>1422</v>
      </c>
      <c r="Y26" s="112">
        <v>1308</v>
      </c>
      <c r="Z26" s="112">
        <v>1467</v>
      </c>
      <c r="AB26" s="117">
        <f t="shared" si="2"/>
        <v>1.9384505609217881E-2</v>
      </c>
    </row>
    <row r="27" spans="1:28" x14ac:dyDescent="0.25">
      <c r="S27" s="115" t="s">
        <v>73</v>
      </c>
      <c r="T27" s="115"/>
      <c r="U27" s="116"/>
      <c r="V27" s="116">
        <v>2654</v>
      </c>
      <c r="W27" s="116">
        <v>2818</v>
      </c>
      <c r="X27" s="116">
        <v>3081</v>
      </c>
      <c r="Y27" s="112">
        <v>3058</v>
      </c>
      <c r="Z27" s="112">
        <v>3411</v>
      </c>
      <c r="AB27" s="117">
        <f t="shared" si="2"/>
        <v>4.5071948625113968E-2</v>
      </c>
    </row>
    <row r="28" spans="1:28" x14ac:dyDescent="0.25">
      <c r="S28" s="115" t="s">
        <v>74</v>
      </c>
      <c r="T28" s="115"/>
      <c r="U28" s="116"/>
      <c r="V28" s="116">
        <v>5265</v>
      </c>
      <c r="W28" s="116">
        <v>6324</v>
      </c>
      <c r="X28" s="116">
        <v>6445</v>
      </c>
      <c r="Y28" s="112">
        <v>7185</v>
      </c>
      <c r="Z28" s="112">
        <v>6764</v>
      </c>
      <c r="AB28" s="117">
        <f t="shared" si="2"/>
        <v>8.937750234543268E-2</v>
      </c>
    </row>
    <row r="29" spans="1:28" x14ac:dyDescent="0.25">
      <c r="S29" s="115" t="s">
        <v>75</v>
      </c>
      <c r="T29" s="115"/>
      <c r="U29" s="116"/>
      <c r="V29" s="116">
        <v>2767</v>
      </c>
      <c r="W29" s="116">
        <v>2769</v>
      </c>
      <c r="X29" s="116">
        <v>3062</v>
      </c>
      <c r="Y29" s="112">
        <v>2757</v>
      </c>
      <c r="Z29" s="112">
        <v>2813</v>
      </c>
      <c r="AB29" s="117">
        <f t="shared" si="2"/>
        <v>3.71701528825698E-2</v>
      </c>
    </row>
    <row r="30" spans="1:28" x14ac:dyDescent="0.25">
      <c r="S30" s="115" t="s">
        <v>76</v>
      </c>
      <c r="T30" s="115"/>
      <c r="U30" s="116"/>
      <c r="V30" s="116">
        <v>4505</v>
      </c>
      <c r="W30" s="116">
        <v>4659</v>
      </c>
      <c r="X30" s="116">
        <v>4704</v>
      </c>
      <c r="Y30" s="112">
        <v>4777</v>
      </c>
      <c r="Z30" s="112">
        <v>4952</v>
      </c>
      <c r="AB30" s="117">
        <f t="shared" si="2"/>
        <v>6.5434268423208555E-2</v>
      </c>
    </row>
    <row r="31" spans="1:28" x14ac:dyDescent="0.25">
      <c r="S31" s="115" t="s">
        <v>77</v>
      </c>
      <c r="T31" s="115"/>
      <c r="U31" s="116"/>
      <c r="V31" s="116">
        <v>7805</v>
      </c>
      <c r="W31" s="116">
        <v>8810</v>
      </c>
      <c r="X31" s="116">
        <v>9600</v>
      </c>
      <c r="Y31" s="112">
        <v>10077</v>
      </c>
      <c r="Z31" s="112">
        <v>11333</v>
      </c>
      <c r="AB31" s="117">
        <f t="shared" si="2"/>
        <v>0.14975092165594153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490</v>
      </c>
      <c r="W32" s="116">
        <v>517</v>
      </c>
      <c r="X32" s="116">
        <v>576</v>
      </c>
      <c r="Y32" s="112">
        <v>621</v>
      </c>
      <c r="Z32" s="112">
        <v>676</v>
      </c>
      <c r="AB32" s="117">
        <f t="shared" si="2"/>
        <v>8.9324647524412319E-3</v>
      </c>
    </row>
    <row r="33" spans="19:32" x14ac:dyDescent="0.25">
      <c r="S33" s="115" t="s">
        <v>79</v>
      </c>
      <c r="T33" s="115"/>
      <c r="U33" s="116"/>
      <c r="V33" s="116">
        <v>2267</v>
      </c>
      <c r="W33" s="116">
        <v>2365</v>
      </c>
      <c r="X33" s="116">
        <v>2534</v>
      </c>
      <c r="Y33" s="112">
        <v>2490</v>
      </c>
      <c r="Z33" s="112">
        <v>2789</v>
      </c>
      <c r="AB33" s="117">
        <f t="shared" si="2"/>
        <v>3.6853023956447628E-2</v>
      </c>
    </row>
    <row r="34" spans="19:32" x14ac:dyDescent="0.25">
      <c r="S34" s="118" t="s">
        <v>53</v>
      </c>
      <c r="T34" s="118"/>
      <c r="U34" s="119"/>
      <c r="V34" s="119">
        <v>68076</v>
      </c>
      <c r="W34" s="119">
        <v>69932</v>
      </c>
      <c r="X34" s="119">
        <v>71931</v>
      </c>
      <c r="Y34" s="120">
        <v>71699</v>
      </c>
      <c r="Z34" s="120">
        <v>75679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38697</v>
      </c>
      <c r="W37" s="112">
        <v>40443</v>
      </c>
      <c r="X37" s="112">
        <v>40334</v>
      </c>
      <c r="Y37" s="112">
        <v>40298</v>
      </c>
      <c r="Z37" s="112">
        <v>40396</v>
      </c>
      <c r="AB37" s="132">
        <f>Z37/Z40*100</f>
        <v>81.121352691929232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7598</v>
      </c>
      <c r="W38" s="112">
        <v>7396</v>
      </c>
      <c r="X38" s="112">
        <v>8557</v>
      </c>
      <c r="Y38" s="112">
        <v>8808</v>
      </c>
      <c r="Z38" s="112">
        <v>9401</v>
      </c>
      <c r="AB38" s="132">
        <f>Z38/Z40*100</f>
        <v>18.878647308070768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46295</v>
      </c>
      <c r="W40" s="112">
        <v>47839</v>
      </c>
      <c r="X40" s="112">
        <v>48891</v>
      </c>
      <c r="Y40" s="112">
        <v>49106</v>
      </c>
      <c r="Z40" s="112">
        <v>49797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61</v>
      </c>
      <c r="W44" s="112">
        <v>74</v>
      </c>
      <c r="X44" s="112">
        <v>78</v>
      </c>
      <c r="Y44" s="112">
        <v>65</v>
      </c>
      <c r="Z44" s="112">
        <v>107</v>
      </c>
    </row>
    <row r="45" spans="19:32" x14ac:dyDescent="0.25">
      <c r="S45" s="115" t="s">
        <v>37</v>
      </c>
      <c r="T45" s="115"/>
      <c r="U45" s="112"/>
      <c r="V45" s="112">
        <v>992</v>
      </c>
      <c r="W45" s="112">
        <v>1033</v>
      </c>
      <c r="X45" s="112">
        <v>1065</v>
      </c>
      <c r="Y45" s="112">
        <v>1010</v>
      </c>
      <c r="Z45" s="112">
        <v>1251</v>
      </c>
    </row>
    <row r="46" spans="19:32" x14ac:dyDescent="0.25">
      <c r="S46" s="115" t="s">
        <v>38</v>
      </c>
      <c r="T46" s="115"/>
      <c r="U46" s="112"/>
      <c r="V46" s="112">
        <v>2691</v>
      </c>
      <c r="W46" s="112">
        <v>2797</v>
      </c>
      <c r="X46" s="112">
        <v>2889</v>
      </c>
      <c r="Y46" s="112">
        <v>2638</v>
      </c>
      <c r="Z46" s="112">
        <v>2732</v>
      </c>
    </row>
    <row r="47" spans="19:32" x14ac:dyDescent="0.25">
      <c r="S47" s="115" t="s">
        <v>39</v>
      </c>
      <c r="T47" s="115"/>
      <c r="U47" s="112"/>
      <c r="V47" s="112">
        <v>4395</v>
      </c>
      <c r="W47" s="112">
        <v>4321</v>
      </c>
      <c r="X47" s="112">
        <v>4416</v>
      </c>
      <c r="Y47" s="112">
        <v>4233</v>
      </c>
      <c r="Z47" s="112">
        <v>3818</v>
      </c>
    </row>
    <row r="48" spans="19:32" x14ac:dyDescent="0.25">
      <c r="S48" s="115" t="s">
        <v>40</v>
      </c>
      <c r="T48" s="115"/>
      <c r="U48" s="112"/>
      <c r="V48" s="112">
        <v>4876</v>
      </c>
      <c r="W48" s="112">
        <v>5158</v>
      </c>
      <c r="X48" s="112">
        <v>5355</v>
      </c>
      <c r="Y48" s="112">
        <v>5417</v>
      </c>
      <c r="Z48" s="112">
        <v>5084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3425</v>
      </c>
      <c r="W49" s="112">
        <v>3389</v>
      </c>
      <c r="X49" s="112">
        <v>3565</v>
      </c>
      <c r="Y49" s="112">
        <v>3565</v>
      </c>
      <c r="Z49" s="112">
        <v>3913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Bundaberg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2993</v>
      </c>
      <c r="W50" s="112">
        <v>3044</v>
      </c>
      <c r="X50" s="112">
        <v>3021</v>
      </c>
      <c r="Y50" s="112">
        <v>2984</v>
      </c>
      <c r="Z50" s="112">
        <v>3369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3154</v>
      </c>
      <c r="W51" s="112">
        <v>3003</v>
      </c>
      <c r="X51" s="112">
        <v>2916</v>
      </c>
      <c r="Y51" s="112">
        <v>2909</v>
      </c>
      <c r="Z51" s="112">
        <v>3141</v>
      </c>
    </row>
    <row r="52" spans="1:26" ht="15" customHeight="1" x14ac:dyDescent="0.25">
      <c r="S52" s="115" t="s">
        <v>44</v>
      </c>
      <c r="T52" s="115"/>
      <c r="U52" s="112"/>
      <c r="V52" s="112">
        <v>3307</v>
      </c>
      <c r="W52" s="112">
        <v>3426</v>
      </c>
      <c r="X52" s="112">
        <v>3419</v>
      </c>
      <c r="Y52" s="112">
        <v>3278</v>
      </c>
      <c r="Z52" s="112">
        <v>3561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3252</v>
      </c>
      <c r="W53" s="112">
        <v>3186</v>
      </c>
      <c r="X53" s="112">
        <v>3071</v>
      </c>
      <c r="Y53" s="112">
        <v>3009</v>
      </c>
      <c r="Z53" s="112">
        <v>3299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3151</v>
      </c>
      <c r="W54" s="112">
        <v>3156</v>
      </c>
      <c r="X54" s="112">
        <v>3206</v>
      </c>
      <c r="Y54" s="112">
        <v>3196</v>
      </c>
      <c r="Z54" s="112">
        <v>3334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2269</v>
      </c>
      <c r="W55" s="112">
        <v>2411</v>
      </c>
      <c r="X55" s="112">
        <v>2494</v>
      </c>
      <c r="Y55" s="112">
        <v>2561</v>
      </c>
      <c r="Z55" s="112">
        <v>2682</v>
      </c>
    </row>
    <row r="56" spans="1:26" ht="15" customHeight="1" x14ac:dyDescent="0.25">
      <c r="S56" s="115" t="s">
        <v>48</v>
      </c>
      <c r="T56" s="115"/>
      <c r="U56" s="112"/>
      <c r="V56" s="112">
        <v>1130</v>
      </c>
      <c r="W56" s="112">
        <v>1217</v>
      </c>
      <c r="X56" s="112">
        <v>1261</v>
      </c>
      <c r="Y56" s="112">
        <v>1333</v>
      </c>
      <c r="Z56" s="112">
        <v>1465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463</v>
      </c>
      <c r="W57" s="112">
        <v>520</v>
      </c>
      <c r="X57" s="112">
        <v>515</v>
      </c>
      <c r="Y57" s="112">
        <v>521</v>
      </c>
      <c r="Z57" s="112">
        <v>568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237</v>
      </c>
      <c r="W58" s="112">
        <v>243</v>
      </c>
      <c r="X58" s="112">
        <v>226</v>
      </c>
      <c r="Y58" s="112">
        <v>255</v>
      </c>
      <c r="Z58" s="112">
        <v>287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117</v>
      </c>
      <c r="W59" s="112">
        <v>133</v>
      </c>
      <c r="X59" s="112">
        <v>127</v>
      </c>
      <c r="Y59" s="112">
        <v>131</v>
      </c>
      <c r="Z59" s="112">
        <v>116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49</v>
      </c>
      <c r="W60" s="112">
        <v>56</v>
      </c>
      <c r="X60" s="112">
        <v>54</v>
      </c>
      <c r="Y60" s="112">
        <v>53</v>
      </c>
      <c r="Z60" s="112">
        <v>63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36565</v>
      </c>
      <c r="W61" s="112">
        <v>37184</v>
      </c>
      <c r="X61" s="112">
        <v>37681</v>
      </c>
      <c r="Y61" s="112">
        <v>37154</v>
      </c>
      <c r="Z61" s="112">
        <v>38790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83</v>
      </c>
      <c r="W63" s="112">
        <v>82</v>
      </c>
      <c r="X63" s="112">
        <v>105</v>
      </c>
      <c r="Y63" s="112">
        <v>81</v>
      </c>
      <c r="Z63" s="112">
        <v>127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1108</v>
      </c>
      <c r="W64" s="112">
        <v>1083</v>
      </c>
      <c r="X64" s="112">
        <v>1065</v>
      </c>
      <c r="Y64" s="112">
        <v>1064</v>
      </c>
      <c r="Z64" s="112">
        <v>1463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Bundaberg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2472</v>
      </c>
      <c r="W65" s="112">
        <v>2644</v>
      </c>
      <c r="X65" s="112">
        <v>2719</v>
      </c>
      <c r="Y65" s="112">
        <v>2489</v>
      </c>
      <c r="Z65" s="112">
        <v>2587</v>
      </c>
    </row>
    <row r="66" spans="1:26" x14ac:dyDescent="0.25">
      <c r="S66" s="115" t="s">
        <v>39</v>
      </c>
      <c r="T66" s="115"/>
      <c r="U66" s="112"/>
      <c r="V66" s="112">
        <v>3152</v>
      </c>
      <c r="W66" s="112">
        <v>3592</v>
      </c>
      <c r="X66" s="112">
        <v>4076</v>
      </c>
      <c r="Y66" s="112">
        <v>3899</v>
      </c>
      <c r="Z66" s="112">
        <v>3575</v>
      </c>
    </row>
    <row r="67" spans="1:26" x14ac:dyDescent="0.25">
      <c r="S67" s="115" t="s">
        <v>40</v>
      </c>
      <c r="T67" s="115"/>
      <c r="U67" s="112"/>
      <c r="V67" s="112">
        <v>3925</v>
      </c>
      <c r="W67" s="112">
        <v>4081</v>
      </c>
      <c r="X67" s="112">
        <v>4484</v>
      </c>
      <c r="Y67" s="112">
        <v>4873</v>
      </c>
      <c r="Z67" s="112">
        <v>4746</v>
      </c>
    </row>
    <row r="68" spans="1:26" x14ac:dyDescent="0.25">
      <c r="S68" s="115" t="s">
        <v>41</v>
      </c>
      <c r="T68" s="115"/>
      <c r="U68" s="112"/>
      <c r="V68" s="112">
        <v>2748</v>
      </c>
      <c r="W68" s="112">
        <v>2852</v>
      </c>
      <c r="X68" s="112">
        <v>2874</v>
      </c>
      <c r="Y68" s="112">
        <v>3006</v>
      </c>
      <c r="Z68" s="112">
        <v>3586</v>
      </c>
    </row>
    <row r="69" spans="1:26" x14ac:dyDescent="0.25">
      <c r="S69" s="115" t="s">
        <v>42</v>
      </c>
      <c r="T69" s="115"/>
      <c r="U69" s="112"/>
      <c r="V69" s="112">
        <v>2490</v>
      </c>
      <c r="W69" s="112">
        <v>2531</v>
      </c>
      <c r="X69" s="112">
        <v>2722</v>
      </c>
      <c r="Y69" s="112">
        <v>2790</v>
      </c>
      <c r="Z69" s="112">
        <v>3050</v>
      </c>
    </row>
    <row r="70" spans="1:26" x14ac:dyDescent="0.25">
      <c r="S70" s="115" t="s">
        <v>43</v>
      </c>
      <c r="T70" s="115"/>
      <c r="U70" s="112"/>
      <c r="V70" s="112">
        <v>2795</v>
      </c>
      <c r="W70" s="112">
        <v>2856</v>
      </c>
      <c r="X70" s="112">
        <v>2789</v>
      </c>
      <c r="Y70" s="112">
        <v>2853</v>
      </c>
      <c r="Z70" s="112">
        <v>3150</v>
      </c>
    </row>
    <row r="71" spans="1:26" x14ac:dyDescent="0.25">
      <c r="S71" s="115" t="s">
        <v>44</v>
      </c>
      <c r="T71" s="115"/>
      <c r="U71" s="112"/>
      <c r="V71" s="112">
        <v>3192</v>
      </c>
      <c r="W71" s="112">
        <v>3250</v>
      </c>
      <c r="X71" s="112">
        <v>3266</v>
      </c>
      <c r="Y71" s="112">
        <v>3202</v>
      </c>
      <c r="Z71" s="112">
        <v>3338</v>
      </c>
    </row>
    <row r="72" spans="1:26" x14ac:dyDescent="0.25">
      <c r="S72" s="115" t="s">
        <v>45</v>
      </c>
      <c r="T72" s="115"/>
      <c r="U72" s="112"/>
      <c r="V72" s="112">
        <v>3133</v>
      </c>
      <c r="W72" s="112">
        <v>3095</v>
      </c>
      <c r="X72" s="112">
        <v>3199</v>
      </c>
      <c r="Y72" s="112">
        <v>3133</v>
      </c>
      <c r="Z72" s="112">
        <v>3525</v>
      </c>
    </row>
    <row r="73" spans="1:26" x14ac:dyDescent="0.25">
      <c r="S73" s="115" t="s">
        <v>46</v>
      </c>
      <c r="T73" s="115"/>
      <c r="U73" s="112"/>
      <c r="V73" s="112">
        <v>2897</v>
      </c>
      <c r="W73" s="112">
        <v>2993</v>
      </c>
      <c r="X73" s="112">
        <v>3090</v>
      </c>
      <c r="Y73" s="112">
        <v>3125</v>
      </c>
      <c r="Z73" s="112">
        <v>3257</v>
      </c>
    </row>
    <row r="74" spans="1:26" x14ac:dyDescent="0.25">
      <c r="S74" s="115" t="s">
        <v>47</v>
      </c>
      <c r="T74" s="115"/>
      <c r="U74" s="112"/>
      <c r="V74" s="112">
        <v>2004</v>
      </c>
      <c r="W74" s="112">
        <v>2113</v>
      </c>
      <c r="X74" s="112">
        <v>2237</v>
      </c>
      <c r="Y74" s="112">
        <v>2287</v>
      </c>
      <c r="Z74" s="112">
        <v>2537</v>
      </c>
    </row>
    <row r="75" spans="1:26" x14ac:dyDescent="0.25">
      <c r="S75" s="115" t="s">
        <v>48</v>
      </c>
      <c r="T75" s="115"/>
      <c r="U75" s="112"/>
      <c r="V75" s="112">
        <v>846</v>
      </c>
      <c r="W75" s="112">
        <v>858</v>
      </c>
      <c r="X75" s="112">
        <v>911</v>
      </c>
      <c r="Y75" s="112">
        <v>992</v>
      </c>
      <c r="Z75" s="112">
        <v>1108</v>
      </c>
    </row>
    <row r="76" spans="1:26" x14ac:dyDescent="0.25">
      <c r="S76" s="115" t="s">
        <v>49</v>
      </c>
      <c r="T76" s="115"/>
      <c r="U76" s="112"/>
      <c r="V76" s="112">
        <v>325</v>
      </c>
      <c r="W76" s="112">
        <v>343</v>
      </c>
      <c r="X76" s="112">
        <v>361</v>
      </c>
      <c r="Y76" s="112">
        <v>379</v>
      </c>
      <c r="Z76" s="112">
        <v>413</v>
      </c>
    </row>
    <row r="77" spans="1:26" x14ac:dyDescent="0.25">
      <c r="S77" s="115" t="s">
        <v>50</v>
      </c>
      <c r="T77" s="115"/>
      <c r="U77" s="112"/>
      <c r="V77" s="112">
        <v>190</v>
      </c>
      <c r="W77" s="112">
        <v>196</v>
      </c>
      <c r="X77" s="112">
        <v>182</v>
      </c>
      <c r="Y77" s="112">
        <v>187</v>
      </c>
      <c r="Z77" s="112">
        <v>168</v>
      </c>
    </row>
    <row r="78" spans="1:26" x14ac:dyDescent="0.25">
      <c r="S78" s="115" t="s">
        <v>51</v>
      </c>
      <c r="T78" s="115"/>
      <c r="U78" s="112"/>
      <c r="V78" s="112">
        <v>83</v>
      </c>
      <c r="W78" s="112">
        <v>92</v>
      </c>
      <c r="X78" s="112">
        <v>94</v>
      </c>
      <c r="Y78" s="112">
        <v>105</v>
      </c>
      <c r="Z78" s="112">
        <v>107</v>
      </c>
    </row>
    <row r="79" spans="1:26" x14ac:dyDescent="0.25">
      <c r="S79" s="115" t="s">
        <v>52</v>
      </c>
      <c r="T79" s="115"/>
      <c r="U79" s="112"/>
      <c r="V79" s="112">
        <v>79</v>
      </c>
      <c r="W79" s="112">
        <v>83</v>
      </c>
      <c r="X79" s="112">
        <v>74</v>
      </c>
      <c r="Y79" s="112">
        <v>71</v>
      </c>
      <c r="Z79" s="112">
        <v>83</v>
      </c>
    </row>
    <row r="80" spans="1:26" x14ac:dyDescent="0.25">
      <c r="S80" s="118" t="s">
        <v>53</v>
      </c>
      <c r="T80" s="118"/>
      <c r="U80" s="112"/>
      <c r="V80" s="112">
        <v>31512</v>
      </c>
      <c r="W80" s="112">
        <v>32748</v>
      </c>
      <c r="X80" s="112">
        <v>34250</v>
      </c>
      <c r="Y80" s="112">
        <v>34543</v>
      </c>
      <c r="Z80" s="112">
        <v>36820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Bundaberg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1903</v>
      </c>
      <c r="W83" s="112">
        <v>1983</v>
      </c>
      <c r="X83" s="112">
        <v>2044</v>
      </c>
      <c r="Y83" s="112">
        <v>2109</v>
      </c>
      <c r="Z83" s="112">
        <v>2124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1970</v>
      </c>
      <c r="W84" s="112">
        <v>1961</v>
      </c>
      <c r="X84" s="112">
        <v>2057</v>
      </c>
      <c r="Y84" s="112">
        <v>2057</v>
      </c>
      <c r="Z84" s="112">
        <v>2131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4131</v>
      </c>
      <c r="W85" s="112">
        <v>4246</v>
      </c>
      <c r="X85" s="112">
        <v>4382</v>
      </c>
      <c r="Y85" s="112">
        <v>4330</v>
      </c>
      <c r="Z85" s="112">
        <v>4507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75,679</v>
      </c>
      <c r="D86" s="96">
        <f t="shared" ref="D86:D91" si="4">AD4</f>
        <v>5.5495118549511835E-2</v>
      </c>
      <c r="E86" s="97">
        <f t="shared" ref="E86:E91" si="5">AD4</f>
        <v>5.5495118549511835E-2</v>
      </c>
      <c r="F86" s="96">
        <f t="shared" ref="F86:F91" si="6">AF4</f>
        <v>0.11163501226516259</v>
      </c>
      <c r="G86" s="97">
        <f t="shared" ref="G86:G91" si="7">AF4</f>
        <v>0.11163501226516259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1134</v>
      </c>
      <c r="W86" s="112">
        <v>1266</v>
      </c>
      <c r="X86" s="112">
        <v>1346</v>
      </c>
      <c r="Y86" s="112">
        <v>1417</v>
      </c>
      <c r="Z86" s="112">
        <v>1502</v>
      </c>
    </row>
    <row r="87" spans="1:30" ht="15" customHeight="1" x14ac:dyDescent="0.25">
      <c r="A87" s="98" t="s">
        <v>4</v>
      </c>
      <c r="B87" s="49"/>
      <c r="C87" s="57" t="str">
        <f t="shared" si="3"/>
        <v>38,790</v>
      </c>
      <c r="D87" s="96">
        <f t="shared" si="4"/>
        <v>4.4061044868516586E-2</v>
      </c>
      <c r="E87" s="97">
        <f t="shared" si="5"/>
        <v>4.4061044868516586E-2</v>
      </c>
      <c r="F87" s="96">
        <f t="shared" si="6"/>
        <v>6.0850540134008035E-2</v>
      </c>
      <c r="G87" s="97">
        <f t="shared" si="7"/>
        <v>6.0850540134008035E-2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666</v>
      </c>
      <c r="W87" s="112">
        <v>678</v>
      </c>
      <c r="X87" s="112">
        <v>691</v>
      </c>
      <c r="Y87" s="112">
        <v>664</v>
      </c>
      <c r="Z87" s="112">
        <v>718</v>
      </c>
    </row>
    <row r="88" spans="1:30" ht="15" customHeight="1" x14ac:dyDescent="0.25">
      <c r="A88" s="98" t="s">
        <v>5</v>
      </c>
      <c r="B88" s="49"/>
      <c r="C88" s="57" t="str">
        <f t="shared" si="3"/>
        <v>36,820</v>
      </c>
      <c r="D88" s="96">
        <f t="shared" si="4"/>
        <v>6.5948700133171112E-2</v>
      </c>
      <c r="E88" s="97">
        <f t="shared" si="5"/>
        <v>6.5948700133171112E-2</v>
      </c>
      <c r="F88" s="96">
        <f t="shared" si="6"/>
        <v>0.16836961350510893</v>
      </c>
      <c r="G88" s="97">
        <f t="shared" si="7"/>
        <v>0.16836961350510893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1187</v>
      </c>
      <c r="W88" s="112">
        <v>1268</v>
      </c>
      <c r="X88" s="112">
        <v>1256</v>
      </c>
      <c r="Y88" s="112">
        <v>1286</v>
      </c>
      <c r="Z88" s="112">
        <v>1370</v>
      </c>
    </row>
    <row r="89" spans="1:30" ht="15" customHeight="1" x14ac:dyDescent="0.25">
      <c r="A89" s="49" t="s">
        <v>6</v>
      </c>
      <c r="B89" s="49"/>
      <c r="C89" s="57" t="str">
        <f t="shared" si="3"/>
        <v>49,799</v>
      </c>
      <c r="D89" s="96">
        <f t="shared" si="4"/>
        <v>1.4112328432370758E-2</v>
      </c>
      <c r="E89" s="97">
        <f t="shared" si="5"/>
        <v>1.4112328432370758E-2</v>
      </c>
      <c r="F89" s="96">
        <f t="shared" si="6"/>
        <v>7.5688519278539701E-2</v>
      </c>
      <c r="G89" s="97">
        <f t="shared" si="7"/>
        <v>7.5688519278539701E-2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2875</v>
      </c>
      <c r="W89" s="112">
        <v>3050</v>
      </c>
      <c r="X89" s="112">
        <v>3134</v>
      </c>
      <c r="Y89" s="112">
        <v>3151</v>
      </c>
      <c r="Z89" s="112">
        <v>3204</v>
      </c>
    </row>
    <row r="90" spans="1:30" ht="15" customHeight="1" x14ac:dyDescent="0.25">
      <c r="A90" s="49" t="s">
        <v>98</v>
      </c>
      <c r="B90" s="49"/>
      <c r="C90" s="57" t="str">
        <f t="shared" si="3"/>
        <v>$39,663</v>
      </c>
      <c r="D90" s="96">
        <f t="shared" si="4"/>
        <v>7.5889597178895984E-2</v>
      </c>
      <c r="E90" s="97">
        <f t="shared" si="5"/>
        <v>7.5889597178895984E-2</v>
      </c>
      <c r="F90" s="96">
        <f t="shared" si="6"/>
        <v>0.12761329391027454</v>
      </c>
      <c r="G90" s="97">
        <f t="shared" si="7"/>
        <v>0.12761329391027454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3971</v>
      </c>
      <c r="W90" s="112">
        <v>4109</v>
      </c>
      <c r="X90" s="112">
        <v>4152</v>
      </c>
      <c r="Y90" s="112">
        <v>4266</v>
      </c>
      <c r="Z90" s="112">
        <v>4542</v>
      </c>
    </row>
    <row r="91" spans="1:30" ht="15" customHeight="1" x14ac:dyDescent="0.25">
      <c r="A91" s="49" t="s">
        <v>7</v>
      </c>
      <c r="B91" s="49"/>
      <c r="C91" s="57" t="str">
        <f t="shared" si="3"/>
        <v>$2,638.4 mil</v>
      </c>
      <c r="D91" s="96">
        <f t="shared" si="4"/>
        <v>9.295187061759691E-2</v>
      </c>
      <c r="E91" s="97">
        <f t="shared" si="5"/>
        <v>9.295187061759691E-2</v>
      </c>
      <c r="F91" s="96">
        <f t="shared" si="6"/>
        <v>0.2551970822847367</v>
      </c>
      <c r="G91" s="97">
        <f t="shared" si="7"/>
        <v>0.2551970822847367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24305</v>
      </c>
      <c r="W91" s="112">
        <v>25028</v>
      </c>
      <c r="X91" s="112">
        <v>25278</v>
      </c>
      <c r="Y91" s="112">
        <v>25351</v>
      </c>
      <c r="Z91" s="112">
        <v>25577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1325</v>
      </c>
      <c r="W93" s="112">
        <v>1353</v>
      </c>
      <c r="X93" s="112">
        <v>1399</v>
      </c>
      <c r="Y93" s="112">
        <v>1495</v>
      </c>
      <c r="Z93" s="112">
        <v>1557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3511</v>
      </c>
      <c r="W94" s="112">
        <v>3566</v>
      </c>
      <c r="X94" s="112">
        <v>3730</v>
      </c>
      <c r="Y94" s="112">
        <v>3811</v>
      </c>
      <c r="Z94" s="112">
        <v>3938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610</v>
      </c>
      <c r="W95" s="112">
        <v>620</v>
      </c>
      <c r="X95" s="112">
        <v>646</v>
      </c>
      <c r="Y95" s="112">
        <v>680</v>
      </c>
      <c r="Z95" s="112">
        <v>709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3380</v>
      </c>
      <c r="W96" s="112">
        <v>3780</v>
      </c>
      <c r="X96" s="112">
        <v>4158</v>
      </c>
      <c r="Y96" s="112">
        <v>4228</v>
      </c>
      <c r="Z96" s="112">
        <v>4533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3462</v>
      </c>
      <c r="W97" s="112">
        <v>3515</v>
      </c>
      <c r="X97" s="112">
        <v>3601</v>
      </c>
      <c r="Y97" s="112">
        <v>3570</v>
      </c>
      <c r="Z97" s="112">
        <v>3598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2380</v>
      </c>
      <c r="W98" s="112">
        <v>2523</v>
      </c>
      <c r="X98" s="112">
        <v>2470</v>
      </c>
      <c r="Y98" s="112">
        <v>2418</v>
      </c>
      <c r="Z98" s="112">
        <v>2562</v>
      </c>
    </row>
    <row r="99" spans="1:32" ht="15" customHeight="1" x14ac:dyDescent="0.25">
      <c r="S99" s="115" t="s">
        <v>199</v>
      </c>
      <c r="T99" s="115"/>
      <c r="U99" s="112"/>
      <c r="V99" s="112">
        <v>162</v>
      </c>
      <c r="W99" s="112">
        <v>172</v>
      </c>
      <c r="X99" s="112">
        <v>195</v>
      </c>
      <c r="Y99" s="112">
        <v>231</v>
      </c>
      <c r="Z99" s="112">
        <v>243</v>
      </c>
    </row>
    <row r="100" spans="1:32" ht="15" customHeight="1" x14ac:dyDescent="0.25">
      <c r="S100" s="115" t="s">
        <v>58</v>
      </c>
      <c r="T100" s="115"/>
      <c r="U100" s="112"/>
      <c r="V100" s="112">
        <v>2417</v>
      </c>
      <c r="W100" s="112">
        <v>2388</v>
      </c>
      <c r="X100" s="112">
        <v>2469</v>
      </c>
      <c r="Y100" s="112">
        <v>2619</v>
      </c>
      <c r="Z100" s="112">
        <v>2775</v>
      </c>
    </row>
    <row r="101" spans="1:32" x14ac:dyDescent="0.25">
      <c r="A101" s="18"/>
      <c r="S101" s="118" t="s">
        <v>53</v>
      </c>
      <c r="T101" s="118"/>
      <c r="U101" s="112"/>
      <c r="V101" s="112">
        <v>21987</v>
      </c>
      <c r="W101" s="112">
        <v>22812</v>
      </c>
      <c r="X101" s="112">
        <v>23611</v>
      </c>
      <c r="Y101" s="112">
        <v>23747</v>
      </c>
      <c r="Z101" s="112">
        <v>24160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50568</v>
      </c>
      <c r="W104" s="112">
        <v>52512</v>
      </c>
      <c r="X104" s="112">
        <v>53087</v>
      </c>
      <c r="Y104" s="112">
        <v>57522</v>
      </c>
      <c r="Z104" s="112">
        <v>57522</v>
      </c>
      <c r="AB104" s="109" t="str">
        <f>TEXT(Z104,"###,###")</f>
        <v>57,522</v>
      </c>
      <c r="AD104" s="130">
        <f>Z104/($Z$4)*100</f>
        <v>76.007875368332037</v>
      </c>
      <c r="AF104" s="109"/>
    </row>
    <row r="105" spans="1:32" x14ac:dyDescent="0.25">
      <c r="S105" s="115" t="s">
        <v>17</v>
      </c>
      <c r="T105" s="115"/>
      <c r="U105" s="112"/>
      <c r="V105" s="112">
        <v>11163</v>
      </c>
      <c r="W105" s="112">
        <v>11000</v>
      </c>
      <c r="X105" s="112">
        <v>11627</v>
      </c>
      <c r="Y105" s="112">
        <v>11431</v>
      </c>
      <c r="Z105" s="112">
        <v>11681</v>
      </c>
      <c r="AB105" s="109" t="str">
        <f>TEXT(Z105,"###,###")</f>
        <v>11,681</v>
      </c>
      <c r="AD105" s="130">
        <f>Z105/($Z$4)*100</f>
        <v>15.434929108471307</v>
      </c>
      <c r="AF105" s="109"/>
    </row>
    <row r="106" spans="1:32" x14ac:dyDescent="0.25">
      <c r="S106" s="118" t="s">
        <v>53</v>
      </c>
      <c r="T106" s="118"/>
      <c r="U106" s="120"/>
      <c r="V106" s="120">
        <v>61731</v>
      </c>
      <c r="W106" s="120">
        <v>63512</v>
      </c>
      <c r="X106" s="120">
        <v>64714</v>
      </c>
      <c r="Y106" s="120">
        <v>68953</v>
      </c>
      <c r="Z106" s="120">
        <v>69203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9780</v>
      </c>
      <c r="W108" s="112">
        <v>10594</v>
      </c>
      <c r="X108" s="112">
        <v>9945</v>
      </c>
      <c r="Y108" s="112">
        <v>10036</v>
      </c>
      <c r="Z108" s="112">
        <v>10289</v>
      </c>
      <c r="AB108" s="109" t="str">
        <f>TEXT(Z108,"###,###")</f>
        <v>10,289</v>
      </c>
      <c r="AD108" s="130">
        <f>Z108/($Z$4)*100</f>
        <v>13.595581336962697</v>
      </c>
      <c r="AF108" s="109"/>
    </row>
    <row r="109" spans="1:32" x14ac:dyDescent="0.25">
      <c r="S109" s="115" t="s">
        <v>20</v>
      </c>
      <c r="T109" s="115"/>
      <c r="U109" s="112"/>
      <c r="V109" s="112">
        <v>11425</v>
      </c>
      <c r="W109" s="112">
        <v>11885</v>
      </c>
      <c r="X109" s="112">
        <v>11912</v>
      </c>
      <c r="Y109" s="112">
        <v>11468</v>
      </c>
      <c r="Z109" s="112">
        <v>12809</v>
      </c>
      <c r="AB109" s="109" t="str">
        <f>TEXT(Z109,"###,###")</f>
        <v>12,809</v>
      </c>
      <c r="AD109" s="130">
        <f>Z109/($Z$4)*100</f>
        <v>16.925435061245526</v>
      </c>
      <c r="AF109" s="109"/>
    </row>
    <row r="110" spans="1:32" x14ac:dyDescent="0.25">
      <c r="S110" s="115" t="s">
        <v>21</v>
      </c>
      <c r="T110" s="115"/>
      <c r="U110" s="112"/>
      <c r="V110" s="112">
        <v>16595</v>
      </c>
      <c r="W110" s="112">
        <v>17511</v>
      </c>
      <c r="X110" s="112">
        <v>17716</v>
      </c>
      <c r="Y110" s="112">
        <v>18869</v>
      </c>
      <c r="Z110" s="112">
        <v>18734</v>
      </c>
      <c r="AB110" s="109" t="str">
        <f>TEXT(Z110,"###,###")</f>
        <v>18,734</v>
      </c>
      <c r="AD110" s="130">
        <f>Z110/($Z$4)*100</f>
        <v>24.754555424886693</v>
      </c>
      <c r="AF110" s="109"/>
    </row>
    <row r="111" spans="1:32" x14ac:dyDescent="0.25">
      <c r="S111" s="115" t="s">
        <v>22</v>
      </c>
      <c r="T111" s="115"/>
      <c r="U111" s="112"/>
      <c r="V111" s="112">
        <v>24266</v>
      </c>
      <c r="W111" s="112">
        <v>23501</v>
      </c>
      <c r="X111" s="112">
        <v>26275</v>
      </c>
      <c r="Y111" s="112">
        <v>25406</v>
      </c>
      <c r="Z111" s="112">
        <v>27565</v>
      </c>
      <c r="AB111" s="109" t="str">
        <f>TEXT(Z111,"###,###")</f>
        <v>27,565</v>
      </c>
      <c r="AD111" s="130">
        <f>Z111/($Z$4)*100</f>
        <v>36.423578535657185</v>
      </c>
      <c r="AF111" s="109"/>
    </row>
    <row r="112" spans="1:32" x14ac:dyDescent="0.25">
      <c r="S112" s="118" t="s">
        <v>53</v>
      </c>
      <c r="T112" s="118"/>
      <c r="U112" s="112"/>
      <c r="V112" s="112">
        <v>68077</v>
      </c>
      <c r="W112" s="112">
        <v>69934</v>
      </c>
      <c r="X112" s="112">
        <v>71928</v>
      </c>
      <c r="Y112" s="112">
        <v>71700</v>
      </c>
      <c r="Z112" s="112">
        <v>75679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41.29</v>
      </c>
      <c r="W118" s="131">
        <v>41.27</v>
      </c>
      <c r="X118" s="131">
        <v>41.08</v>
      </c>
      <c r="Y118" s="131">
        <v>41.39</v>
      </c>
      <c r="Z118" s="131">
        <v>41.93</v>
      </c>
      <c r="AB118" s="109" t="str">
        <f>TEXT(Z118,"##.0")</f>
        <v>41.9</v>
      </c>
    </row>
    <row r="120" spans="19:32" x14ac:dyDescent="0.25">
      <c r="S120" s="101" t="s">
        <v>100</v>
      </c>
      <c r="T120" s="112"/>
      <c r="U120" s="112"/>
      <c r="V120" s="112">
        <v>39110</v>
      </c>
      <c r="W120" s="112">
        <v>40612</v>
      </c>
      <c r="X120" s="112">
        <v>41770</v>
      </c>
      <c r="Y120" s="112">
        <v>41893</v>
      </c>
      <c r="Z120" s="112">
        <v>42327</v>
      </c>
      <c r="AB120" s="109" t="str">
        <f>TEXT(Z120,"###,###")</f>
        <v>42,327</v>
      </c>
    </row>
    <row r="121" spans="19:32" x14ac:dyDescent="0.25">
      <c r="S121" s="101" t="s">
        <v>101</v>
      </c>
      <c r="T121" s="112"/>
      <c r="U121" s="112"/>
      <c r="V121" s="112">
        <v>3977</v>
      </c>
      <c r="W121" s="112">
        <v>4028</v>
      </c>
      <c r="X121" s="112">
        <v>3926</v>
      </c>
      <c r="Y121" s="112">
        <v>4027</v>
      </c>
      <c r="Z121" s="112">
        <v>4091</v>
      </c>
      <c r="AB121" s="109" t="str">
        <f>TEXT(Z121,"###,###")</f>
        <v>4,091</v>
      </c>
    </row>
    <row r="122" spans="19:32" x14ac:dyDescent="0.25">
      <c r="S122" s="101" t="s">
        <v>102</v>
      </c>
      <c r="T122" s="112"/>
      <c r="U122" s="112"/>
      <c r="V122" s="112">
        <v>3201</v>
      </c>
      <c r="W122" s="112">
        <v>3203</v>
      </c>
      <c r="X122" s="112">
        <v>3197</v>
      </c>
      <c r="Y122" s="112">
        <v>3182</v>
      </c>
      <c r="Z122" s="112">
        <v>3383</v>
      </c>
      <c r="AB122" s="109" t="str">
        <f>TEXT(Z122,"###,###")</f>
        <v>3,383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42311</v>
      </c>
      <c r="W124" s="112">
        <v>43815</v>
      </c>
      <c r="X124" s="112">
        <v>44967</v>
      </c>
      <c r="Y124" s="112">
        <v>45075</v>
      </c>
      <c r="Z124" s="112">
        <v>45710</v>
      </c>
      <c r="AB124" s="109" t="str">
        <f>TEXT(Z124,"###,###")</f>
        <v>45,710</v>
      </c>
      <c r="AD124" s="127">
        <f>Z124/$Z$7*100</f>
        <v>91.788991746822219</v>
      </c>
    </row>
    <row r="125" spans="19:32" x14ac:dyDescent="0.25">
      <c r="S125" s="101" t="s">
        <v>104</v>
      </c>
      <c r="T125" s="112"/>
      <c r="U125" s="112"/>
      <c r="V125" s="112">
        <v>7178</v>
      </c>
      <c r="W125" s="112">
        <v>7231</v>
      </c>
      <c r="X125" s="112">
        <v>7123</v>
      </c>
      <c r="Y125" s="112">
        <v>7209</v>
      </c>
      <c r="Z125" s="112">
        <v>7474</v>
      </c>
      <c r="AB125" s="109" t="str">
        <f>TEXT(Z125,"###,###")</f>
        <v>7,474</v>
      </c>
      <c r="AD125" s="127">
        <f>Z125/$Z$7*100</f>
        <v>15.008333500672705</v>
      </c>
    </row>
    <row r="127" spans="19:32" x14ac:dyDescent="0.25">
      <c r="S127" s="101" t="s">
        <v>105</v>
      </c>
      <c r="T127" s="112"/>
      <c r="U127" s="112"/>
      <c r="V127" s="112">
        <v>24302</v>
      </c>
      <c r="W127" s="112">
        <v>25029</v>
      </c>
      <c r="X127" s="112">
        <v>25281</v>
      </c>
      <c r="Y127" s="112">
        <v>25350</v>
      </c>
      <c r="Z127" s="112">
        <v>25578</v>
      </c>
      <c r="AB127" s="109" t="str">
        <f>TEXT(Z127,"###,###")</f>
        <v>25,578</v>
      </c>
      <c r="AD127" s="127">
        <f>Z127/$Z$7*100</f>
        <v>51.362477158175871</v>
      </c>
    </row>
    <row r="128" spans="19:32" x14ac:dyDescent="0.25">
      <c r="S128" s="101" t="s">
        <v>106</v>
      </c>
      <c r="T128" s="112"/>
      <c r="U128" s="112"/>
      <c r="V128" s="112">
        <v>21986</v>
      </c>
      <c r="W128" s="112">
        <v>22808</v>
      </c>
      <c r="X128" s="112">
        <v>23608</v>
      </c>
      <c r="Y128" s="112">
        <v>23752</v>
      </c>
      <c r="Z128" s="112">
        <v>24161</v>
      </c>
      <c r="AB128" s="109" t="str">
        <f>TEXT(Z128,"###,###")</f>
        <v>24,161</v>
      </c>
      <c r="AD128" s="127">
        <f>Z128/$Z$7*100</f>
        <v>48.517038494748896</v>
      </c>
    </row>
    <row r="130" spans="19:20" x14ac:dyDescent="0.25">
      <c r="S130" s="101" t="s">
        <v>280</v>
      </c>
      <c r="T130" s="127">
        <v>84.995682644229802</v>
      </c>
    </row>
    <row r="131" spans="19:20" x14ac:dyDescent="0.25">
      <c r="S131" s="101" t="s">
        <v>281</v>
      </c>
      <c r="T131" s="127">
        <v>8.2150243980802831</v>
      </c>
    </row>
    <row r="132" spans="19:20" x14ac:dyDescent="0.25">
      <c r="S132" s="101" t="s">
        <v>282</v>
      </c>
      <c r="T132" s="127">
        <v>6.7933091025924224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BE5D403-3B16-489D-843C-297193D93F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2BC7382-6A0A-4282-8C6D-27E4149582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9493116-40AD-4DA9-B5E4-FA3C440AF0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A1ADCA8-F8D7-427B-A3F2-B1CD3B6011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D08C2-D53F-494B-95FC-1741FBF329C9}">
  <sheetPr codeName="Sheet7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118</v>
      </c>
      <c r="T1" s="99"/>
      <c r="U1" s="99"/>
      <c r="V1" s="99"/>
      <c r="W1" s="99"/>
      <c r="X1" s="99"/>
      <c r="Y1" s="100" t="s">
        <v>213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118</v>
      </c>
      <c r="Y3" s="105" t="s">
        <v>213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9.11 Burdekin,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15759</v>
      </c>
      <c r="W4" s="108">
        <v>17377</v>
      </c>
      <c r="X4" s="108">
        <v>17080</v>
      </c>
      <c r="Y4" s="108">
        <v>17680</v>
      </c>
      <c r="Z4" s="108">
        <v>17125</v>
      </c>
      <c r="AB4" s="109" t="str">
        <f>TEXT(Z4,"###,###")</f>
        <v>17,125</v>
      </c>
      <c r="AD4" s="110">
        <f>Z4/Y4-1</f>
        <v>-3.1391402714932126E-2</v>
      </c>
      <c r="AF4" s="110">
        <f>Z4/V4-1</f>
        <v>8.6680626943334005E-2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8412</v>
      </c>
      <c r="W5" s="108">
        <v>9364</v>
      </c>
      <c r="X5" s="108">
        <v>9077</v>
      </c>
      <c r="Y5" s="108">
        <v>9270</v>
      </c>
      <c r="Z5" s="108">
        <v>9030</v>
      </c>
      <c r="AB5" s="109" t="str">
        <f>TEXT(Z5,"###,###")</f>
        <v>9,030</v>
      </c>
      <c r="AD5" s="110">
        <f t="shared" ref="AD5:AD9" si="0">Z5/Y5-1</f>
        <v>-2.5889967637540479E-2</v>
      </c>
      <c r="AF5" s="110">
        <f t="shared" ref="AF5:AF9" si="1">Z5/V5-1</f>
        <v>7.3466476462196839E-2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7345</v>
      </c>
      <c r="W6" s="108">
        <v>8009</v>
      </c>
      <c r="X6" s="108">
        <v>8005</v>
      </c>
      <c r="Y6" s="108">
        <v>8410</v>
      </c>
      <c r="Z6" s="108">
        <v>8082</v>
      </c>
      <c r="AB6" s="109" t="str">
        <f>TEXT(Z6,"###,###")</f>
        <v>8,082</v>
      </c>
      <c r="AD6" s="110">
        <f t="shared" si="0"/>
        <v>-3.9001189060642094E-2</v>
      </c>
      <c r="AF6" s="110">
        <f t="shared" si="1"/>
        <v>0.10034036759700471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9928</v>
      </c>
      <c r="W7" s="108">
        <v>10838</v>
      </c>
      <c r="X7" s="108">
        <v>10415</v>
      </c>
      <c r="Y7" s="108">
        <v>10893</v>
      </c>
      <c r="Z7" s="108">
        <v>10428</v>
      </c>
      <c r="AB7" s="109" t="str">
        <f>TEXT(Z7,"###,###")</f>
        <v>10,428</v>
      </c>
      <c r="AD7" s="110">
        <f t="shared" si="0"/>
        <v>-4.2687964748003293E-2</v>
      </c>
      <c r="AF7" s="110">
        <f t="shared" si="1"/>
        <v>5.0362610797743734E-2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17,125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10,428</v>
      </c>
      <c r="P8" s="67"/>
      <c r="S8" s="107" t="s">
        <v>84</v>
      </c>
      <c r="T8" s="108"/>
      <c r="U8" s="108"/>
      <c r="V8" s="108">
        <v>31642.07</v>
      </c>
      <c r="W8" s="108">
        <v>35231</v>
      </c>
      <c r="X8" s="108">
        <v>33709.5</v>
      </c>
      <c r="Y8" s="108">
        <v>32776.699999999997</v>
      </c>
      <c r="Z8" s="108">
        <v>38262</v>
      </c>
      <c r="AB8" s="109" t="str">
        <f>TEXT(Z8,"$###,###")</f>
        <v>$38,262</v>
      </c>
      <c r="AD8" s="110">
        <f t="shared" si="0"/>
        <v>0.1673536384077714</v>
      </c>
      <c r="AF8" s="110">
        <f t="shared" si="1"/>
        <v>0.20921292443888784</v>
      </c>
    </row>
    <row r="9" spans="1:32" x14ac:dyDescent="0.25">
      <c r="A9" s="30" t="s">
        <v>14</v>
      </c>
      <c r="B9" s="71"/>
      <c r="C9" s="72"/>
      <c r="D9" s="73">
        <f>AD104</f>
        <v>78.055474452554733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53.845416187188341</v>
      </c>
      <c r="P9" s="74" t="s">
        <v>85</v>
      </c>
      <c r="S9" s="107" t="s">
        <v>7</v>
      </c>
      <c r="T9" s="108"/>
      <c r="U9" s="108"/>
      <c r="V9" s="108">
        <v>477888981</v>
      </c>
      <c r="W9" s="108">
        <v>512653340</v>
      </c>
      <c r="X9" s="108">
        <v>503191745</v>
      </c>
      <c r="Y9" s="108">
        <v>536081510</v>
      </c>
      <c r="Z9" s="108">
        <v>584170500</v>
      </c>
      <c r="AB9" s="109" t="str">
        <f>TEXT(Z9/1000000,"$#,###.0")&amp;" mil"</f>
        <v>$584.2 mil</v>
      </c>
      <c r="AD9" s="110">
        <f t="shared" si="0"/>
        <v>8.9704623462950606E-2</v>
      </c>
      <c r="AF9" s="110">
        <f t="shared" si="1"/>
        <v>0.22239792760570043</v>
      </c>
    </row>
    <row r="10" spans="1:32" x14ac:dyDescent="0.25">
      <c r="A10" s="30" t="s">
        <v>17</v>
      </c>
      <c r="B10" s="71"/>
      <c r="C10" s="72"/>
      <c r="D10" s="73">
        <f>AD105</f>
        <v>11.527007299270073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46.029919447640964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78.845416187188349</v>
      </c>
      <c r="P11" s="74" t="s">
        <v>85</v>
      </c>
      <c r="S11" s="107" t="s">
        <v>29</v>
      </c>
      <c r="T11" s="112"/>
      <c r="U11" s="112"/>
      <c r="V11" s="112">
        <v>13613</v>
      </c>
      <c r="W11" s="112">
        <v>15002</v>
      </c>
      <c r="X11" s="112">
        <v>15014</v>
      </c>
      <c r="Y11" s="112">
        <v>15459</v>
      </c>
      <c r="Z11" s="112">
        <v>14913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10.951285001917913</v>
      </c>
      <c r="P12" s="74" t="s">
        <v>85</v>
      </c>
      <c r="S12" s="107" t="s">
        <v>30</v>
      </c>
      <c r="T12" s="112"/>
      <c r="U12" s="112"/>
      <c r="V12" s="112">
        <v>2147</v>
      </c>
      <c r="W12" s="112">
        <v>2369</v>
      </c>
      <c r="X12" s="112">
        <v>2065</v>
      </c>
      <c r="Y12" s="112">
        <v>2218</v>
      </c>
      <c r="Z12" s="112">
        <v>2212</v>
      </c>
    </row>
    <row r="13" spans="1:32" ht="15" customHeight="1" x14ac:dyDescent="0.25">
      <c r="A13" s="30" t="s">
        <v>19</v>
      </c>
      <c r="B13" s="72"/>
      <c r="C13" s="72"/>
      <c r="D13" s="73">
        <f>AD108</f>
        <v>14.318248175182482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10.232067510548523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18.002919708029196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42.6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24.88759124087591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21.527844340074761</v>
      </c>
      <c r="P15" s="74" t="s">
        <v>85</v>
      </c>
      <c r="S15" s="115" t="s">
        <v>61</v>
      </c>
      <c r="T15" s="115"/>
      <c r="U15" s="116"/>
      <c r="V15" s="116">
        <v>3092</v>
      </c>
      <c r="W15" s="116">
        <v>3136</v>
      </c>
      <c r="X15" s="116">
        <v>3324</v>
      </c>
      <c r="Y15" s="112">
        <v>3343</v>
      </c>
      <c r="Z15" s="112">
        <v>3121</v>
      </c>
      <c r="AB15" s="117">
        <f t="shared" ref="AB15:AB34" si="2">IF(Z15="np",0,Z15/$Z$34)</f>
        <v>0.18224817518248176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30.084671532846713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78.472155659925235</v>
      </c>
      <c r="P16" s="37" t="s">
        <v>85</v>
      </c>
      <c r="S16" s="115" t="s">
        <v>62</v>
      </c>
      <c r="T16" s="115"/>
      <c r="U16" s="116"/>
      <c r="V16" s="116">
        <v>178</v>
      </c>
      <c r="W16" s="116">
        <v>220</v>
      </c>
      <c r="X16" s="116">
        <v>247</v>
      </c>
      <c r="Y16" s="112">
        <v>306</v>
      </c>
      <c r="Z16" s="112">
        <v>300</v>
      </c>
      <c r="AB16" s="117">
        <f t="shared" si="2"/>
        <v>1.7518248175182483E-2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1298</v>
      </c>
      <c r="W17" s="116">
        <v>1718</v>
      </c>
      <c r="X17" s="116">
        <v>1533</v>
      </c>
      <c r="Y17" s="112">
        <v>1595</v>
      </c>
      <c r="Z17" s="112">
        <v>1611</v>
      </c>
      <c r="AB17" s="117">
        <f t="shared" si="2"/>
        <v>9.4072992700729927E-2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139</v>
      </c>
      <c r="W18" s="116">
        <v>158</v>
      </c>
      <c r="X18" s="116">
        <v>145</v>
      </c>
      <c r="Y18" s="112">
        <v>157</v>
      </c>
      <c r="Z18" s="112">
        <v>158</v>
      </c>
      <c r="AB18" s="117">
        <f t="shared" si="2"/>
        <v>9.2262773722627742E-3</v>
      </c>
    </row>
    <row r="19" spans="1:28" x14ac:dyDescent="0.25">
      <c r="A19" s="63" t="str">
        <f>$S$1&amp;" ("&amp;$V$2&amp;" to "&amp;$Z$2&amp;")"</f>
        <v>Burdekin (2016-17 to 2020-21)</v>
      </c>
      <c r="B19" s="63"/>
      <c r="C19" s="63"/>
      <c r="D19" s="63"/>
      <c r="E19" s="63"/>
      <c r="F19" s="63"/>
      <c r="G19" s="63" t="str">
        <f>$S$1&amp;" ("&amp;$V$2&amp;" to "&amp;$Z$2&amp;")"</f>
        <v>Burdekin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706</v>
      </c>
      <c r="W19" s="116">
        <v>823</v>
      </c>
      <c r="X19" s="116">
        <v>782</v>
      </c>
      <c r="Y19" s="112">
        <v>789</v>
      </c>
      <c r="Z19" s="112">
        <v>835</v>
      </c>
      <c r="AB19" s="117">
        <f t="shared" si="2"/>
        <v>4.8759124087591241E-2</v>
      </c>
    </row>
    <row r="20" spans="1:28" x14ac:dyDescent="0.25">
      <c r="S20" s="115" t="s">
        <v>66</v>
      </c>
      <c r="T20" s="115"/>
      <c r="U20" s="116"/>
      <c r="V20" s="116">
        <v>236</v>
      </c>
      <c r="W20" s="116">
        <v>246</v>
      </c>
      <c r="X20" s="116">
        <v>268</v>
      </c>
      <c r="Y20" s="112">
        <v>332</v>
      </c>
      <c r="Z20" s="112">
        <v>358</v>
      </c>
      <c r="AB20" s="117">
        <f t="shared" si="2"/>
        <v>2.0905109489051096E-2</v>
      </c>
    </row>
    <row r="21" spans="1:28" x14ac:dyDescent="0.25">
      <c r="S21" s="115" t="s">
        <v>67</v>
      </c>
      <c r="T21" s="115"/>
      <c r="U21" s="116"/>
      <c r="V21" s="116">
        <v>1155</v>
      </c>
      <c r="W21" s="116">
        <v>1194</v>
      </c>
      <c r="X21" s="116">
        <v>1209</v>
      </c>
      <c r="Y21" s="112">
        <v>1177</v>
      </c>
      <c r="Z21" s="112">
        <v>1313</v>
      </c>
      <c r="AB21" s="117">
        <f t="shared" si="2"/>
        <v>7.6671532846715323E-2</v>
      </c>
    </row>
    <row r="22" spans="1:28" x14ac:dyDescent="0.25">
      <c r="S22" s="115" t="s">
        <v>68</v>
      </c>
      <c r="T22" s="115"/>
      <c r="U22" s="116"/>
      <c r="V22" s="116">
        <v>1222</v>
      </c>
      <c r="W22" s="116">
        <v>1564</v>
      </c>
      <c r="X22" s="116">
        <v>1517</v>
      </c>
      <c r="Y22" s="112">
        <v>1417</v>
      </c>
      <c r="Z22" s="112">
        <v>1183</v>
      </c>
      <c r="AB22" s="117">
        <f t="shared" si="2"/>
        <v>6.9080291970802926E-2</v>
      </c>
    </row>
    <row r="23" spans="1:28" x14ac:dyDescent="0.25">
      <c r="S23" s="115" t="s">
        <v>69</v>
      </c>
      <c r="T23" s="115"/>
      <c r="U23" s="116"/>
      <c r="V23" s="116">
        <v>421</v>
      </c>
      <c r="W23" s="116">
        <v>493</v>
      </c>
      <c r="X23" s="116">
        <v>411</v>
      </c>
      <c r="Y23" s="112">
        <v>498</v>
      </c>
      <c r="Z23" s="112">
        <v>449</v>
      </c>
      <c r="AB23" s="117">
        <f t="shared" si="2"/>
        <v>2.6218978102189781E-2</v>
      </c>
    </row>
    <row r="24" spans="1:28" x14ac:dyDescent="0.25">
      <c r="S24" s="115" t="s">
        <v>70</v>
      </c>
      <c r="T24" s="115"/>
      <c r="U24" s="116"/>
      <c r="V24" s="116">
        <v>32</v>
      </c>
      <c r="W24" s="116">
        <v>21</v>
      </c>
      <c r="X24" s="116">
        <v>19</v>
      </c>
      <c r="Y24" s="112">
        <v>22</v>
      </c>
      <c r="Z24" s="112">
        <v>24</v>
      </c>
      <c r="AB24" s="117">
        <f t="shared" si="2"/>
        <v>1.4014598540145985E-3</v>
      </c>
    </row>
    <row r="25" spans="1:28" x14ac:dyDescent="0.25">
      <c r="S25" s="115" t="s">
        <v>71</v>
      </c>
      <c r="T25" s="115"/>
      <c r="U25" s="116"/>
      <c r="V25" s="116">
        <v>276</v>
      </c>
      <c r="W25" s="116">
        <v>309</v>
      </c>
      <c r="X25" s="116">
        <v>309</v>
      </c>
      <c r="Y25" s="112">
        <v>327</v>
      </c>
      <c r="Z25" s="112">
        <v>309</v>
      </c>
      <c r="AB25" s="117">
        <f t="shared" si="2"/>
        <v>1.8043795620437956E-2</v>
      </c>
    </row>
    <row r="26" spans="1:28" x14ac:dyDescent="0.25">
      <c r="S26" s="115" t="s">
        <v>72</v>
      </c>
      <c r="T26" s="115"/>
      <c r="U26" s="116"/>
      <c r="V26" s="116">
        <v>374</v>
      </c>
      <c r="W26" s="116">
        <v>423</v>
      </c>
      <c r="X26" s="116">
        <v>456</v>
      </c>
      <c r="Y26" s="112">
        <v>417</v>
      </c>
      <c r="Z26" s="112">
        <v>336</v>
      </c>
      <c r="AB26" s="117">
        <f t="shared" si="2"/>
        <v>1.9620437956204381E-2</v>
      </c>
    </row>
    <row r="27" spans="1:28" x14ac:dyDescent="0.25">
      <c r="S27" s="115" t="s">
        <v>73</v>
      </c>
      <c r="T27" s="115"/>
      <c r="U27" s="116"/>
      <c r="V27" s="116">
        <v>601</v>
      </c>
      <c r="W27" s="116">
        <v>728</v>
      </c>
      <c r="X27" s="116">
        <v>717</v>
      </c>
      <c r="Y27" s="112">
        <v>743</v>
      </c>
      <c r="Z27" s="112">
        <v>802</v>
      </c>
      <c r="AB27" s="117">
        <f t="shared" si="2"/>
        <v>4.6832116788321165E-2</v>
      </c>
    </row>
    <row r="28" spans="1:28" x14ac:dyDescent="0.25">
      <c r="S28" s="115" t="s">
        <v>74</v>
      </c>
      <c r="T28" s="115"/>
      <c r="U28" s="116"/>
      <c r="V28" s="116">
        <v>1049</v>
      </c>
      <c r="W28" s="116">
        <v>1192</v>
      </c>
      <c r="X28" s="116">
        <v>1242</v>
      </c>
      <c r="Y28" s="112">
        <v>1394</v>
      </c>
      <c r="Z28" s="112">
        <v>1381</v>
      </c>
      <c r="AB28" s="117">
        <f t="shared" si="2"/>
        <v>8.0642335766423351E-2</v>
      </c>
    </row>
    <row r="29" spans="1:28" x14ac:dyDescent="0.25">
      <c r="S29" s="115" t="s">
        <v>75</v>
      </c>
      <c r="T29" s="115"/>
      <c r="U29" s="116"/>
      <c r="V29" s="116">
        <v>553</v>
      </c>
      <c r="W29" s="116">
        <v>571</v>
      </c>
      <c r="X29" s="116">
        <v>575</v>
      </c>
      <c r="Y29" s="112">
        <v>547</v>
      </c>
      <c r="Z29" s="112">
        <v>560</v>
      </c>
      <c r="AB29" s="117">
        <f t="shared" si="2"/>
        <v>3.2700729927007302E-2</v>
      </c>
    </row>
    <row r="30" spans="1:28" x14ac:dyDescent="0.25">
      <c r="S30" s="115" t="s">
        <v>76</v>
      </c>
      <c r="T30" s="115"/>
      <c r="U30" s="116"/>
      <c r="V30" s="116">
        <v>792</v>
      </c>
      <c r="W30" s="116">
        <v>830</v>
      </c>
      <c r="X30" s="116">
        <v>893</v>
      </c>
      <c r="Y30" s="112">
        <v>919</v>
      </c>
      <c r="Z30" s="112">
        <v>873</v>
      </c>
      <c r="AB30" s="117">
        <f t="shared" si="2"/>
        <v>5.0978102189781022E-2</v>
      </c>
    </row>
    <row r="31" spans="1:28" x14ac:dyDescent="0.25">
      <c r="S31" s="115" t="s">
        <v>77</v>
      </c>
      <c r="T31" s="115"/>
      <c r="U31" s="116"/>
      <c r="V31" s="116">
        <v>1061</v>
      </c>
      <c r="W31" s="116">
        <v>1165</v>
      </c>
      <c r="X31" s="116">
        <v>1159</v>
      </c>
      <c r="Y31" s="112">
        <v>1442</v>
      </c>
      <c r="Z31" s="112">
        <v>1363</v>
      </c>
      <c r="AB31" s="117">
        <f t="shared" si="2"/>
        <v>7.9591240875912406E-2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106</v>
      </c>
      <c r="W32" s="116">
        <v>80</v>
      </c>
      <c r="X32" s="116">
        <v>89</v>
      </c>
      <c r="Y32" s="112">
        <v>78</v>
      </c>
      <c r="Z32" s="112">
        <v>78</v>
      </c>
      <c r="AB32" s="117">
        <f t="shared" si="2"/>
        <v>4.5547445255474453E-3</v>
      </c>
    </row>
    <row r="33" spans="19:32" x14ac:dyDescent="0.25">
      <c r="S33" s="115" t="s">
        <v>79</v>
      </c>
      <c r="T33" s="115"/>
      <c r="U33" s="116"/>
      <c r="V33" s="116">
        <v>507</v>
      </c>
      <c r="W33" s="116">
        <v>557</v>
      </c>
      <c r="X33" s="116">
        <v>545</v>
      </c>
      <c r="Y33" s="112">
        <v>545</v>
      </c>
      <c r="Z33" s="112">
        <v>581</v>
      </c>
      <c r="AB33" s="117">
        <f t="shared" si="2"/>
        <v>3.3927007299270076E-2</v>
      </c>
    </row>
    <row r="34" spans="19:32" x14ac:dyDescent="0.25">
      <c r="S34" s="118" t="s">
        <v>53</v>
      </c>
      <c r="T34" s="118"/>
      <c r="U34" s="119"/>
      <c r="V34" s="119">
        <v>15764</v>
      </c>
      <c r="W34" s="119">
        <v>17373</v>
      </c>
      <c r="X34" s="119">
        <v>17076</v>
      </c>
      <c r="Y34" s="120">
        <v>17676</v>
      </c>
      <c r="Z34" s="120">
        <v>17125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7946</v>
      </c>
      <c r="W37" s="112">
        <v>8771</v>
      </c>
      <c r="X37" s="112">
        <v>8185</v>
      </c>
      <c r="Y37" s="112">
        <v>8345</v>
      </c>
      <c r="Z37" s="112">
        <v>8187</v>
      </c>
      <c r="AB37" s="132">
        <f>Z37/Z40*100</f>
        <v>78.472155659925235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1984</v>
      </c>
      <c r="W38" s="112">
        <v>2062</v>
      </c>
      <c r="X38" s="112">
        <v>2229</v>
      </c>
      <c r="Y38" s="112">
        <v>2553</v>
      </c>
      <c r="Z38" s="112">
        <v>2246</v>
      </c>
      <c r="AB38" s="132">
        <f>Z38/Z40*100</f>
        <v>21.527844340074761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9930</v>
      </c>
      <c r="W40" s="112">
        <v>10833</v>
      </c>
      <c r="X40" s="112">
        <v>10414</v>
      </c>
      <c r="Y40" s="112">
        <v>10898</v>
      </c>
      <c r="Z40" s="112">
        <v>10433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21</v>
      </c>
      <c r="W44" s="112">
        <v>22</v>
      </c>
      <c r="X44" s="112">
        <v>14</v>
      </c>
      <c r="Y44" s="112">
        <v>22</v>
      </c>
      <c r="Z44" s="112">
        <v>30</v>
      </c>
    </row>
    <row r="45" spans="19:32" x14ac:dyDescent="0.25">
      <c r="S45" s="115" t="s">
        <v>37</v>
      </c>
      <c r="T45" s="115"/>
      <c r="U45" s="112"/>
      <c r="V45" s="112">
        <v>197</v>
      </c>
      <c r="W45" s="112">
        <v>232</v>
      </c>
      <c r="X45" s="112">
        <v>208</v>
      </c>
      <c r="Y45" s="112">
        <v>210</v>
      </c>
      <c r="Z45" s="112">
        <v>296</v>
      </c>
    </row>
    <row r="46" spans="19:32" x14ac:dyDescent="0.25">
      <c r="S46" s="115" t="s">
        <v>38</v>
      </c>
      <c r="T46" s="115"/>
      <c r="U46" s="112"/>
      <c r="V46" s="112">
        <v>673</v>
      </c>
      <c r="W46" s="112">
        <v>822</v>
      </c>
      <c r="X46" s="112">
        <v>653</v>
      </c>
      <c r="Y46" s="112">
        <v>648</v>
      </c>
      <c r="Z46" s="112">
        <v>582</v>
      </c>
    </row>
    <row r="47" spans="19:32" x14ac:dyDescent="0.25">
      <c r="S47" s="115" t="s">
        <v>39</v>
      </c>
      <c r="T47" s="115"/>
      <c r="U47" s="112"/>
      <c r="V47" s="112">
        <v>1114</v>
      </c>
      <c r="W47" s="112">
        <v>1280</v>
      </c>
      <c r="X47" s="112">
        <v>1448</v>
      </c>
      <c r="Y47" s="112">
        <v>1285</v>
      </c>
      <c r="Z47" s="112">
        <v>978</v>
      </c>
    </row>
    <row r="48" spans="19:32" x14ac:dyDescent="0.25">
      <c r="S48" s="115" t="s">
        <v>40</v>
      </c>
      <c r="T48" s="115"/>
      <c r="U48" s="112"/>
      <c r="V48" s="112">
        <v>1293</v>
      </c>
      <c r="W48" s="112">
        <v>1359</v>
      </c>
      <c r="X48" s="112">
        <v>1439</v>
      </c>
      <c r="Y48" s="112">
        <v>1471</v>
      </c>
      <c r="Z48" s="112">
        <v>1441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720</v>
      </c>
      <c r="W49" s="112">
        <v>751</v>
      </c>
      <c r="X49" s="112">
        <v>698</v>
      </c>
      <c r="Y49" s="112">
        <v>826</v>
      </c>
      <c r="Z49" s="112">
        <v>823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Burdekin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578</v>
      </c>
      <c r="W50" s="112">
        <v>606</v>
      </c>
      <c r="X50" s="112">
        <v>612</v>
      </c>
      <c r="Y50" s="112">
        <v>637</v>
      </c>
      <c r="Z50" s="112">
        <v>659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617</v>
      </c>
      <c r="W51" s="112">
        <v>714</v>
      </c>
      <c r="X51" s="112">
        <v>617</v>
      </c>
      <c r="Y51" s="112">
        <v>613</v>
      </c>
      <c r="Z51" s="112">
        <v>665</v>
      </c>
    </row>
    <row r="52" spans="1:26" ht="15" customHeight="1" x14ac:dyDescent="0.25">
      <c r="S52" s="115" t="s">
        <v>44</v>
      </c>
      <c r="T52" s="115"/>
      <c r="U52" s="112"/>
      <c r="V52" s="112">
        <v>727</v>
      </c>
      <c r="W52" s="112">
        <v>783</v>
      </c>
      <c r="X52" s="112">
        <v>722</v>
      </c>
      <c r="Y52" s="112">
        <v>755</v>
      </c>
      <c r="Z52" s="112">
        <v>743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719</v>
      </c>
      <c r="W53" s="112">
        <v>741</v>
      </c>
      <c r="X53" s="112">
        <v>717</v>
      </c>
      <c r="Y53" s="112">
        <v>700</v>
      </c>
      <c r="Z53" s="112">
        <v>719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663</v>
      </c>
      <c r="W54" s="112">
        <v>785</v>
      </c>
      <c r="X54" s="112">
        <v>750</v>
      </c>
      <c r="Y54" s="112">
        <v>778</v>
      </c>
      <c r="Z54" s="112">
        <v>765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546</v>
      </c>
      <c r="W55" s="112">
        <v>599</v>
      </c>
      <c r="X55" s="112">
        <v>583</v>
      </c>
      <c r="Y55" s="112">
        <v>600</v>
      </c>
      <c r="Z55" s="112">
        <v>601</v>
      </c>
    </row>
    <row r="56" spans="1:26" ht="15" customHeight="1" x14ac:dyDescent="0.25">
      <c r="S56" s="115" t="s">
        <v>48</v>
      </c>
      <c r="T56" s="115"/>
      <c r="U56" s="112"/>
      <c r="V56" s="112">
        <v>293</v>
      </c>
      <c r="W56" s="112">
        <v>350</v>
      </c>
      <c r="X56" s="112">
        <v>342</v>
      </c>
      <c r="Y56" s="112">
        <v>408</v>
      </c>
      <c r="Z56" s="112">
        <v>401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139</v>
      </c>
      <c r="W57" s="112">
        <v>147</v>
      </c>
      <c r="X57" s="112">
        <v>133</v>
      </c>
      <c r="Y57" s="112">
        <v>134</v>
      </c>
      <c r="Z57" s="112">
        <v>159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67</v>
      </c>
      <c r="W58" s="112">
        <v>96</v>
      </c>
      <c r="X58" s="112">
        <v>86</v>
      </c>
      <c r="Y58" s="112">
        <v>96</v>
      </c>
      <c r="Z58" s="112">
        <v>89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41</v>
      </c>
      <c r="W59" s="112">
        <v>44</v>
      </c>
      <c r="X59" s="112">
        <v>35</v>
      </c>
      <c r="Y59" s="112">
        <v>52</v>
      </c>
      <c r="Z59" s="112">
        <v>50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19</v>
      </c>
      <c r="W60" s="112">
        <v>29</v>
      </c>
      <c r="X60" s="112">
        <v>16</v>
      </c>
      <c r="Y60" s="112">
        <v>28</v>
      </c>
      <c r="Z60" s="112">
        <v>29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8418</v>
      </c>
      <c r="W61" s="112">
        <v>9365</v>
      </c>
      <c r="X61" s="112">
        <v>9073</v>
      </c>
      <c r="Y61" s="112">
        <v>9270</v>
      </c>
      <c r="Z61" s="112">
        <v>9030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35</v>
      </c>
      <c r="W63" s="112">
        <v>34</v>
      </c>
      <c r="X63" s="112">
        <v>13</v>
      </c>
      <c r="Y63" s="112">
        <v>26</v>
      </c>
      <c r="Z63" s="112">
        <v>20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220</v>
      </c>
      <c r="W64" s="112">
        <v>238</v>
      </c>
      <c r="X64" s="112">
        <v>221</v>
      </c>
      <c r="Y64" s="112">
        <v>210</v>
      </c>
      <c r="Z64" s="112">
        <v>260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Burdekin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665</v>
      </c>
      <c r="W65" s="112">
        <v>742</v>
      </c>
      <c r="X65" s="112">
        <v>688</v>
      </c>
      <c r="Y65" s="112">
        <v>614</v>
      </c>
      <c r="Z65" s="112">
        <v>535</v>
      </c>
    </row>
    <row r="66" spans="1:26" x14ac:dyDescent="0.25">
      <c r="S66" s="115" t="s">
        <v>39</v>
      </c>
      <c r="T66" s="115"/>
      <c r="U66" s="112"/>
      <c r="V66" s="112">
        <v>979</v>
      </c>
      <c r="W66" s="112">
        <v>1243</v>
      </c>
      <c r="X66" s="112">
        <v>1230</v>
      </c>
      <c r="Y66" s="112">
        <v>1225</v>
      </c>
      <c r="Z66" s="112">
        <v>939</v>
      </c>
    </row>
    <row r="67" spans="1:26" x14ac:dyDescent="0.25">
      <c r="S67" s="115" t="s">
        <v>40</v>
      </c>
      <c r="T67" s="115"/>
      <c r="U67" s="112"/>
      <c r="V67" s="112">
        <v>1092</v>
      </c>
      <c r="W67" s="112">
        <v>1101</v>
      </c>
      <c r="X67" s="112">
        <v>1332</v>
      </c>
      <c r="Y67" s="112">
        <v>1381</v>
      </c>
      <c r="Z67" s="112">
        <v>1290</v>
      </c>
    </row>
    <row r="68" spans="1:26" x14ac:dyDescent="0.25">
      <c r="S68" s="115" t="s">
        <v>41</v>
      </c>
      <c r="T68" s="115"/>
      <c r="U68" s="112"/>
      <c r="V68" s="112">
        <v>620</v>
      </c>
      <c r="W68" s="112">
        <v>646</v>
      </c>
      <c r="X68" s="112">
        <v>597</v>
      </c>
      <c r="Y68" s="112">
        <v>737</v>
      </c>
      <c r="Z68" s="112">
        <v>741</v>
      </c>
    </row>
    <row r="69" spans="1:26" x14ac:dyDescent="0.25">
      <c r="S69" s="115" t="s">
        <v>42</v>
      </c>
      <c r="T69" s="115"/>
      <c r="U69" s="112"/>
      <c r="V69" s="112">
        <v>496</v>
      </c>
      <c r="W69" s="112">
        <v>478</v>
      </c>
      <c r="X69" s="112">
        <v>523</v>
      </c>
      <c r="Y69" s="112">
        <v>583</v>
      </c>
      <c r="Z69" s="112">
        <v>628</v>
      </c>
    </row>
    <row r="70" spans="1:26" x14ac:dyDescent="0.25">
      <c r="S70" s="115" t="s">
        <v>43</v>
      </c>
      <c r="T70" s="115"/>
      <c r="U70" s="112"/>
      <c r="V70" s="112">
        <v>546</v>
      </c>
      <c r="W70" s="112">
        <v>547</v>
      </c>
      <c r="X70" s="112">
        <v>550</v>
      </c>
      <c r="Y70" s="112">
        <v>560</v>
      </c>
      <c r="Z70" s="112">
        <v>582</v>
      </c>
    </row>
    <row r="71" spans="1:26" x14ac:dyDescent="0.25">
      <c r="S71" s="115" t="s">
        <v>44</v>
      </c>
      <c r="T71" s="115"/>
      <c r="U71" s="112"/>
      <c r="V71" s="112">
        <v>707</v>
      </c>
      <c r="W71" s="112">
        <v>739</v>
      </c>
      <c r="X71" s="112">
        <v>662</v>
      </c>
      <c r="Y71" s="112">
        <v>619</v>
      </c>
      <c r="Z71" s="112">
        <v>613</v>
      </c>
    </row>
    <row r="72" spans="1:26" x14ac:dyDescent="0.25">
      <c r="S72" s="115" t="s">
        <v>45</v>
      </c>
      <c r="T72" s="115"/>
      <c r="U72" s="112"/>
      <c r="V72" s="112">
        <v>583</v>
      </c>
      <c r="W72" s="112">
        <v>657</v>
      </c>
      <c r="X72" s="112">
        <v>658</v>
      </c>
      <c r="Y72" s="112">
        <v>755</v>
      </c>
      <c r="Z72" s="112">
        <v>748</v>
      </c>
    </row>
    <row r="73" spans="1:26" x14ac:dyDescent="0.25">
      <c r="S73" s="115" t="s">
        <v>46</v>
      </c>
      <c r="T73" s="115"/>
      <c r="U73" s="112"/>
      <c r="V73" s="112">
        <v>601</v>
      </c>
      <c r="W73" s="112">
        <v>653</v>
      </c>
      <c r="X73" s="112">
        <v>633</v>
      </c>
      <c r="Y73" s="112">
        <v>649</v>
      </c>
      <c r="Z73" s="112">
        <v>653</v>
      </c>
    </row>
    <row r="74" spans="1:26" x14ac:dyDescent="0.25">
      <c r="S74" s="115" t="s">
        <v>47</v>
      </c>
      <c r="T74" s="115"/>
      <c r="U74" s="112"/>
      <c r="V74" s="112">
        <v>418</v>
      </c>
      <c r="W74" s="112">
        <v>450</v>
      </c>
      <c r="X74" s="112">
        <v>479</v>
      </c>
      <c r="Y74" s="112">
        <v>543</v>
      </c>
      <c r="Z74" s="112">
        <v>532</v>
      </c>
    </row>
    <row r="75" spans="1:26" x14ac:dyDescent="0.25">
      <c r="S75" s="115" t="s">
        <v>48</v>
      </c>
      <c r="T75" s="115"/>
      <c r="U75" s="112"/>
      <c r="V75" s="112">
        <v>192</v>
      </c>
      <c r="W75" s="112">
        <v>218</v>
      </c>
      <c r="X75" s="112">
        <v>193</v>
      </c>
      <c r="Y75" s="112">
        <v>259</v>
      </c>
      <c r="Z75" s="112">
        <v>289</v>
      </c>
    </row>
    <row r="76" spans="1:26" x14ac:dyDescent="0.25">
      <c r="S76" s="115" t="s">
        <v>49</v>
      </c>
      <c r="T76" s="115"/>
      <c r="U76" s="112"/>
      <c r="V76" s="112">
        <v>105</v>
      </c>
      <c r="W76" s="112">
        <v>140</v>
      </c>
      <c r="X76" s="112">
        <v>129</v>
      </c>
      <c r="Y76" s="112">
        <v>134</v>
      </c>
      <c r="Z76" s="112">
        <v>131</v>
      </c>
    </row>
    <row r="77" spans="1:26" x14ac:dyDescent="0.25">
      <c r="S77" s="115" t="s">
        <v>50</v>
      </c>
      <c r="T77" s="115"/>
      <c r="U77" s="112"/>
      <c r="V77" s="112">
        <v>53</v>
      </c>
      <c r="W77" s="112">
        <v>62</v>
      </c>
      <c r="X77" s="112">
        <v>43</v>
      </c>
      <c r="Y77" s="112">
        <v>58</v>
      </c>
      <c r="Z77" s="112">
        <v>59</v>
      </c>
    </row>
    <row r="78" spans="1:26" x14ac:dyDescent="0.25">
      <c r="S78" s="115" t="s">
        <v>51</v>
      </c>
      <c r="T78" s="115"/>
      <c r="U78" s="112"/>
      <c r="V78" s="112">
        <v>22</v>
      </c>
      <c r="W78" s="112">
        <v>36</v>
      </c>
      <c r="X78" s="112">
        <v>25</v>
      </c>
      <c r="Y78" s="112">
        <v>38</v>
      </c>
      <c r="Z78" s="112">
        <v>35</v>
      </c>
    </row>
    <row r="79" spans="1:26" x14ac:dyDescent="0.25">
      <c r="S79" s="115" t="s">
        <v>52</v>
      </c>
      <c r="T79" s="115"/>
      <c r="U79" s="112"/>
      <c r="V79" s="112">
        <v>21</v>
      </c>
      <c r="W79" s="112">
        <v>26</v>
      </c>
      <c r="X79" s="112">
        <v>19</v>
      </c>
      <c r="Y79" s="112">
        <v>25</v>
      </c>
      <c r="Z79" s="112">
        <v>27</v>
      </c>
    </row>
    <row r="80" spans="1:26" x14ac:dyDescent="0.25">
      <c r="S80" s="118" t="s">
        <v>53</v>
      </c>
      <c r="T80" s="118"/>
      <c r="U80" s="112"/>
      <c r="V80" s="112">
        <v>7350</v>
      </c>
      <c r="W80" s="112">
        <v>8012</v>
      </c>
      <c r="X80" s="112">
        <v>8001</v>
      </c>
      <c r="Y80" s="112">
        <v>8405</v>
      </c>
      <c r="Z80" s="112">
        <v>8082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Burdekin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423</v>
      </c>
      <c r="W83" s="112">
        <v>466</v>
      </c>
      <c r="X83" s="112">
        <v>459</v>
      </c>
      <c r="Y83" s="112">
        <v>498</v>
      </c>
      <c r="Z83" s="112">
        <v>488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246</v>
      </c>
      <c r="W84" s="112">
        <v>259</v>
      </c>
      <c r="X84" s="112">
        <v>262</v>
      </c>
      <c r="Y84" s="112">
        <v>265</v>
      </c>
      <c r="Z84" s="112">
        <v>265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1034</v>
      </c>
      <c r="W85" s="112">
        <v>1111</v>
      </c>
      <c r="X85" s="112">
        <v>1106</v>
      </c>
      <c r="Y85" s="112">
        <v>1141</v>
      </c>
      <c r="Z85" s="112">
        <v>1132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17,125</v>
      </c>
      <c r="D86" s="96">
        <f t="shared" ref="D86:D91" si="4">AD4</f>
        <v>-3.1391402714932126E-2</v>
      </c>
      <c r="E86" s="97">
        <f t="shared" ref="E86:E91" si="5">AD4</f>
        <v>-3.1391402714932126E-2</v>
      </c>
      <c r="F86" s="96">
        <f t="shared" ref="F86:F91" si="6">AF4</f>
        <v>8.6680626943334005E-2</v>
      </c>
      <c r="G86" s="97">
        <f t="shared" ref="G86:G91" si="7">AF4</f>
        <v>8.6680626943334005E-2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151</v>
      </c>
      <c r="W86" s="112">
        <v>169</v>
      </c>
      <c r="X86" s="112">
        <v>162</v>
      </c>
      <c r="Y86" s="112">
        <v>165</v>
      </c>
      <c r="Z86" s="112">
        <v>168</v>
      </c>
    </row>
    <row r="87" spans="1:30" ht="15" customHeight="1" x14ac:dyDescent="0.25">
      <c r="A87" s="98" t="s">
        <v>4</v>
      </c>
      <c r="B87" s="49"/>
      <c r="C87" s="57" t="str">
        <f t="shared" si="3"/>
        <v>9,030</v>
      </c>
      <c r="D87" s="96">
        <f t="shared" si="4"/>
        <v>-2.5889967637540479E-2</v>
      </c>
      <c r="E87" s="97">
        <f t="shared" si="5"/>
        <v>-2.5889967637540479E-2</v>
      </c>
      <c r="F87" s="96">
        <f t="shared" si="6"/>
        <v>7.3466476462196839E-2</v>
      </c>
      <c r="G87" s="97">
        <f t="shared" si="7"/>
        <v>7.3466476462196839E-2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119</v>
      </c>
      <c r="W87" s="112">
        <v>105</v>
      </c>
      <c r="X87" s="112">
        <v>113</v>
      </c>
      <c r="Y87" s="112">
        <v>115</v>
      </c>
      <c r="Z87" s="112">
        <v>119</v>
      </c>
    </row>
    <row r="88" spans="1:30" ht="15" customHeight="1" x14ac:dyDescent="0.25">
      <c r="A88" s="98" t="s">
        <v>5</v>
      </c>
      <c r="B88" s="49"/>
      <c r="C88" s="57" t="str">
        <f t="shared" si="3"/>
        <v>8,082</v>
      </c>
      <c r="D88" s="96">
        <f t="shared" si="4"/>
        <v>-3.9001189060642094E-2</v>
      </c>
      <c r="E88" s="97">
        <f t="shared" si="5"/>
        <v>-3.9001189060642094E-2</v>
      </c>
      <c r="F88" s="96">
        <f t="shared" si="6"/>
        <v>0.10034036759700471</v>
      </c>
      <c r="G88" s="97">
        <f t="shared" si="7"/>
        <v>0.10034036759700471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168</v>
      </c>
      <c r="W88" s="112">
        <v>174</v>
      </c>
      <c r="X88" s="112">
        <v>182</v>
      </c>
      <c r="Y88" s="112">
        <v>158</v>
      </c>
      <c r="Z88" s="112">
        <v>177</v>
      </c>
    </row>
    <row r="89" spans="1:30" ht="15" customHeight="1" x14ac:dyDescent="0.25">
      <c r="A89" s="49" t="s">
        <v>6</v>
      </c>
      <c r="B89" s="49"/>
      <c r="C89" s="57" t="str">
        <f t="shared" si="3"/>
        <v>10,428</v>
      </c>
      <c r="D89" s="96">
        <f t="shared" si="4"/>
        <v>-4.2687964748003293E-2</v>
      </c>
      <c r="E89" s="97">
        <f t="shared" si="5"/>
        <v>-4.2687964748003293E-2</v>
      </c>
      <c r="F89" s="96">
        <f t="shared" si="6"/>
        <v>5.0362610797743734E-2</v>
      </c>
      <c r="G89" s="97">
        <f t="shared" si="7"/>
        <v>5.0362610797743734E-2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667</v>
      </c>
      <c r="W89" s="112">
        <v>709</v>
      </c>
      <c r="X89" s="112">
        <v>721</v>
      </c>
      <c r="Y89" s="112">
        <v>760</v>
      </c>
      <c r="Z89" s="112">
        <v>754</v>
      </c>
    </row>
    <row r="90" spans="1:30" ht="15" customHeight="1" x14ac:dyDescent="0.25">
      <c r="A90" s="49" t="s">
        <v>98</v>
      </c>
      <c r="B90" s="49"/>
      <c r="C90" s="57" t="str">
        <f t="shared" si="3"/>
        <v>$38,262</v>
      </c>
      <c r="D90" s="96">
        <f t="shared" si="4"/>
        <v>0.1673536384077714</v>
      </c>
      <c r="E90" s="97">
        <f t="shared" si="5"/>
        <v>0.1673536384077714</v>
      </c>
      <c r="F90" s="96">
        <f t="shared" si="6"/>
        <v>0.20921292443888784</v>
      </c>
      <c r="G90" s="97">
        <f t="shared" si="7"/>
        <v>0.20921292443888784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1093</v>
      </c>
      <c r="W90" s="112">
        <v>1121</v>
      </c>
      <c r="X90" s="112">
        <v>1086</v>
      </c>
      <c r="Y90" s="112">
        <v>1163</v>
      </c>
      <c r="Z90" s="112">
        <v>1147</v>
      </c>
    </row>
    <row r="91" spans="1:30" ht="15" customHeight="1" x14ac:dyDescent="0.25">
      <c r="A91" s="49" t="s">
        <v>7</v>
      </c>
      <c r="B91" s="49"/>
      <c r="C91" s="57" t="str">
        <f t="shared" si="3"/>
        <v>$584.2 mil</v>
      </c>
      <c r="D91" s="96">
        <f t="shared" si="4"/>
        <v>8.9704623462950606E-2</v>
      </c>
      <c r="E91" s="97">
        <f t="shared" si="5"/>
        <v>8.9704623462950606E-2</v>
      </c>
      <c r="F91" s="96">
        <f t="shared" si="6"/>
        <v>0.22239792760570043</v>
      </c>
      <c r="G91" s="97">
        <f t="shared" si="7"/>
        <v>0.22239792760570043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5319</v>
      </c>
      <c r="W91" s="112">
        <v>5817</v>
      </c>
      <c r="X91" s="112">
        <v>5564</v>
      </c>
      <c r="Y91" s="112">
        <v>5874</v>
      </c>
      <c r="Z91" s="112">
        <v>5614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226</v>
      </c>
      <c r="W93" s="112">
        <v>231</v>
      </c>
      <c r="X93" s="112">
        <v>256</v>
      </c>
      <c r="Y93" s="112">
        <v>270</v>
      </c>
      <c r="Z93" s="112">
        <v>282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618</v>
      </c>
      <c r="W94" s="112">
        <v>647</v>
      </c>
      <c r="X94" s="112">
        <v>653</v>
      </c>
      <c r="Y94" s="112">
        <v>709</v>
      </c>
      <c r="Z94" s="112">
        <v>705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134</v>
      </c>
      <c r="W95" s="112">
        <v>138</v>
      </c>
      <c r="X95" s="112">
        <v>145</v>
      </c>
      <c r="Y95" s="112">
        <v>156</v>
      </c>
      <c r="Z95" s="112">
        <v>154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578</v>
      </c>
      <c r="W96" s="112">
        <v>632</v>
      </c>
      <c r="X96" s="112">
        <v>690</v>
      </c>
      <c r="Y96" s="112">
        <v>701</v>
      </c>
      <c r="Z96" s="112">
        <v>692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777</v>
      </c>
      <c r="W97" s="112">
        <v>811</v>
      </c>
      <c r="X97" s="112">
        <v>788</v>
      </c>
      <c r="Y97" s="112">
        <v>819</v>
      </c>
      <c r="Z97" s="112">
        <v>807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454</v>
      </c>
      <c r="W98" s="112">
        <v>474</v>
      </c>
      <c r="X98" s="112">
        <v>476</v>
      </c>
      <c r="Y98" s="112">
        <v>470</v>
      </c>
      <c r="Z98" s="112">
        <v>480</v>
      </c>
    </row>
    <row r="99" spans="1:32" ht="15" customHeight="1" x14ac:dyDescent="0.25">
      <c r="S99" s="115" t="s">
        <v>199</v>
      </c>
      <c r="T99" s="115"/>
      <c r="U99" s="112"/>
      <c r="V99" s="112">
        <v>51</v>
      </c>
      <c r="W99" s="112">
        <v>67</v>
      </c>
      <c r="X99" s="112">
        <v>71</v>
      </c>
      <c r="Y99" s="112">
        <v>79</v>
      </c>
      <c r="Z99" s="112">
        <v>99</v>
      </c>
    </row>
    <row r="100" spans="1:32" ht="15" customHeight="1" x14ac:dyDescent="0.25">
      <c r="S100" s="115" t="s">
        <v>58</v>
      </c>
      <c r="T100" s="115"/>
      <c r="U100" s="112"/>
      <c r="V100" s="112">
        <v>590</v>
      </c>
      <c r="W100" s="112">
        <v>575</v>
      </c>
      <c r="X100" s="112">
        <v>578</v>
      </c>
      <c r="Y100" s="112">
        <v>599</v>
      </c>
      <c r="Z100" s="112">
        <v>585</v>
      </c>
    </row>
    <row r="101" spans="1:32" x14ac:dyDescent="0.25">
      <c r="A101" s="18"/>
      <c r="S101" s="118" t="s">
        <v>53</v>
      </c>
      <c r="T101" s="118"/>
      <c r="U101" s="112"/>
      <c r="V101" s="112">
        <v>4606</v>
      </c>
      <c r="W101" s="112">
        <v>5020</v>
      </c>
      <c r="X101" s="112">
        <v>4853</v>
      </c>
      <c r="Y101" s="112">
        <v>5020</v>
      </c>
      <c r="Z101" s="112">
        <v>4804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11867</v>
      </c>
      <c r="W104" s="112">
        <v>12676</v>
      </c>
      <c r="X104" s="112">
        <v>12836</v>
      </c>
      <c r="Y104" s="112">
        <v>13367</v>
      </c>
      <c r="Z104" s="112">
        <v>13367</v>
      </c>
      <c r="AB104" s="109" t="str">
        <f>TEXT(Z104,"###,###")</f>
        <v>13,367</v>
      </c>
      <c r="AD104" s="130">
        <f>Z104/($Z$4)*100</f>
        <v>78.055474452554733</v>
      </c>
      <c r="AF104" s="109"/>
    </row>
    <row r="105" spans="1:32" x14ac:dyDescent="0.25">
      <c r="S105" s="115" t="s">
        <v>17</v>
      </c>
      <c r="T105" s="115"/>
      <c r="U105" s="112"/>
      <c r="V105" s="112">
        <v>1909</v>
      </c>
      <c r="W105" s="112">
        <v>1881</v>
      </c>
      <c r="X105" s="112">
        <v>1929</v>
      </c>
      <c r="Y105" s="112">
        <v>1990</v>
      </c>
      <c r="Z105" s="112">
        <v>1974</v>
      </c>
      <c r="AB105" s="109" t="str">
        <f>TEXT(Z105,"###,###")</f>
        <v>1,974</v>
      </c>
      <c r="AD105" s="130">
        <f>Z105/($Z$4)*100</f>
        <v>11.527007299270073</v>
      </c>
      <c r="AF105" s="109"/>
    </row>
    <row r="106" spans="1:32" x14ac:dyDescent="0.25">
      <c r="S106" s="118" t="s">
        <v>53</v>
      </c>
      <c r="T106" s="118"/>
      <c r="U106" s="120"/>
      <c r="V106" s="120">
        <v>13776</v>
      </c>
      <c r="W106" s="120">
        <v>14557</v>
      </c>
      <c r="X106" s="120">
        <v>14765</v>
      </c>
      <c r="Y106" s="120">
        <v>15357</v>
      </c>
      <c r="Z106" s="120">
        <v>15341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2666</v>
      </c>
      <c r="W108" s="112">
        <v>2684</v>
      </c>
      <c r="X108" s="112">
        <v>2473</v>
      </c>
      <c r="Y108" s="112">
        <v>2776</v>
      </c>
      <c r="Z108" s="112">
        <v>2452</v>
      </c>
      <c r="AB108" s="109" t="str">
        <f>TEXT(Z108,"###,###")</f>
        <v>2,452</v>
      </c>
      <c r="AD108" s="130">
        <f>Z108/($Z$4)*100</f>
        <v>14.318248175182482</v>
      </c>
      <c r="AF108" s="109"/>
    </row>
    <row r="109" spans="1:32" x14ac:dyDescent="0.25">
      <c r="S109" s="115" t="s">
        <v>20</v>
      </c>
      <c r="T109" s="115"/>
      <c r="U109" s="112"/>
      <c r="V109" s="112">
        <v>2919</v>
      </c>
      <c r="W109" s="112">
        <v>3165</v>
      </c>
      <c r="X109" s="112">
        <v>3088</v>
      </c>
      <c r="Y109" s="112">
        <v>2897</v>
      </c>
      <c r="Z109" s="112">
        <v>3083</v>
      </c>
      <c r="AB109" s="109" t="str">
        <f>TEXT(Z109,"###,###")</f>
        <v>3,083</v>
      </c>
      <c r="AD109" s="130">
        <f>Z109/($Z$4)*100</f>
        <v>18.002919708029196</v>
      </c>
      <c r="AF109" s="109"/>
    </row>
    <row r="110" spans="1:32" x14ac:dyDescent="0.25">
      <c r="S110" s="115" t="s">
        <v>21</v>
      </c>
      <c r="T110" s="115"/>
      <c r="U110" s="112"/>
      <c r="V110" s="112">
        <v>3735</v>
      </c>
      <c r="W110" s="112">
        <v>4071</v>
      </c>
      <c r="X110" s="112">
        <v>4489</v>
      </c>
      <c r="Y110" s="112">
        <v>4452</v>
      </c>
      <c r="Z110" s="112">
        <v>4262</v>
      </c>
      <c r="AB110" s="109" t="str">
        <f>TEXT(Z110,"###,###")</f>
        <v>4,262</v>
      </c>
      <c r="AD110" s="130">
        <f>Z110/($Z$4)*100</f>
        <v>24.88759124087591</v>
      </c>
      <c r="AF110" s="109"/>
    </row>
    <row r="111" spans="1:32" x14ac:dyDescent="0.25">
      <c r="S111" s="115" t="s">
        <v>22</v>
      </c>
      <c r="T111" s="115"/>
      <c r="U111" s="112"/>
      <c r="V111" s="112">
        <v>4528</v>
      </c>
      <c r="W111" s="112">
        <v>5030</v>
      </c>
      <c r="X111" s="112">
        <v>4875</v>
      </c>
      <c r="Y111" s="112">
        <v>5357</v>
      </c>
      <c r="Z111" s="112">
        <v>5152</v>
      </c>
      <c r="AB111" s="109" t="str">
        <f>TEXT(Z111,"###,###")</f>
        <v>5,152</v>
      </c>
      <c r="AD111" s="130">
        <f>Z111/($Z$4)*100</f>
        <v>30.084671532846713</v>
      </c>
      <c r="AF111" s="109"/>
    </row>
    <row r="112" spans="1:32" x14ac:dyDescent="0.25">
      <c r="S112" s="118" t="s">
        <v>53</v>
      </c>
      <c r="T112" s="118"/>
      <c r="U112" s="112"/>
      <c r="V112" s="112">
        <v>15765</v>
      </c>
      <c r="W112" s="112">
        <v>17374</v>
      </c>
      <c r="X112" s="112">
        <v>17078</v>
      </c>
      <c r="Y112" s="112">
        <v>17679</v>
      </c>
      <c r="Z112" s="112">
        <v>17125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40.950000000000003</v>
      </c>
      <c r="W118" s="131">
        <v>41.44</v>
      </c>
      <c r="X118" s="131">
        <v>41.03</v>
      </c>
      <c r="Y118" s="131">
        <v>41.67</v>
      </c>
      <c r="Z118" s="131">
        <v>42.56</v>
      </c>
      <c r="AB118" s="109" t="str">
        <f>TEXT(Z118,"##.0")</f>
        <v>42.6</v>
      </c>
    </row>
    <row r="120" spans="19:32" x14ac:dyDescent="0.25">
      <c r="S120" s="101" t="s">
        <v>100</v>
      </c>
      <c r="T120" s="112"/>
      <c r="U120" s="112"/>
      <c r="V120" s="112">
        <v>7776</v>
      </c>
      <c r="W120" s="112">
        <v>8462</v>
      </c>
      <c r="X120" s="112">
        <v>8355</v>
      </c>
      <c r="Y120" s="112">
        <v>8678</v>
      </c>
      <c r="Z120" s="112">
        <v>8222</v>
      </c>
      <c r="AB120" s="109" t="str">
        <f>TEXT(Z120,"###,###")</f>
        <v>8,222</v>
      </c>
    </row>
    <row r="121" spans="19:32" x14ac:dyDescent="0.25">
      <c r="S121" s="101" t="s">
        <v>101</v>
      </c>
      <c r="T121" s="112"/>
      <c r="U121" s="112"/>
      <c r="V121" s="112">
        <v>1082</v>
      </c>
      <c r="W121" s="112">
        <v>1270</v>
      </c>
      <c r="X121" s="112">
        <v>1020</v>
      </c>
      <c r="Y121" s="112">
        <v>1157</v>
      </c>
      <c r="Z121" s="112">
        <v>1142</v>
      </c>
      <c r="AB121" s="109" t="str">
        <f>TEXT(Z121,"###,###")</f>
        <v>1,142</v>
      </c>
    </row>
    <row r="122" spans="19:32" x14ac:dyDescent="0.25">
      <c r="S122" s="101" t="s">
        <v>102</v>
      </c>
      <c r="T122" s="112"/>
      <c r="U122" s="112"/>
      <c r="V122" s="112">
        <v>1067</v>
      </c>
      <c r="W122" s="112">
        <v>1103</v>
      </c>
      <c r="X122" s="112">
        <v>1047</v>
      </c>
      <c r="Y122" s="112">
        <v>1063</v>
      </c>
      <c r="Z122" s="112">
        <v>1067</v>
      </c>
      <c r="AB122" s="109" t="str">
        <f>TEXT(Z122,"###,###")</f>
        <v>1,067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8843</v>
      </c>
      <c r="W124" s="112">
        <v>9565</v>
      </c>
      <c r="X124" s="112">
        <v>9402</v>
      </c>
      <c r="Y124" s="112">
        <v>9741</v>
      </c>
      <c r="Z124" s="112">
        <v>9289</v>
      </c>
      <c r="AB124" s="109" t="str">
        <f>TEXT(Z124,"###,###")</f>
        <v>9,289</v>
      </c>
      <c r="AD124" s="127">
        <f>Z124/$Z$7*100</f>
        <v>89.077483697736852</v>
      </c>
    </row>
    <row r="125" spans="19:32" x14ac:dyDescent="0.25">
      <c r="S125" s="101" t="s">
        <v>104</v>
      </c>
      <c r="T125" s="112"/>
      <c r="U125" s="112"/>
      <c r="V125" s="112">
        <v>2149</v>
      </c>
      <c r="W125" s="112">
        <v>2373</v>
      </c>
      <c r="X125" s="112">
        <v>2067</v>
      </c>
      <c r="Y125" s="112">
        <v>2220</v>
      </c>
      <c r="Z125" s="112">
        <v>2209</v>
      </c>
      <c r="AB125" s="109" t="str">
        <f>TEXT(Z125,"###,###")</f>
        <v>2,209</v>
      </c>
      <c r="AD125" s="127">
        <f>Z125/$Z$7*100</f>
        <v>21.183352512466435</v>
      </c>
    </row>
    <row r="127" spans="19:32" x14ac:dyDescent="0.25">
      <c r="S127" s="101" t="s">
        <v>105</v>
      </c>
      <c r="T127" s="112"/>
      <c r="U127" s="112"/>
      <c r="V127" s="112">
        <v>5321</v>
      </c>
      <c r="W127" s="112">
        <v>5821</v>
      </c>
      <c r="X127" s="112">
        <v>5564</v>
      </c>
      <c r="Y127" s="112">
        <v>5872</v>
      </c>
      <c r="Z127" s="112">
        <v>5615</v>
      </c>
      <c r="AB127" s="109" t="str">
        <f>TEXT(Z127,"###,###")</f>
        <v>5,615</v>
      </c>
      <c r="AD127" s="127">
        <f>Z127/$Z$7*100</f>
        <v>53.845416187188341</v>
      </c>
    </row>
    <row r="128" spans="19:32" x14ac:dyDescent="0.25">
      <c r="S128" s="101" t="s">
        <v>106</v>
      </c>
      <c r="T128" s="112"/>
      <c r="U128" s="112"/>
      <c r="V128" s="112">
        <v>4606</v>
      </c>
      <c r="W128" s="112">
        <v>5014</v>
      </c>
      <c r="X128" s="112">
        <v>4853</v>
      </c>
      <c r="Y128" s="112">
        <v>5024</v>
      </c>
      <c r="Z128" s="112">
        <v>4800</v>
      </c>
      <c r="AB128" s="109" t="str">
        <f>TEXT(Z128,"###,###")</f>
        <v>4,800</v>
      </c>
      <c r="AD128" s="127">
        <f>Z128/$Z$7*100</f>
        <v>46.029919447640964</v>
      </c>
    </row>
    <row r="130" spans="19:20" x14ac:dyDescent="0.25">
      <c r="S130" s="101" t="s">
        <v>280</v>
      </c>
      <c r="T130" s="127">
        <v>78.845416187188349</v>
      </c>
    </row>
    <row r="131" spans="19:20" x14ac:dyDescent="0.25">
      <c r="S131" s="101" t="s">
        <v>281</v>
      </c>
      <c r="T131" s="127">
        <v>10.951285001917913</v>
      </c>
    </row>
    <row r="132" spans="19:20" x14ac:dyDescent="0.25">
      <c r="S132" s="101" t="s">
        <v>282</v>
      </c>
      <c r="T132" s="127">
        <v>10.232067510548523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462C546-39E0-42CC-B37C-07908E9D8C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EA00B82-A2B8-43DA-8F0A-7F9799F182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A53E358-6626-46BB-B218-37C6346214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D6D9317-A703-46AA-A0C7-C4647516DE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2D0C7-0CEB-45D4-9735-070CD9BF07D1}">
  <sheetPr codeName="Sheet7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119</v>
      </c>
      <c r="T1" s="99"/>
      <c r="U1" s="99"/>
      <c r="V1" s="99"/>
      <c r="W1" s="99"/>
      <c r="X1" s="99"/>
      <c r="Y1" s="100" t="s">
        <v>214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119</v>
      </c>
      <c r="Y3" s="105" t="s">
        <v>214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9.12 Burke,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142</v>
      </c>
      <c r="W4" s="108">
        <v>309</v>
      </c>
      <c r="X4" s="108">
        <v>162</v>
      </c>
      <c r="Y4" s="108">
        <v>270</v>
      </c>
      <c r="Z4" s="108">
        <v>281</v>
      </c>
      <c r="AB4" s="109" t="str">
        <f>TEXT(Z4,"###,###")</f>
        <v>281</v>
      </c>
      <c r="AD4" s="110">
        <f>Z4/Y4-1</f>
        <v>4.0740740740740744E-2</v>
      </c>
      <c r="AF4" s="110">
        <f>Z4/V4-1</f>
        <v>0.97887323943661975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77</v>
      </c>
      <c r="W5" s="108">
        <v>180</v>
      </c>
      <c r="X5" s="108">
        <v>105</v>
      </c>
      <c r="Y5" s="108">
        <v>159</v>
      </c>
      <c r="Z5" s="108">
        <v>167</v>
      </c>
      <c r="AB5" s="109" t="str">
        <f>TEXT(Z5,"###,###")</f>
        <v>167</v>
      </c>
      <c r="AD5" s="110">
        <f t="shared" ref="AD5:AD9" si="0">Z5/Y5-1</f>
        <v>5.031446540880502E-2</v>
      </c>
      <c r="AF5" s="110">
        <f t="shared" ref="AF5:AF9" si="1">Z5/V5-1</f>
        <v>1.168831168831169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61</v>
      </c>
      <c r="W6" s="108">
        <v>124</v>
      </c>
      <c r="X6" s="108">
        <v>58</v>
      </c>
      <c r="Y6" s="108">
        <v>107</v>
      </c>
      <c r="Z6" s="108">
        <v>114</v>
      </c>
      <c r="AB6" s="109" t="str">
        <f>TEXT(Z6,"###,###")</f>
        <v>114</v>
      </c>
      <c r="AD6" s="110">
        <f t="shared" si="0"/>
        <v>6.5420560747663448E-2</v>
      </c>
      <c r="AF6" s="110">
        <f t="shared" si="1"/>
        <v>0.86885245901639352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82</v>
      </c>
      <c r="W7" s="108">
        <v>208</v>
      </c>
      <c r="X7" s="108">
        <v>108</v>
      </c>
      <c r="Y7" s="108">
        <v>171</v>
      </c>
      <c r="Z7" s="108">
        <v>175</v>
      </c>
      <c r="AB7" s="109" t="str">
        <f>TEXT(Z7,"###,###")</f>
        <v>175</v>
      </c>
      <c r="AD7" s="110">
        <f t="shared" si="0"/>
        <v>2.3391812865497075E-2</v>
      </c>
      <c r="AF7" s="110">
        <f t="shared" si="1"/>
        <v>1.1341463414634148</v>
      </c>
    </row>
    <row r="8" spans="1:32" ht="17.25" customHeight="1" x14ac:dyDescent="0.25">
      <c r="A8" s="64" t="s">
        <v>12</v>
      </c>
      <c r="B8" s="65"/>
      <c r="C8" s="29"/>
      <c r="D8" s="66" t="str">
        <f>AB4</f>
        <v>281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175</v>
      </c>
      <c r="P8" s="67"/>
      <c r="S8" s="107" t="s">
        <v>84</v>
      </c>
      <c r="T8" s="108"/>
      <c r="U8" s="108"/>
      <c r="V8" s="108">
        <v>38910.26</v>
      </c>
      <c r="W8" s="108">
        <v>38370</v>
      </c>
      <c r="X8" s="108">
        <v>37795.360000000001</v>
      </c>
      <c r="Y8" s="108">
        <v>43953.07</v>
      </c>
      <c r="Z8" s="108">
        <v>43144.02</v>
      </c>
      <c r="AB8" s="109" t="str">
        <f>TEXT(Z8,"$###,###")</f>
        <v>$43,144</v>
      </c>
      <c r="AD8" s="110">
        <f t="shared" si="0"/>
        <v>-1.8407132880592925E-2</v>
      </c>
      <c r="AF8" s="110">
        <f t="shared" si="1"/>
        <v>0.10880831945096214</v>
      </c>
    </row>
    <row r="9" spans="1:32" x14ac:dyDescent="0.25">
      <c r="A9" s="30" t="s">
        <v>14</v>
      </c>
      <c r="B9" s="71"/>
      <c r="C9" s="72"/>
      <c r="D9" s="73">
        <f>AD104</f>
        <v>53.380782918149464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61.714285714285708</v>
      </c>
      <c r="P9" s="74" t="s">
        <v>85</v>
      </c>
      <c r="S9" s="107" t="s">
        <v>7</v>
      </c>
      <c r="T9" s="108"/>
      <c r="U9" s="108"/>
      <c r="V9" s="108">
        <v>4366763</v>
      </c>
      <c r="W9" s="108">
        <v>10303831</v>
      </c>
      <c r="X9" s="108">
        <v>5828792</v>
      </c>
      <c r="Y9" s="108">
        <v>9600761</v>
      </c>
      <c r="Z9" s="108">
        <v>11003144</v>
      </c>
      <c r="AB9" s="109" t="str">
        <f>TEXT(Z9/1000000,"$#,###.0")&amp;" mil"</f>
        <v>$11.0 mil</v>
      </c>
      <c r="AD9" s="110">
        <f t="shared" si="0"/>
        <v>0.14606998341069</v>
      </c>
      <c r="AF9" s="110">
        <f t="shared" si="1"/>
        <v>1.5197483811235002</v>
      </c>
    </row>
    <row r="10" spans="1:32" x14ac:dyDescent="0.25">
      <c r="A10" s="30" t="s">
        <v>17</v>
      </c>
      <c r="B10" s="71"/>
      <c r="C10" s="72"/>
      <c r="D10" s="73">
        <f>AD105</f>
        <v>37.366548042704629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40.571428571428569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87.428571428571431</v>
      </c>
      <c r="P11" s="74" t="s">
        <v>85</v>
      </c>
      <c r="S11" s="107" t="s">
        <v>29</v>
      </c>
      <c r="T11" s="112"/>
      <c r="U11" s="112"/>
      <c r="V11" s="112">
        <v>124</v>
      </c>
      <c r="W11" s="112">
        <v>283</v>
      </c>
      <c r="X11" s="112">
        <v>146</v>
      </c>
      <c r="Y11" s="112">
        <v>241</v>
      </c>
      <c r="Z11" s="112">
        <v>254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4.5714285714285712</v>
      </c>
      <c r="P12" s="74" t="s">
        <v>85</v>
      </c>
      <c r="S12" s="107" t="s">
        <v>30</v>
      </c>
      <c r="T12" s="112"/>
      <c r="U12" s="112"/>
      <c r="V12" s="112">
        <v>19</v>
      </c>
      <c r="W12" s="112">
        <v>21</v>
      </c>
      <c r="X12" s="112">
        <v>20</v>
      </c>
      <c r="Y12" s="112">
        <v>27</v>
      </c>
      <c r="Z12" s="112">
        <v>27</v>
      </c>
    </row>
    <row r="13" spans="1:32" ht="15" customHeight="1" x14ac:dyDescent="0.25">
      <c r="A13" s="30" t="s">
        <v>19</v>
      </c>
      <c r="B13" s="72"/>
      <c r="C13" s="72"/>
      <c r="D13" s="73">
        <f>AD108</f>
        <v>16.014234875444842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8.5714285714285712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12.099644128113878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40.9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44.483985765124558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26.136363636363637</v>
      </c>
      <c r="P15" s="74" t="s">
        <v>85</v>
      </c>
      <c r="S15" s="115" t="s">
        <v>61</v>
      </c>
      <c r="T15" s="115"/>
      <c r="U15" s="116"/>
      <c r="V15" s="116">
        <v>30</v>
      </c>
      <c r="W15" s="116">
        <v>42</v>
      </c>
      <c r="X15" s="116">
        <v>24</v>
      </c>
      <c r="Y15" s="112">
        <v>38</v>
      </c>
      <c r="Z15" s="112">
        <v>42</v>
      </c>
      <c r="AB15" s="117">
        <f t="shared" ref="AB15:AB34" si="2">IF(Z15="np",0,Z15/$Z$34)</f>
        <v>0.1494661921708185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20.996441281138789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73.86363636363636</v>
      </c>
      <c r="P16" s="37" t="s">
        <v>85</v>
      </c>
      <c r="S16" s="115" t="s">
        <v>62</v>
      </c>
      <c r="T16" s="115"/>
      <c r="U16" s="116"/>
      <c r="V16" s="116">
        <v>7</v>
      </c>
      <c r="W16" s="116">
        <v>8</v>
      </c>
      <c r="X16" s="116">
        <v>7</v>
      </c>
      <c r="Y16" s="112">
        <v>9</v>
      </c>
      <c r="Z16" s="112">
        <v>3</v>
      </c>
      <c r="AB16" s="117">
        <f t="shared" si="2"/>
        <v>1.0676156583629894E-2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0</v>
      </c>
      <c r="W17" s="116">
        <v>3</v>
      </c>
      <c r="X17" s="116">
        <v>4</v>
      </c>
      <c r="Y17" s="112">
        <v>7</v>
      </c>
      <c r="Z17" s="112">
        <v>2</v>
      </c>
      <c r="AB17" s="117">
        <f t="shared" si="2"/>
        <v>7.1174377224199285E-3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2</v>
      </c>
      <c r="AB18" s="117">
        <f t="shared" si="2"/>
        <v>7.1174377224199285E-3</v>
      </c>
    </row>
    <row r="19" spans="1:28" x14ac:dyDescent="0.25">
      <c r="A19" s="63" t="str">
        <f>$S$1&amp;" ("&amp;$V$2&amp;" to "&amp;$Z$2&amp;")"</f>
        <v>Burke (2016-17 to 2020-21)</v>
      </c>
      <c r="B19" s="63"/>
      <c r="C19" s="63"/>
      <c r="D19" s="63"/>
      <c r="E19" s="63"/>
      <c r="F19" s="63"/>
      <c r="G19" s="63" t="str">
        <f>$S$1&amp;" ("&amp;$V$2&amp;" to "&amp;$Z$2&amp;")"</f>
        <v>Burke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4</v>
      </c>
      <c r="W19" s="116">
        <v>6</v>
      </c>
      <c r="X19" s="116">
        <v>4</v>
      </c>
      <c r="Y19" s="112">
        <v>8</v>
      </c>
      <c r="Z19" s="112">
        <v>11</v>
      </c>
      <c r="AB19" s="117">
        <f t="shared" si="2"/>
        <v>3.9145907473309607E-2</v>
      </c>
    </row>
    <row r="20" spans="1:28" x14ac:dyDescent="0.25">
      <c r="S20" s="115" t="s">
        <v>66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3</v>
      </c>
      <c r="AB20" s="117">
        <f t="shared" si="2"/>
        <v>1.0676156583629894E-2</v>
      </c>
    </row>
    <row r="21" spans="1:28" x14ac:dyDescent="0.25">
      <c r="S21" s="115" t="s">
        <v>67</v>
      </c>
      <c r="T21" s="115"/>
      <c r="U21" s="116"/>
      <c r="V21" s="116">
        <v>0</v>
      </c>
      <c r="W21" s="116">
        <v>11</v>
      </c>
      <c r="X21" s="116">
        <v>8</v>
      </c>
      <c r="Y21" s="112">
        <v>16</v>
      </c>
      <c r="Z21" s="112">
        <v>13</v>
      </c>
      <c r="AB21" s="117">
        <f t="shared" si="2"/>
        <v>4.6263345195729534E-2</v>
      </c>
    </row>
    <row r="22" spans="1:28" x14ac:dyDescent="0.25">
      <c r="S22" s="115" t="s">
        <v>68</v>
      </c>
      <c r="T22" s="115"/>
      <c r="U22" s="116"/>
      <c r="V22" s="116">
        <v>6</v>
      </c>
      <c r="W22" s="116">
        <v>17</v>
      </c>
      <c r="X22" s="116">
        <v>7</v>
      </c>
      <c r="Y22" s="112">
        <v>4</v>
      </c>
      <c r="Z22" s="112">
        <v>8</v>
      </c>
      <c r="AB22" s="117">
        <f t="shared" si="2"/>
        <v>2.8469750889679714E-2</v>
      </c>
    </row>
    <row r="23" spans="1:28" x14ac:dyDescent="0.25">
      <c r="S23" s="115" t="s">
        <v>69</v>
      </c>
      <c r="T23" s="115"/>
      <c r="U23" s="116"/>
      <c r="V23" s="116">
        <v>9</v>
      </c>
      <c r="W23" s="116">
        <v>33</v>
      </c>
      <c r="X23" s="116">
        <v>22</v>
      </c>
      <c r="Y23" s="112">
        <v>24</v>
      </c>
      <c r="Z23" s="112">
        <v>26</v>
      </c>
      <c r="AB23" s="117">
        <f t="shared" si="2"/>
        <v>9.2526690391459068E-2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71</v>
      </c>
      <c r="T25" s="115"/>
      <c r="U25" s="116"/>
      <c r="V25" s="116">
        <v>0</v>
      </c>
      <c r="W25" s="116">
        <v>5</v>
      </c>
      <c r="X25" s="116">
        <v>5</v>
      </c>
      <c r="Y25" s="112">
        <v>4</v>
      </c>
      <c r="Z25" s="112">
        <v>3</v>
      </c>
      <c r="AB25" s="117">
        <f t="shared" si="2"/>
        <v>1.0676156583629894E-2</v>
      </c>
    </row>
    <row r="26" spans="1:28" x14ac:dyDescent="0.25">
      <c r="S26" s="115" t="s">
        <v>72</v>
      </c>
      <c r="T26" s="115"/>
      <c r="U26" s="116"/>
      <c r="V26" s="116">
        <v>0</v>
      </c>
      <c r="W26" s="116">
        <v>3</v>
      </c>
      <c r="X26" s="116">
        <v>0</v>
      </c>
      <c r="Y26" s="112">
        <v>0</v>
      </c>
      <c r="Z26" s="112">
        <v>5</v>
      </c>
      <c r="AB26" s="117">
        <f t="shared" si="2"/>
        <v>1.7793594306049824E-2</v>
      </c>
    </row>
    <row r="27" spans="1:28" x14ac:dyDescent="0.25">
      <c r="S27" s="115" t="s">
        <v>73</v>
      </c>
      <c r="T27" s="115"/>
      <c r="U27" s="116"/>
      <c r="V27" s="116">
        <v>6</v>
      </c>
      <c r="W27" s="116">
        <v>7</v>
      </c>
      <c r="X27" s="116">
        <v>7</v>
      </c>
      <c r="Y27" s="112">
        <v>14</v>
      </c>
      <c r="Z27" s="112">
        <v>22</v>
      </c>
      <c r="AB27" s="117">
        <f t="shared" si="2"/>
        <v>7.8291814946619215E-2</v>
      </c>
    </row>
    <row r="28" spans="1:28" x14ac:dyDescent="0.25">
      <c r="S28" s="115" t="s">
        <v>74</v>
      </c>
      <c r="T28" s="115"/>
      <c r="U28" s="116"/>
      <c r="V28" s="116">
        <v>3</v>
      </c>
      <c r="W28" s="116">
        <v>24</v>
      </c>
      <c r="X28" s="116">
        <v>4</v>
      </c>
      <c r="Y28" s="112">
        <v>8</v>
      </c>
      <c r="Z28" s="112">
        <v>18</v>
      </c>
      <c r="AB28" s="117">
        <f t="shared" si="2"/>
        <v>6.4056939501779361E-2</v>
      </c>
    </row>
    <row r="29" spans="1:28" x14ac:dyDescent="0.25">
      <c r="S29" s="115" t="s">
        <v>75</v>
      </c>
      <c r="T29" s="115"/>
      <c r="U29" s="116"/>
      <c r="V29" s="116">
        <v>22</v>
      </c>
      <c r="W29" s="116">
        <v>47</v>
      </c>
      <c r="X29" s="116">
        <v>26</v>
      </c>
      <c r="Y29" s="112">
        <v>53</v>
      </c>
      <c r="Z29" s="112">
        <v>51</v>
      </c>
      <c r="AB29" s="117">
        <f t="shared" si="2"/>
        <v>0.18149466192170818</v>
      </c>
    </row>
    <row r="30" spans="1:28" x14ac:dyDescent="0.25">
      <c r="S30" s="115" t="s">
        <v>76</v>
      </c>
      <c r="T30" s="115"/>
      <c r="U30" s="116"/>
      <c r="V30" s="116">
        <v>13</v>
      </c>
      <c r="W30" s="116">
        <v>20</v>
      </c>
      <c r="X30" s="116">
        <v>12</v>
      </c>
      <c r="Y30" s="112">
        <v>15</v>
      </c>
      <c r="Z30" s="112">
        <v>20</v>
      </c>
      <c r="AB30" s="117">
        <f t="shared" si="2"/>
        <v>7.1174377224199295E-2</v>
      </c>
    </row>
    <row r="31" spans="1:28" x14ac:dyDescent="0.25">
      <c r="S31" s="115" t="s">
        <v>77</v>
      </c>
      <c r="T31" s="115"/>
      <c r="U31" s="116"/>
      <c r="V31" s="116">
        <v>6</v>
      </c>
      <c r="W31" s="116">
        <v>12</v>
      </c>
      <c r="X31" s="116">
        <v>7</v>
      </c>
      <c r="Y31" s="112">
        <v>16</v>
      </c>
      <c r="Z31" s="112">
        <v>18</v>
      </c>
      <c r="AB31" s="117">
        <f t="shared" si="2"/>
        <v>6.4056939501779361E-2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0</v>
      </c>
      <c r="W32" s="116">
        <v>0</v>
      </c>
      <c r="X32" s="116">
        <v>0</v>
      </c>
      <c r="Y32" s="112">
        <v>0</v>
      </c>
      <c r="Z32" s="112">
        <v>0</v>
      </c>
      <c r="AB32" s="117">
        <f t="shared" si="2"/>
        <v>0</v>
      </c>
    </row>
    <row r="33" spans="19:32" x14ac:dyDescent="0.25">
      <c r="S33" s="115" t="s">
        <v>79</v>
      </c>
      <c r="T33" s="115"/>
      <c r="U33" s="116"/>
      <c r="V33" s="116">
        <v>14</v>
      </c>
      <c r="W33" s="116">
        <v>39</v>
      </c>
      <c r="X33" s="116">
        <v>20</v>
      </c>
      <c r="Y33" s="112">
        <v>28</v>
      </c>
      <c r="Z33" s="112">
        <v>24</v>
      </c>
      <c r="AB33" s="117">
        <f t="shared" si="2"/>
        <v>8.5409252669039148E-2</v>
      </c>
    </row>
    <row r="34" spans="19:32" x14ac:dyDescent="0.25">
      <c r="S34" s="118" t="s">
        <v>53</v>
      </c>
      <c r="T34" s="118"/>
      <c r="U34" s="119"/>
      <c r="V34" s="119">
        <v>146</v>
      </c>
      <c r="W34" s="119">
        <v>309</v>
      </c>
      <c r="X34" s="119">
        <v>164</v>
      </c>
      <c r="Y34" s="120">
        <v>269</v>
      </c>
      <c r="Z34" s="120">
        <v>281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64</v>
      </c>
      <c r="W37" s="112">
        <v>163</v>
      </c>
      <c r="X37" s="112">
        <v>82</v>
      </c>
      <c r="Y37" s="112">
        <v>127</v>
      </c>
      <c r="Z37" s="112">
        <v>130</v>
      </c>
      <c r="AB37" s="132">
        <f>Z37/Z40*100</f>
        <v>73.86363636363636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24</v>
      </c>
      <c r="W38" s="112">
        <v>43</v>
      </c>
      <c r="X38" s="112">
        <v>22</v>
      </c>
      <c r="Y38" s="112">
        <v>46</v>
      </c>
      <c r="Z38" s="112">
        <v>46</v>
      </c>
      <c r="AB38" s="132">
        <f>Z38/Z40*100</f>
        <v>26.136363636363637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88</v>
      </c>
      <c r="W40" s="112">
        <v>206</v>
      </c>
      <c r="X40" s="112">
        <v>104</v>
      </c>
      <c r="Y40" s="112">
        <v>173</v>
      </c>
      <c r="Z40" s="112">
        <v>176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0</v>
      </c>
      <c r="X45" s="112">
        <v>0</v>
      </c>
      <c r="Y45" s="112">
        <v>0</v>
      </c>
      <c r="Z45" s="112">
        <v>3</v>
      </c>
    </row>
    <row r="46" spans="19:32" x14ac:dyDescent="0.25">
      <c r="S46" s="115" t="s">
        <v>38</v>
      </c>
      <c r="T46" s="115"/>
      <c r="U46" s="112"/>
      <c r="V46" s="112">
        <v>3</v>
      </c>
      <c r="W46" s="112">
        <v>10</v>
      </c>
      <c r="X46" s="112">
        <v>9</v>
      </c>
      <c r="Y46" s="112">
        <v>15</v>
      </c>
      <c r="Z46" s="112">
        <v>10</v>
      </c>
    </row>
    <row r="47" spans="19:32" x14ac:dyDescent="0.25">
      <c r="S47" s="115" t="s">
        <v>39</v>
      </c>
      <c r="T47" s="115"/>
      <c r="U47" s="112"/>
      <c r="V47" s="112">
        <v>10</v>
      </c>
      <c r="W47" s="112">
        <v>41</v>
      </c>
      <c r="X47" s="112">
        <v>10</v>
      </c>
      <c r="Y47" s="112">
        <v>21</v>
      </c>
      <c r="Z47" s="112">
        <v>23</v>
      </c>
    </row>
    <row r="48" spans="19:32" x14ac:dyDescent="0.25">
      <c r="S48" s="115" t="s">
        <v>40</v>
      </c>
      <c r="T48" s="115"/>
      <c r="U48" s="112"/>
      <c r="V48" s="112">
        <v>8</v>
      </c>
      <c r="W48" s="112">
        <v>18</v>
      </c>
      <c r="X48" s="112">
        <v>10</v>
      </c>
      <c r="Y48" s="112">
        <v>20</v>
      </c>
      <c r="Z48" s="112">
        <v>22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</v>
      </c>
      <c r="W49" s="112">
        <v>9</v>
      </c>
      <c r="X49" s="112">
        <v>3</v>
      </c>
      <c r="Y49" s="112">
        <v>21</v>
      </c>
      <c r="Z49" s="112">
        <v>14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Burke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13</v>
      </c>
      <c r="W50" s="112">
        <v>15</v>
      </c>
      <c r="X50" s="112">
        <v>11</v>
      </c>
      <c r="Y50" s="112">
        <v>14</v>
      </c>
      <c r="Z50" s="112">
        <v>24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10</v>
      </c>
      <c r="W51" s="112">
        <v>12</v>
      </c>
      <c r="X51" s="112">
        <v>7</v>
      </c>
      <c r="Y51" s="112">
        <v>16</v>
      </c>
      <c r="Z51" s="112">
        <v>12</v>
      </c>
    </row>
    <row r="52" spans="1:26" ht="15" customHeight="1" x14ac:dyDescent="0.25">
      <c r="S52" s="115" t="s">
        <v>44</v>
      </c>
      <c r="T52" s="115"/>
      <c r="U52" s="112"/>
      <c r="V52" s="112">
        <v>6</v>
      </c>
      <c r="W52" s="112">
        <v>21</v>
      </c>
      <c r="X52" s="112">
        <v>12</v>
      </c>
      <c r="Y52" s="112">
        <v>14</v>
      </c>
      <c r="Z52" s="112">
        <v>16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</v>
      </c>
      <c r="W53" s="112">
        <v>17</v>
      </c>
      <c r="X53" s="112">
        <v>6</v>
      </c>
      <c r="Y53" s="112">
        <v>12</v>
      </c>
      <c r="Z53" s="112">
        <v>14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</v>
      </c>
      <c r="W54" s="112">
        <v>6</v>
      </c>
      <c r="X54" s="112">
        <v>10</v>
      </c>
      <c r="Y54" s="112">
        <v>6</v>
      </c>
      <c r="Z54" s="112">
        <v>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</v>
      </c>
      <c r="W55" s="112">
        <v>20</v>
      </c>
      <c r="X55" s="112">
        <v>7</v>
      </c>
      <c r="Y55" s="112">
        <v>12</v>
      </c>
      <c r="Z55" s="112">
        <v>6</v>
      </c>
    </row>
    <row r="56" spans="1:26" ht="15" customHeight="1" x14ac:dyDescent="0.25">
      <c r="S56" s="115" t="s">
        <v>48</v>
      </c>
      <c r="T56" s="115"/>
      <c r="U56" s="112"/>
      <c r="V56" s="112">
        <v>5</v>
      </c>
      <c r="W56" s="112">
        <v>12</v>
      </c>
      <c r="X56" s="112">
        <v>4</v>
      </c>
      <c r="Y56" s="112">
        <v>10</v>
      </c>
      <c r="Z56" s="112">
        <v>14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4</v>
      </c>
      <c r="X57" s="112">
        <v>6</v>
      </c>
      <c r="Y57" s="112">
        <v>0</v>
      </c>
      <c r="Z57" s="112">
        <v>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78</v>
      </c>
      <c r="W61" s="112">
        <v>180</v>
      </c>
      <c r="X61" s="112">
        <v>105</v>
      </c>
      <c r="Y61" s="112">
        <v>161</v>
      </c>
      <c r="Z61" s="112">
        <v>167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</v>
      </c>
      <c r="W64" s="112">
        <v>11</v>
      </c>
      <c r="X64" s="112">
        <v>0</v>
      </c>
      <c r="Y64" s="112">
        <v>0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Burke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</v>
      </c>
      <c r="W65" s="112">
        <v>13</v>
      </c>
      <c r="X65" s="112">
        <v>7</v>
      </c>
      <c r="Y65" s="112">
        <v>8</v>
      </c>
      <c r="Z65" s="112">
        <v>6</v>
      </c>
    </row>
    <row r="66" spans="1:26" x14ac:dyDescent="0.25">
      <c r="S66" s="115" t="s">
        <v>39</v>
      </c>
      <c r="T66" s="115"/>
      <c r="U66" s="112"/>
      <c r="V66" s="112">
        <v>10</v>
      </c>
      <c r="W66" s="112">
        <v>11</v>
      </c>
      <c r="X66" s="112">
        <v>3</v>
      </c>
      <c r="Y66" s="112">
        <v>13</v>
      </c>
      <c r="Z66" s="112">
        <v>13</v>
      </c>
    </row>
    <row r="67" spans="1:26" x14ac:dyDescent="0.25">
      <c r="S67" s="115" t="s">
        <v>40</v>
      </c>
      <c r="T67" s="115"/>
      <c r="U67" s="112"/>
      <c r="V67" s="112">
        <v>8</v>
      </c>
      <c r="W67" s="112">
        <v>31</v>
      </c>
      <c r="X67" s="112">
        <v>5</v>
      </c>
      <c r="Y67" s="112">
        <v>17</v>
      </c>
      <c r="Z67" s="112">
        <v>17</v>
      </c>
    </row>
    <row r="68" spans="1:26" x14ac:dyDescent="0.25">
      <c r="S68" s="115" t="s">
        <v>41</v>
      </c>
      <c r="T68" s="115"/>
      <c r="U68" s="112"/>
      <c r="V68" s="112">
        <v>6</v>
      </c>
      <c r="W68" s="112">
        <v>9</v>
      </c>
      <c r="X68" s="112">
        <v>0</v>
      </c>
      <c r="Y68" s="112">
        <v>5</v>
      </c>
      <c r="Z68" s="112">
        <v>6</v>
      </c>
    </row>
    <row r="69" spans="1:26" x14ac:dyDescent="0.25">
      <c r="S69" s="115" t="s">
        <v>42</v>
      </c>
      <c r="T69" s="115"/>
      <c r="U69" s="112"/>
      <c r="V69" s="112">
        <v>5</v>
      </c>
      <c r="W69" s="112">
        <v>9</v>
      </c>
      <c r="X69" s="112">
        <v>11</v>
      </c>
      <c r="Y69" s="112">
        <v>14</v>
      </c>
      <c r="Z69" s="112">
        <v>12</v>
      </c>
    </row>
    <row r="70" spans="1:26" x14ac:dyDescent="0.25">
      <c r="S70" s="115" t="s">
        <v>43</v>
      </c>
      <c r="T70" s="115"/>
      <c r="U70" s="112"/>
      <c r="V70" s="112">
        <v>4</v>
      </c>
      <c r="W70" s="112">
        <v>6</v>
      </c>
      <c r="X70" s="112">
        <v>5</v>
      </c>
      <c r="Y70" s="112">
        <v>15</v>
      </c>
      <c r="Z70" s="112">
        <v>17</v>
      </c>
    </row>
    <row r="71" spans="1:26" x14ac:dyDescent="0.25">
      <c r="S71" s="115" t="s">
        <v>44</v>
      </c>
      <c r="T71" s="115"/>
      <c r="U71" s="112"/>
      <c r="V71" s="112">
        <v>14</v>
      </c>
      <c r="W71" s="112">
        <v>16</v>
      </c>
      <c r="X71" s="112">
        <v>14</v>
      </c>
      <c r="Y71" s="112">
        <v>18</v>
      </c>
      <c r="Z71" s="112">
        <v>10</v>
      </c>
    </row>
    <row r="72" spans="1:26" x14ac:dyDescent="0.25">
      <c r="S72" s="115" t="s">
        <v>45</v>
      </c>
      <c r="T72" s="115"/>
      <c r="U72" s="112"/>
      <c r="V72" s="112">
        <v>3</v>
      </c>
      <c r="W72" s="112">
        <v>6</v>
      </c>
      <c r="X72" s="112">
        <v>3</v>
      </c>
      <c r="Y72" s="112">
        <v>5</v>
      </c>
      <c r="Z72" s="112">
        <v>13</v>
      </c>
    </row>
    <row r="73" spans="1:26" x14ac:dyDescent="0.25">
      <c r="S73" s="115" t="s">
        <v>46</v>
      </c>
      <c r="T73" s="115"/>
      <c r="U73" s="112"/>
      <c r="V73" s="112">
        <v>3</v>
      </c>
      <c r="W73" s="112">
        <v>13</v>
      </c>
      <c r="X73" s="112">
        <v>0</v>
      </c>
      <c r="Y73" s="112">
        <v>3</v>
      </c>
      <c r="Z73" s="112">
        <v>9</v>
      </c>
    </row>
    <row r="74" spans="1:26" x14ac:dyDescent="0.25">
      <c r="S74" s="115" t="s">
        <v>47</v>
      </c>
      <c r="T74" s="115"/>
      <c r="U74" s="112"/>
      <c r="V74" s="112">
        <v>0</v>
      </c>
      <c r="W74" s="112">
        <v>4</v>
      </c>
      <c r="X74" s="112">
        <v>0</v>
      </c>
      <c r="Y74" s="112">
        <v>4</v>
      </c>
      <c r="Z74" s="112">
        <v>4</v>
      </c>
    </row>
    <row r="75" spans="1:26" x14ac:dyDescent="0.25">
      <c r="S75" s="115" t="s">
        <v>48</v>
      </c>
      <c r="T75" s="115"/>
      <c r="U75" s="112"/>
      <c r="V75" s="112">
        <v>6</v>
      </c>
      <c r="W75" s="112">
        <v>4</v>
      </c>
      <c r="X75" s="112">
        <v>8</v>
      </c>
      <c r="Y75" s="112">
        <v>9</v>
      </c>
      <c r="Z75" s="112">
        <v>3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0</v>
      </c>
      <c r="Z76" s="112">
        <v>3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1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61</v>
      </c>
      <c r="W80" s="112">
        <v>123</v>
      </c>
      <c r="X80" s="112">
        <v>63</v>
      </c>
      <c r="Y80" s="112">
        <v>110</v>
      </c>
      <c r="Z80" s="112">
        <v>114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Burke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</v>
      </c>
      <c r="W83" s="112">
        <v>11</v>
      </c>
      <c r="X83" s="112">
        <v>3</v>
      </c>
      <c r="Y83" s="112">
        <v>12</v>
      </c>
      <c r="Z83" s="112">
        <v>11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12</v>
      </c>
      <c r="W84" s="112">
        <v>20</v>
      </c>
      <c r="X84" s="112">
        <v>14</v>
      </c>
      <c r="Y84" s="112">
        <v>17</v>
      </c>
      <c r="Z84" s="112">
        <v>21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5</v>
      </c>
      <c r="W85" s="112">
        <v>11</v>
      </c>
      <c r="X85" s="112">
        <v>8</v>
      </c>
      <c r="Y85" s="112">
        <v>12</v>
      </c>
      <c r="Z85" s="112">
        <v>12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281</v>
      </c>
      <c r="D86" s="96">
        <f t="shared" ref="D86:D91" si="4">AD4</f>
        <v>4.0740740740740744E-2</v>
      </c>
      <c r="E86" s="97">
        <f t="shared" ref="E86:E91" si="5">AD4</f>
        <v>4.0740740740740744E-2</v>
      </c>
      <c r="F86" s="96">
        <f t="shared" ref="F86:F91" si="6">AF4</f>
        <v>0.97887323943661975</v>
      </c>
      <c r="G86" s="97">
        <f t="shared" ref="G86:G91" si="7">AF4</f>
        <v>0.97887323943661975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0</v>
      </c>
      <c r="W86" s="112">
        <v>11</v>
      </c>
      <c r="X86" s="112">
        <v>7</v>
      </c>
      <c r="Y86" s="112">
        <v>3</v>
      </c>
      <c r="Z86" s="112">
        <v>9</v>
      </c>
    </row>
    <row r="87" spans="1:30" ht="15" customHeight="1" x14ac:dyDescent="0.25">
      <c r="A87" s="98" t="s">
        <v>4</v>
      </c>
      <c r="B87" s="49"/>
      <c r="C87" s="57" t="str">
        <f t="shared" si="3"/>
        <v>167</v>
      </c>
      <c r="D87" s="96">
        <f t="shared" si="4"/>
        <v>5.031446540880502E-2</v>
      </c>
      <c r="E87" s="97">
        <f t="shared" si="5"/>
        <v>5.031446540880502E-2</v>
      </c>
      <c r="F87" s="96">
        <f t="shared" si="6"/>
        <v>1.168831168831169</v>
      </c>
      <c r="G87" s="97">
        <f t="shared" si="7"/>
        <v>1.168831168831169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0</v>
      </c>
      <c r="W87" s="112">
        <v>0</v>
      </c>
      <c r="X87" s="112">
        <v>0</v>
      </c>
      <c r="Y87" s="112">
        <v>3</v>
      </c>
      <c r="Z87" s="112">
        <v>4</v>
      </c>
    </row>
    <row r="88" spans="1:30" ht="15" customHeight="1" x14ac:dyDescent="0.25">
      <c r="A88" s="98" t="s">
        <v>5</v>
      </c>
      <c r="B88" s="49"/>
      <c r="C88" s="57" t="str">
        <f t="shared" si="3"/>
        <v>114</v>
      </c>
      <c r="D88" s="96">
        <f t="shared" si="4"/>
        <v>6.5420560747663448E-2</v>
      </c>
      <c r="E88" s="97">
        <f t="shared" si="5"/>
        <v>6.5420560747663448E-2</v>
      </c>
      <c r="F88" s="96">
        <f t="shared" si="6"/>
        <v>0.86885245901639352</v>
      </c>
      <c r="G88" s="97">
        <f t="shared" si="7"/>
        <v>0.86885245901639352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0</v>
      </c>
      <c r="W88" s="112">
        <v>0</v>
      </c>
      <c r="X88" s="112">
        <v>0</v>
      </c>
      <c r="Y88" s="112">
        <v>6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175</v>
      </c>
      <c r="D89" s="96">
        <f t="shared" si="4"/>
        <v>2.3391812865497075E-2</v>
      </c>
      <c r="E89" s="97">
        <f t="shared" si="5"/>
        <v>2.3391812865497075E-2</v>
      </c>
      <c r="F89" s="96">
        <f t="shared" si="6"/>
        <v>1.1341463414634148</v>
      </c>
      <c r="G89" s="97">
        <f t="shared" si="7"/>
        <v>1.1341463414634148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6</v>
      </c>
      <c r="W89" s="112">
        <v>10</v>
      </c>
      <c r="X89" s="112">
        <v>4</v>
      </c>
      <c r="Y89" s="112">
        <v>13</v>
      </c>
      <c r="Z89" s="112">
        <v>10</v>
      </c>
    </row>
    <row r="90" spans="1:30" ht="15" customHeight="1" x14ac:dyDescent="0.25">
      <c r="A90" s="49" t="s">
        <v>98</v>
      </c>
      <c r="B90" s="49"/>
      <c r="C90" s="57" t="str">
        <f t="shared" si="3"/>
        <v>$43,144</v>
      </c>
      <c r="D90" s="96">
        <f t="shared" si="4"/>
        <v>-1.8407132880592925E-2</v>
      </c>
      <c r="E90" s="97">
        <f t="shared" si="5"/>
        <v>-1.8407132880592925E-2</v>
      </c>
      <c r="F90" s="96">
        <f t="shared" si="6"/>
        <v>0.10880831945096214</v>
      </c>
      <c r="G90" s="97">
        <f t="shared" si="7"/>
        <v>0.10880831945096214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15</v>
      </c>
      <c r="W90" s="112">
        <v>32</v>
      </c>
      <c r="X90" s="112">
        <v>23</v>
      </c>
      <c r="Y90" s="112">
        <v>27</v>
      </c>
      <c r="Z90" s="112">
        <v>24</v>
      </c>
    </row>
    <row r="91" spans="1:30" ht="15" customHeight="1" x14ac:dyDescent="0.25">
      <c r="A91" s="49" t="s">
        <v>7</v>
      </c>
      <c r="B91" s="49"/>
      <c r="C91" s="57" t="str">
        <f t="shared" si="3"/>
        <v>$11.0 mil</v>
      </c>
      <c r="D91" s="96">
        <f t="shared" si="4"/>
        <v>0.14606998341069</v>
      </c>
      <c r="E91" s="97">
        <f t="shared" si="5"/>
        <v>0.14606998341069</v>
      </c>
      <c r="F91" s="96">
        <f t="shared" si="6"/>
        <v>1.5197483811235002</v>
      </c>
      <c r="G91" s="97">
        <f t="shared" si="7"/>
        <v>1.5197483811235002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52</v>
      </c>
      <c r="W91" s="112">
        <v>115</v>
      </c>
      <c r="X91" s="112">
        <v>73</v>
      </c>
      <c r="Y91" s="112">
        <v>103</v>
      </c>
      <c r="Z91" s="112">
        <v>108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4</v>
      </c>
      <c r="W93" s="112">
        <v>5</v>
      </c>
      <c r="X93" s="112">
        <v>4</v>
      </c>
      <c r="Y93" s="112">
        <v>7</v>
      </c>
      <c r="Z93" s="112">
        <v>3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0</v>
      </c>
      <c r="W94" s="112">
        <v>10</v>
      </c>
      <c r="X94" s="112">
        <v>0</v>
      </c>
      <c r="Y94" s="112">
        <v>5</v>
      </c>
      <c r="Z94" s="112">
        <v>7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0</v>
      </c>
      <c r="W95" s="112">
        <v>0</v>
      </c>
      <c r="X95" s="112">
        <v>0</v>
      </c>
      <c r="Y95" s="112">
        <v>3</v>
      </c>
      <c r="Z95" s="112">
        <v>0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11</v>
      </c>
      <c r="W96" s="112">
        <v>16</v>
      </c>
      <c r="X96" s="112">
        <v>8</v>
      </c>
      <c r="Y96" s="112">
        <v>9</v>
      </c>
      <c r="Z96" s="112">
        <v>5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9</v>
      </c>
      <c r="W97" s="112">
        <v>21</v>
      </c>
      <c r="X97" s="112">
        <v>9</v>
      </c>
      <c r="Y97" s="112">
        <v>12</v>
      </c>
      <c r="Z97" s="112">
        <v>15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0</v>
      </c>
      <c r="W98" s="112">
        <v>4</v>
      </c>
      <c r="X98" s="112">
        <v>4</v>
      </c>
      <c r="Y98" s="112">
        <v>5</v>
      </c>
      <c r="Z98" s="112">
        <v>3</v>
      </c>
    </row>
    <row r="99" spans="1:32" ht="15" customHeight="1" x14ac:dyDescent="0.25">
      <c r="S99" s="115" t="s">
        <v>199</v>
      </c>
      <c r="T99" s="115"/>
      <c r="U99" s="112"/>
      <c r="V99" s="112">
        <v>0</v>
      </c>
      <c r="W99" s="112">
        <v>4</v>
      </c>
      <c r="X99" s="112">
        <v>0</v>
      </c>
      <c r="Y99" s="112">
        <v>3</v>
      </c>
      <c r="Z99" s="112">
        <v>4</v>
      </c>
    </row>
    <row r="100" spans="1:32" ht="15" customHeight="1" x14ac:dyDescent="0.25">
      <c r="S100" s="115" t="s">
        <v>58</v>
      </c>
      <c r="T100" s="115"/>
      <c r="U100" s="112"/>
      <c r="V100" s="112">
        <v>7</v>
      </c>
      <c r="W100" s="112">
        <v>11</v>
      </c>
      <c r="X100" s="112">
        <v>8</v>
      </c>
      <c r="Y100" s="112">
        <v>12</v>
      </c>
      <c r="Z100" s="112">
        <v>14</v>
      </c>
    </row>
    <row r="101" spans="1:32" x14ac:dyDescent="0.25">
      <c r="A101" s="18"/>
      <c r="S101" s="118" t="s">
        <v>53</v>
      </c>
      <c r="T101" s="118"/>
      <c r="U101" s="112"/>
      <c r="V101" s="112">
        <v>37</v>
      </c>
      <c r="W101" s="112">
        <v>88</v>
      </c>
      <c r="X101" s="112">
        <v>34</v>
      </c>
      <c r="Y101" s="112">
        <v>64</v>
      </c>
      <c r="Z101" s="112">
        <v>67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99</v>
      </c>
      <c r="W104" s="112">
        <v>169</v>
      </c>
      <c r="X104" s="112">
        <v>106</v>
      </c>
      <c r="Y104" s="112">
        <v>150</v>
      </c>
      <c r="Z104" s="112">
        <v>150</v>
      </c>
      <c r="AB104" s="109" t="str">
        <f>TEXT(Z104,"###,###")</f>
        <v>150</v>
      </c>
      <c r="AD104" s="130">
        <f>Z104/($Z$4)*100</f>
        <v>53.380782918149464</v>
      </c>
      <c r="AF104" s="109"/>
    </row>
    <row r="105" spans="1:32" x14ac:dyDescent="0.25">
      <c r="S105" s="115" t="s">
        <v>17</v>
      </c>
      <c r="T105" s="115"/>
      <c r="U105" s="112"/>
      <c r="V105" s="112">
        <v>45</v>
      </c>
      <c r="W105" s="112">
        <v>104</v>
      </c>
      <c r="X105" s="112">
        <v>52</v>
      </c>
      <c r="Y105" s="112">
        <v>104</v>
      </c>
      <c r="Z105" s="112">
        <v>105</v>
      </c>
      <c r="AB105" s="109" t="str">
        <f>TEXT(Z105,"###,###")</f>
        <v>105</v>
      </c>
      <c r="AD105" s="130">
        <f>Z105/($Z$4)*100</f>
        <v>37.366548042704629</v>
      </c>
      <c r="AF105" s="109"/>
    </row>
    <row r="106" spans="1:32" x14ac:dyDescent="0.25">
      <c r="S106" s="118" t="s">
        <v>53</v>
      </c>
      <c r="T106" s="118"/>
      <c r="U106" s="120"/>
      <c r="V106" s="120">
        <v>144</v>
      </c>
      <c r="W106" s="120">
        <v>273</v>
      </c>
      <c r="X106" s="120">
        <v>158</v>
      </c>
      <c r="Y106" s="120">
        <v>254</v>
      </c>
      <c r="Z106" s="120">
        <v>255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31</v>
      </c>
      <c r="W108" s="112">
        <v>66</v>
      </c>
      <c r="X108" s="112">
        <v>20</v>
      </c>
      <c r="Y108" s="112">
        <v>39</v>
      </c>
      <c r="Z108" s="112">
        <v>45</v>
      </c>
      <c r="AB108" s="109" t="str">
        <f>TEXT(Z108,"###,###")</f>
        <v>45</v>
      </c>
      <c r="AD108" s="130">
        <f>Z108/($Z$4)*100</f>
        <v>16.014234875444842</v>
      </c>
      <c r="AF108" s="109"/>
    </row>
    <row r="109" spans="1:32" x14ac:dyDescent="0.25">
      <c r="S109" s="115" t="s">
        <v>20</v>
      </c>
      <c r="T109" s="115"/>
      <c r="U109" s="112"/>
      <c r="V109" s="112">
        <v>27</v>
      </c>
      <c r="W109" s="112">
        <v>42</v>
      </c>
      <c r="X109" s="112">
        <v>22</v>
      </c>
      <c r="Y109" s="112">
        <v>33</v>
      </c>
      <c r="Z109" s="112">
        <v>34</v>
      </c>
      <c r="AB109" s="109" t="str">
        <f>TEXT(Z109,"###,###")</f>
        <v>34</v>
      </c>
      <c r="AD109" s="130">
        <f>Z109/($Z$4)*100</f>
        <v>12.099644128113878</v>
      </c>
      <c r="AF109" s="109"/>
    </row>
    <row r="110" spans="1:32" x14ac:dyDescent="0.25">
      <c r="S110" s="115" t="s">
        <v>21</v>
      </c>
      <c r="T110" s="115"/>
      <c r="U110" s="112"/>
      <c r="V110" s="112">
        <v>53</v>
      </c>
      <c r="W110" s="112">
        <v>126</v>
      </c>
      <c r="X110" s="112">
        <v>76</v>
      </c>
      <c r="Y110" s="112">
        <v>127</v>
      </c>
      <c r="Z110" s="112">
        <v>125</v>
      </c>
      <c r="AB110" s="109" t="str">
        <f>TEXT(Z110,"###,###")</f>
        <v>125</v>
      </c>
      <c r="AD110" s="130">
        <f>Z110/($Z$4)*100</f>
        <v>44.483985765124558</v>
      </c>
      <c r="AF110" s="109"/>
    </row>
    <row r="111" spans="1:32" x14ac:dyDescent="0.25">
      <c r="S111" s="115" t="s">
        <v>22</v>
      </c>
      <c r="T111" s="115"/>
      <c r="U111" s="112"/>
      <c r="V111" s="112">
        <v>27</v>
      </c>
      <c r="W111" s="112">
        <v>48</v>
      </c>
      <c r="X111" s="112">
        <v>23</v>
      </c>
      <c r="Y111" s="112">
        <v>51</v>
      </c>
      <c r="Z111" s="112">
        <v>59</v>
      </c>
      <c r="AB111" s="109" t="str">
        <f>TEXT(Z111,"###,###")</f>
        <v>59</v>
      </c>
      <c r="AD111" s="130">
        <f>Z111/($Z$4)*100</f>
        <v>20.996441281138789</v>
      </c>
      <c r="AF111" s="109"/>
    </row>
    <row r="112" spans="1:32" x14ac:dyDescent="0.25">
      <c r="S112" s="118" t="s">
        <v>53</v>
      </c>
      <c r="T112" s="118"/>
      <c r="U112" s="112"/>
      <c r="V112" s="112">
        <v>145</v>
      </c>
      <c r="W112" s="112">
        <v>309</v>
      </c>
      <c r="X112" s="112">
        <v>160</v>
      </c>
      <c r="Y112" s="112">
        <v>271</v>
      </c>
      <c r="Z112" s="112">
        <v>281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41.48</v>
      </c>
      <c r="W118" s="131">
        <v>39.53</v>
      </c>
      <c r="X118" s="131">
        <v>42.25</v>
      </c>
      <c r="Y118" s="131">
        <v>39.96</v>
      </c>
      <c r="Z118" s="131">
        <v>40.92</v>
      </c>
      <c r="AB118" s="109" t="str">
        <f>TEXT(Z118,"##.0")</f>
        <v>40.9</v>
      </c>
    </row>
    <row r="120" spans="19:32" x14ac:dyDescent="0.25">
      <c r="S120" s="101" t="s">
        <v>100</v>
      </c>
      <c r="T120" s="112"/>
      <c r="U120" s="112"/>
      <c r="V120" s="112">
        <v>67</v>
      </c>
      <c r="W120" s="112">
        <v>184</v>
      </c>
      <c r="X120" s="112">
        <v>90</v>
      </c>
      <c r="Y120" s="112">
        <v>141</v>
      </c>
      <c r="Z120" s="112">
        <v>153</v>
      </c>
      <c r="AB120" s="109" t="str">
        <f>TEXT(Z120,"###,###")</f>
        <v>153</v>
      </c>
    </row>
    <row r="121" spans="19:32" x14ac:dyDescent="0.25">
      <c r="S121" s="101" t="s">
        <v>101</v>
      </c>
      <c r="T121" s="112"/>
      <c r="U121" s="112"/>
      <c r="V121" s="112">
        <v>5</v>
      </c>
      <c r="W121" s="112">
        <v>9</v>
      </c>
      <c r="X121" s="112">
        <v>6</v>
      </c>
      <c r="Y121" s="112">
        <v>6</v>
      </c>
      <c r="Z121" s="112">
        <v>8</v>
      </c>
      <c r="AB121" s="109" t="str">
        <f>TEXT(Z121,"###,###")</f>
        <v>8</v>
      </c>
    </row>
    <row r="122" spans="19:32" x14ac:dyDescent="0.25">
      <c r="S122" s="101" t="s">
        <v>102</v>
      </c>
      <c r="T122" s="112"/>
      <c r="U122" s="112"/>
      <c r="V122" s="112">
        <v>16</v>
      </c>
      <c r="W122" s="112">
        <v>14</v>
      </c>
      <c r="X122" s="112">
        <v>14</v>
      </c>
      <c r="Y122" s="112">
        <v>17</v>
      </c>
      <c r="Z122" s="112">
        <v>15</v>
      </c>
      <c r="AB122" s="109" t="str">
        <f>TEXT(Z122,"###,###")</f>
        <v>15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83</v>
      </c>
      <c r="W124" s="112">
        <v>198</v>
      </c>
      <c r="X124" s="112">
        <v>104</v>
      </c>
      <c r="Y124" s="112">
        <v>158</v>
      </c>
      <c r="Z124" s="112">
        <v>168</v>
      </c>
      <c r="AB124" s="109" t="str">
        <f>TEXT(Z124,"###,###")</f>
        <v>168</v>
      </c>
      <c r="AD124" s="127">
        <f>Z124/$Z$7*100</f>
        <v>96</v>
      </c>
    </row>
    <row r="125" spans="19:32" x14ac:dyDescent="0.25">
      <c r="S125" s="101" t="s">
        <v>104</v>
      </c>
      <c r="T125" s="112"/>
      <c r="U125" s="112"/>
      <c r="V125" s="112">
        <v>21</v>
      </c>
      <c r="W125" s="112">
        <v>23</v>
      </c>
      <c r="X125" s="112">
        <v>20</v>
      </c>
      <c r="Y125" s="112">
        <v>23</v>
      </c>
      <c r="Z125" s="112">
        <v>23</v>
      </c>
      <c r="AB125" s="109" t="str">
        <f>TEXT(Z125,"###,###")</f>
        <v>23</v>
      </c>
      <c r="AD125" s="127">
        <f>Z125/$Z$7*100</f>
        <v>13.142857142857142</v>
      </c>
    </row>
    <row r="127" spans="19:32" x14ac:dyDescent="0.25">
      <c r="S127" s="101" t="s">
        <v>105</v>
      </c>
      <c r="T127" s="112"/>
      <c r="U127" s="112"/>
      <c r="V127" s="112">
        <v>51</v>
      </c>
      <c r="W127" s="112">
        <v>115</v>
      </c>
      <c r="X127" s="112">
        <v>72</v>
      </c>
      <c r="Y127" s="112">
        <v>103</v>
      </c>
      <c r="Z127" s="112">
        <v>108</v>
      </c>
      <c r="AB127" s="109" t="str">
        <f>TEXT(Z127,"###,###")</f>
        <v>108</v>
      </c>
      <c r="AD127" s="127">
        <f>Z127/$Z$7*100</f>
        <v>61.714285714285708</v>
      </c>
    </row>
    <row r="128" spans="19:32" x14ac:dyDescent="0.25">
      <c r="S128" s="101" t="s">
        <v>106</v>
      </c>
      <c r="T128" s="112"/>
      <c r="U128" s="112"/>
      <c r="V128" s="112">
        <v>34</v>
      </c>
      <c r="W128" s="112">
        <v>86</v>
      </c>
      <c r="X128" s="112">
        <v>38</v>
      </c>
      <c r="Y128" s="112">
        <v>67</v>
      </c>
      <c r="Z128" s="112">
        <v>71</v>
      </c>
      <c r="AB128" s="109" t="str">
        <f>TEXT(Z128,"###,###")</f>
        <v>71</v>
      </c>
      <c r="AD128" s="127">
        <f>Z128/$Z$7*100</f>
        <v>40.571428571428569</v>
      </c>
    </row>
    <row r="130" spans="19:20" x14ac:dyDescent="0.25">
      <c r="S130" s="101" t="s">
        <v>280</v>
      </c>
      <c r="T130" s="127">
        <v>87.428571428571431</v>
      </c>
    </row>
    <row r="131" spans="19:20" x14ac:dyDescent="0.25">
      <c r="S131" s="101" t="s">
        <v>281</v>
      </c>
      <c r="T131" s="127">
        <v>4.5714285714285712</v>
      </c>
    </row>
    <row r="132" spans="19:20" x14ac:dyDescent="0.25">
      <c r="S132" s="101" t="s">
        <v>282</v>
      </c>
      <c r="T132" s="127">
        <v>8.5714285714285712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DA8CD6D-EE4E-472D-BD39-1F564AAA73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308BF50-DD9A-4366-968E-C268CB1B09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4FC2D35-D94A-4E8D-BFDB-C3DD2E74BD8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9015EF2-F6D5-4056-BDE9-273D44EEE47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33765-217B-411A-A68E-743DC93353D7}">
  <sheetPr codeName="Sheet7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120</v>
      </c>
      <c r="T1" s="99"/>
      <c r="U1" s="99"/>
      <c r="V1" s="99"/>
      <c r="W1" s="99"/>
      <c r="X1" s="99"/>
      <c r="Y1" s="100" t="s">
        <v>215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120</v>
      </c>
      <c r="Y3" s="105" t="s">
        <v>215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9.13 Cairns,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135623</v>
      </c>
      <c r="W4" s="108">
        <v>139258</v>
      </c>
      <c r="X4" s="108">
        <v>140927</v>
      </c>
      <c r="Y4" s="108">
        <v>139258</v>
      </c>
      <c r="Z4" s="108">
        <v>147240</v>
      </c>
      <c r="AB4" s="109" t="str">
        <f>TEXT(Z4,"###,###")</f>
        <v>147,240</v>
      </c>
      <c r="AD4" s="110">
        <f>Z4/Y4-1</f>
        <v>5.7318071493199563E-2</v>
      </c>
      <c r="AF4" s="110">
        <f>Z4/V4-1</f>
        <v>8.5656562677421944E-2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68995</v>
      </c>
      <c r="W5" s="108">
        <v>71287</v>
      </c>
      <c r="X5" s="108">
        <v>71261</v>
      </c>
      <c r="Y5" s="108">
        <v>70273</v>
      </c>
      <c r="Z5" s="108">
        <v>74010</v>
      </c>
      <c r="AB5" s="109" t="str">
        <f>TEXT(Z5,"###,###")</f>
        <v>74,010</v>
      </c>
      <c r="AD5" s="110">
        <f t="shared" ref="AD5:AD9" si="0">Z5/Y5-1</f>
        <v>5.3178318842229677E-2</v>
      </c>
      <c r="AF5" s="110">
        <f t="shared" ref="AF5:AF9" si="1">Z5/V5-1</f>
        <v>7.2686426552648786E-2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66630</v>
      </c>
      <c r="W6" s="108">
        <v>67968</v>
      </c>
      <c r="X6" s="108">
        <v>69662</v>
      </c>
      <c r="Y6" s="108">
        <v>68990</v>
      </c>
      <c r="Z6" s="108">
        <v>73054</v>
      </c>
      <c r="AB6" s="109" t="str">
        <f>TEXT(Z6,"###,###")</f>
        <v>73,054</v>
      </c>
      <c r="AD6" s="110">
        <f t="shared" si="0"/>
        <v>5.8907087983765871E-2</v>
      </c>
      <c r="AF6" s="110">
        <f t="shared" si="1"/>
        <v>9.6413027164940823E-2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93523</v>
      </c>
      <c r="W7" s="108">
        <v>96959</v>
      </c>
      <c r="X7" s="108">
        <v>97427</v>
      </c>
      <c r="Y7" s="108">
        <v>98329</v>
      </c>
      <c r="Z7" s="108">
        <v>98761</v>
      </c>
      <c r="AB7" s="109" t="str">
        <f>TEXT(Z7,"###,###")</f>
        <v>98,761</v>
      </c>
      <c r="AD7" s="110">
        <f t="shared" si="0"/>
        <v>4.3934139470553912E-3</v>
      </c>
      <c r="AF7" s="110">
        <f t="shared" si="1"/>
        <v>5.6007613100520715E-2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147,240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98,761</v>
      </c>
      <c r="P8" s="67"/>
      <c r="S8" s="107" t="s">
        <v>84</v>
      </c>
      <c r="T8" s="108"/>
      <c r="U8" s="108"/>
      <c r="V8" s="108">
        <v>40579.019999999997</v>
      </c>
      <c r="W8" s="108">
        <v>42135.64</v>
      </c>
      <c r="X8" s="108">
        <v>43364.02</v>
      </c>
      <c r="Y8" s="108">
        <v>43153.86</v>
      </c>
      <c r="Z8" s="108">
        <v>44659.34</v>
      </c>
      <c r="AB8" s="109" t="str">
        <f>TEXT(Z8,"$###,###")</f>
        <v>$44,659</v>
      </c>
      <c r="AD8" s="110">
        <f t="shared" si="0"/>
        <v>3.4886334617575177E-2</v>
      </c>
      <c r="AF8" s="110">
        <f t="shared" si="1"/>
        <v>0.10055245296707516</v>
      </c>
    </row>
    <row r="9" spans="1:32" x14ac:dyDescent="0.25">
      <c r="A9" s="30" t="s">
        <v>14</v>
      </c>
      <c r="B9" s="71"/>
      <c r="C9" s="72"/>
      <c r="D9" s="73">
        <f>AD104</f>
        <v>74.94159195870688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50.378185721084236</v>
      </c>
      <c r="P9" s="74" t="s">
        <v>85</v>
      </c>
      <c r="S9" s="107" t="s">
        <v>7</v>
      </c>
      <c r="T9" s="108"/>
      <c r="U9" s="108"/>
      <c r="V9" s="108">
        <v>4913028860</v>
      </c>
      <c r="W9" s="108">
        <v>5236365075</v>
      </c>
      <c r="X9" s="108">
        <v>5444211395</v>
      </c>
      <c r="Y9" s="108">
        <v>5638185518</v>
      </c>
      <c r="Z9" s="108">
        <v>5966361232</v>
      </c>
      <c r="AB9" s="109" t="str">
        <f>TEXT(Z9/1000000,"$#,###.0")&amp;" mil"</f>
        <v>$5,966.4 mil</v>
      </c>
      <c r="AD9" s="110">
        <f t="shared" si="0"/>
        <v>5.82059091444036E-2</v>
      </c>
      <c r="AF9" s="110">
        <f t="shared" si="1"/>
        <v>0.21439572247902494</v>
      </c>
    </row>
    <row r="10" spans="1:32" x14ac:dyDescent="0.25">
      <c r="A10" s="30" t="s">
        <v>17</v>
      </c>
      <c r="B10" s="71"/>
      <c r="C10" s="72"/>
      <c r="D10" s="73">
        <f>AD105</f>
        <v>18.357104047813095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49.46588228146738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86.530108038598229</v>
      </c>
      <c r="P11" s="74" t="s">
        <v>85</v>
      </c>
      <c r="S11" s="107" t="s">
        <v>29</v>
      </c>
      <c r="T11" s="112"/>
      <c r="U11" s="112"/>
      <c r="V11" s="112">
        <v>123285</v>
      </c>
      <c r="W11" s="112">
        <v>126461</v>
      </c>
      <c r="X11" s="112">
        <v>128106</v>
      </c>
      <c r="Y11" s="112">
        <v>126444</v>
      </c>
      <c r="Z11" s="112">
        <v>133937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6.3932118953838062</v>
      </c>
      <c r="P12" s="74" t="s">
        <v>85</v>
      </c>
      <c r="S12" s="107" t="s">
        <v>30</v>
      </c>
      <c r="T12" s="112"/>
      <c r="U12" s="112"/>
      <c r="V12" s="112">
        <v>12336</v>
      </c>
      <c r="W12" s="112">
        <v>12802</v>
      </c>
      <c r="X12" s="112">
        <v>12823</v>
      </c>
      <c r="Y12" s="112">
        <v>12815</v>
      </c>
      <c r="Z12" s="112">
        <v>13303</v>
      </c>
    </row>
    <row r="13" spans="1:32" ht="15" customHeight="1" x14ac:dyDescent="0.25">
      <c r="A13" s="30" t="s">
        <v>19</v>
      </c>
      <c r="B13" s="72"/>
      <c r="C13" s="72"/>
      <c r="D13" s="73">
        <f>AD108</f>
        <v>14.353436566150501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7.0756675205799855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16.149144254278728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41.4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23.839989133387665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18.806196840826246</v>
      </c>
      <c r="P15" s="74" t="s">
        <v>85</v>
      </c>
      <c r="S15" s="115" t="s">
        <v>61</v>
      </c>
      <c r="T15" s="115"/>
      <c r="U15" s="116"/>
      <c r="V15" s="116">
        <v>3139</v>
      </c>
      <c r="W15" s="116">
        <v>2897</v>
      </c>
      <c r="X15" s="116">
        <v>2808</v>
      </c>
      <c r="Y15" s="112">
        <v>2954</v>
      </c>
      <c r="Z15" s="112">
        <v>3569</v>
      </c>
      <c r="AB15" s="117">
        <f t="shared" ref="AB15:AB34" si="2">IF(Z15="np",0,Z15/$Z$34)</f>
        <v>2.4239337136647651E-2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39.75889703884814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81.193803159173754</v>
      </c>
      <c r="P16" s="37" t="s">
        <v>85</v>
      </c>
      <c r="S16" s="115" t="s">
        <v>62</v>
      </c>
      <c r="T16" s="115"/>
      <c r="U16" s="116"/>
      <c r="V16" s="116">
        <v>1209</v>
      </c>
      <c r="W16" s="116">
        <v>1312</v>
      </c>
      <c r="X16" s="116">
        <v>1507</v>
      </c>
      <c r="Y16" s="112">
        <v>1643</v>
      </c>
      <c r="Z16" s="112">
        <v>1678</v>
      </c>
      <c r="AB16" s="117">
        <f t="shared" si="2"/>
        <v>1.1396359684868242E-2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4946</v>
      </c>
      <c r="W17" s="116">
        <v>5231</v>
      </c>
      <c r="X17" s="116">
        <v>5053</v>
      </c>
      <c r="Y17" s="112">
        <v>4968</v>
      </c>
      <c r="Z17" s="112">
        <v>5451</v>
      </c>
      <c r="AB17" s="117">
        <f t="shared" si="2"/>
        <v>3.7021189894050531E-2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964</v>
      </c>
      <c r="W18" s="116">
        <v>1006</v>
      </c>
      <c r="X18" s="116">
        <v>1025</v>
      </c>
      <c r="Y18" s="112">
        <v>1053</v>
      </c>
      <c r="Z18" s="112">
        <v>1104</v>
      </c>
      <c r="AB18" s="117">
        <f t="shared" si="2"/>
        <v>7.4979625101874491E-3</v>
      </c>
    </row>
    <row r="19" spans="1:28" x14ac:dyDescent="0.25">
      <c r="A19" s="63" t="str">
        <f>$S$1&amp;" ("&amp;$V$2&amp;" to "&amp;$Z$2&amp;")"</f>
        <v>Cairns (2016-17 to 2020-21)</v>
      </c>
      <c r="B19" s="63"/>
      <c r="C19" s="63"/>
      <c r="D19" s="63"/>
      <c r="E19" s="63"/>
      <c r="F19" s="63"/>
      <c r="G19" s="63" t="str">
        <f>$S$1&amp;" ("&amp;$V$2&amp;" to "&amp;$Z$2&amp;")"</f>
        <v>Cairns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10395</v>
      </c>
      <c r="W19" s="116">
        <v>11481</v>
      </c>
      <c r="X19" s="116">
        <v>11043</v>
      </c>
      <c r="Y19" s="112">
        <v>10586</v>
      </c>
      <c r="Z19" s="112">
        <v>11631</v>
      </c>
      <c r="AB19" s="117">
        <f t="shared" si="2"/>
        <v>7.899348003259983E-2</v>
      </c>
    </row>
    <row r="20" spans="1:28" x14ac:dyDescent="0.25">
      <c r="S20" s="115" t="s">
        <v>66</v>
      </c>
      <c r="T20" s="115"/>
      <c r="U20" s="116"/>
      <c r="V20" s="116">
        <v>3534</v>
      </c>
      <c r="W20" s="116">
        <v>3334</v>
      </c>
      <c r="X20" s="116">
        <v>3651</v>
      </c>
      <c r="Y20" s="112">
        <v>3630</v>
      </c>
      <c r="Z20" s="112">
        <v>3769</v>
      </c>
      <c r="AB20" s="117">
        <f t="shared" si="2"/>
        <v>2.5597663678348277E-2</v>
      </c>
    </row>
    <row r="21" spans="1:28" x14ac:dyDescent="0.25">
      <c r="S21" s="115" t="s">
        <v>67</v>
      </c>
      <c r="T21" s="115"/>
      <c r="U21" s="116"/>
      <c r="V21" s="116">
        <v>12921</v>
      </c>
      <c r="W21" s="116">
        <v>13653</v>
      </c>
      <c r="X21" s="116">
        <v>13451</v>
      </c>
      <c r="Y21" s="112">
        <v>12887</v>
      </c>
      <c r="Z21" s="112">
        <v>13733</v>
      </c>
      <c r="AB21" s="117">
        <f t="shared" si="2"/>
        <v>9.3269491985873407E-2</v>
      </c>
    </row>
    <row r="22" spans="1:28" x14ac:dyDescent="0.25">
      <c r="S22" s="115" t="s">
        <v>68</v>
      </c>
      <c r="T22" s="115"/>
      <c r="U22" s="116"/>
      <c r="V22" s="116">
        <v>14846</v>
      </c>
      <c r="W22" s="116">
        <v>15441</v>
      </c>
      <c r="X22" s="116">
        <v>15775</v>
      </c>
      <c r="Y22" s="112">
        <v>15929</v>
      </c>
      <c r="Z22" s="112">
        <v>16677</v>
      </c>
      <c r="AB22" s="117">
        <f t="shared" si="2"/>
        <v>0.1132640586797066</v>
      </c>
    </row>
    <row r="23" spans="1:28" x14ac:dyDescent="0.25">
      <c r="S23" s="115" t="s">
        <v>69</v>
      </c>
      <c r="T23" s="115"/>
      <c r="U23" s="116"/>
      <c r="V23" s="116">
        <v>7081</v>
      </c>
      <c r="W23" s="116">
        <v>7804</v>
      </c>
      <c r="X23" s="116">
        <v>7933</v>
      </c>
      <c r="Y23" s="112">
        <v>7448</v>
      </c>
      <c r="Z23" s="112">
        <v>7424</v>
      </c>
      <c r="AB23" s="117">
        <f t="shared" si="2"/>
        <v>5.0421081227927191E-2</v>
      </c>
    </row>
    <row r="24" spans="1:28" x14ac:dyDescent="0.25">
      <c r="S24" s="115" t="s">
        <v>70</v>
      </c>
      <c r="T24" s="115"/>
      <c r="U24" s="116"/>
      <c r="V24" s="116">
        <v>942</v>
      </c>
      <c r="W24" s="116">
        <v>892</v>
      </c>
      <c r="X24" s="116">
        <v>832</v>
      </c>
      <c r="Y24" s="112">
        <v>779</v>
      </c>
      <c r="Z24" s="112">
        <v>807</v>
      </c>
      <c r="AB24" s="117">
        <f t="shared" si="2"/>
        <v>5.4808475957620209E-3</v>
      </c>
    </row>
    <row r="25" spans="1:28" x14ac:dyDescent="0.25">
      <c r="S25" s="115" t="s">
        <v>71</v>
      </c>
      <c r="T25" s="115"/>
      <c r="U25" s="116"/>
      <c r="V25" s="116">
        <v>3490</v>
      </c>
      <c r="W25" s="116">
        <v>3388</v>
      </c>
      <c r="X25" s="116">
        <v>3548</v>
      </c>
      <c r="Y25" s="112">
        <v>3665</v>
      </c>
      <c r="Z25" s="112">
        <v>3708</v>
      </c>
      <c r="AB25" s="117">
        <f t="shared" si="2"/>
        <v>2.5183374083129585E-2</v>
      </c>
    </row>
    <row r="26" spans="1:28" x14ac:dyDescent="0.25">
      <c r="S26" s="115" t="s">
        <v>72</v>
      </c>
      <c r="T26" s="115"/>
      <c r="U26" s="116"/>
      <c r="V26" s="116">
        <v>3431</v>
      </c>
      <c r="W26" s="116">
        <v>3550</v>
      </c>
      <c r="X26" s="116">
        <v>3389</v>
      </c>
      <c r="Y26" s="112">
        <v>3257</v>
      </c>
      <c r="Z26" s="112">
        <v>3432</v>
      </c>
      <c r="AB26" s="117">
        <f t="shared" si="2"/>
        <v>2.3308883455582723E-2</v>
      </c>
    </row>
    <row r="27" spans="1:28" x14ac:dyDescent="0.25">
      <c r="S27" s="115" t="s">
        <v>73</v>
      </c>
      <c r="T27" s="115"/>
      <c r="U27" s="116"/>
      <c r="V27" s="116">
        <v>6284</v>
      </c>
      <c r="W27" s="116">
        <v>6776</v>
      </c>
      <c r="X27" s="116">
        <v>6800</v>
      </c>
      <c r="Y27" s="112">
        <v>6868</v>
      </c>
      <c r="Z27" s="112">
        <v>7500</v>
      </c>
      <c r="AB27" s="117">
        <f t="shared" si="2"/>
        <v>5.093724531377343E-2</v>
      </c>
    </row>
    <row r="28" spans="1:28" x14ac:dyDescent="0.25">
      <c r="S28" s="115" t="s">
        <v>74</v>
      </c>
      <c r="T28" s="115"/>
      <c r="U28" s="116"/>
      <c r="V28" s="116">
        <v>10200</v>
      </c>
      <c r="W28" s="116">
        <v>11136</v>
      </c>
      <c r="X28" s="116">
        <v>11554</v>
      </c>
      <c r="Y28" s="112">
        <v>10678</v>
      </c>
      <c r="Z28" s="112">
        <v>11443</v>
      </c>
      <c r="AB28" s="117">
        <f t="shared" si="2"/>
        <v>7.7716653083401255E-2</v>
      </c>
    </row>
    <row r="29" spans="1:28" x14ac:dyDescent="0.25">
      <c r="S29" s="115" t="s">
        <v>75</v>
      </c>
      <c r="T29" s="115"/>
      <c r="U29" s="116"/>
      <c r="V29" s="116">
        <v>7279</v>
      </c>
      <c r="W29" s="116">
        <v>7321</v>
      </c>
      <c r="X29" s="116">
        <v>8555</v>
      </c>
      <c r="Y29" s="112">
        <v>8061</v>
      </c>
      <c r="Z29" s="112">
        <v>8044</v>
      </c>
      <c r="AB29" s="117">
        <f t="shared" si="2"/>
        <v>5.4631893507199131E-2</v>
      </c>
    </row>
    <row r="30" spans="1:28" x14ac:dyDescent="0.25">
      <c r="S30" s="115" t="s">
        <v>76</v>
      </c>
      <c r="T30" s="115"/>
      <c r="U30" s="116"/>
      <c r="V30" s="116">
        <v>10491</v>
      </c>
      <c r="W30" s="116">
        <v>10559</v>
      </c>
      <c r="X30" s="116">
        <v>10428</v>
      </c>
      <c r="Y30" s="112">
        <v>10589</v>
      </c>
      <c r="Z30" s="112">
        <v>10745</v>
      </c>
      <c r="AB30" s="117">
        <f t="shared" si="2"/>
        <v>7.297609345286607E-2</v>
      </c>
    </row>
    <row r="31" spans="1:28" x14ac:dyDescent="0.25">
      <c r="S31" s="115" t="s">
        <v>77</v>
      </c>
      <c r="T31" s="115"/>
      <c r="U31" s="116"/>
      <c r="V31" s="116">
        <v>16371</v>
      </c>
      <c r="W31" s="116">
        <v>17868</v>
      </c>
      <c r="X31" s="116">
        <v>19154</v>
      </c>
      <c r="Y31" s="112">
        <v>20017</v>
      </c>
      <c r="Z31" s="112">
        <v>22639</v>
      </c>
      <c r="AB31" s="117">
        <f t="shared" si="2"/>
        <v>0.15375577288780223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2770</v>
      </c>
      <c r="W32" s="116">
        <v>2977</v>
      </c>
      <c r="X32" s="116">
        <v>3112</v>
      </c>
      <c r="Y32" s="112">
        <v>3054</v>
      </c>
      <c r="Z32" s="112">
        <v>2999</v>
      </c>
      <c r="AB32" s="117">
        <f t="shared" si="2"/>
        <v>2.036810649280087E-2</v>
      </c>
    </row>
    <row r="33" spans="19:32" x14ac:dyDescent="0.25">
      <c r="S33" s="115" t="s">
        <v>79</v>
      </c>
      <c r="T33" s="115"/>
      <c r="U33" s="116"/>
      <c r="V33" s="116">
        <v>5375</v>
      </c>
      <c r="W33" s="116">
        <v>6256</v>
      </c>
      <c r="X33" s="116">
        <v>6445</v>
      </c>
      <c r="Y33" s="112">
        <v>6575</v>
      </c>
      <c r="Z33" s="112">
        <v>7073</v>
      </c>
      <c r="AB33" s="117">
        <f t="shared" si="2"/>
        <v>4.80372181472426E-2</v>
      </c>
    </row>
    <row r="34" spans="19:32" x14ac:dyDescent="0.25">
      <c r="S34" s="118" t="s">
        <v>53</v>
      </c>
      <c r="T34" s="118"/>
      <c r="U34" s="119"/>
      <c r="V34" s="119">
        <v>135625</v>
      </c>
      <c r="W34" s="119">
        <v>139260</v>
      </c>
      <c r="X34" s="119">
        <v>140927</v>
      </c>
      <c r="Y34" s="120">
        <v>139257</v>
      </c>
      <c r="Z34" s="120">
        <v>147240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77669</v>
      </c>
      <c r="W37" s="112">
        <v>81459</v>
      </c>
      <c r="X37" s="112">
        <v>80458</v>
      </c>
      <c r="Y37" s="112">
        <v>80896</v>
      </c>
      <c r="Z37" s="112">
        <v>80187</v>
      </c>
      <c r="AB37" s="132">
        <f>Z37/Z40*100</f>
        <v>81.193803159173754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15862</v>
      </c>
      <c r="W38" s="112">
        <v>15505</v>
      </c>
      <c r="X38" s="112">
        <v>16962</v>
      </c>
      <c r="Y38" s="112">
        <v>17434</v>
      </c>
      <c r="Z38" s="112">
        <v>18573</v>
      </c>
      <c r="AB38" s="132">
        <f>Z38/Z40*100</f>
        <v>18.806196840826246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93531</v>
      </c>
      <c r="W40" s="112">
        <v>96964</v>
      </c>
      <c r="X40" s="112">
        <v>97420</v>
      </c>
      <c r="Y40" s="112">
        <v>98330</v>
      </c>
      <c r="Z40" s="112">
        <v>98760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69</v>
      </c>
      <c r="W44" s="112">
        <v>111</v>
      </c>
      <c r="X44" s="112">
        <v>79</v>
      </c>
      <c r="Y44" s="112">
        <v>104</v>
      </c>
      <c r="Z44" s="112">
        <v>137</v>
      </c>
    </row>
    <row r="45" spans="19:32" x14ac:dyDescent="0.25">
      <c r="S45" s="115" t="s">
        <v>37</v>
      </c>
      <c r="T45" s="115"/>
      <c r="U45" s="112"/>
      <c r="V45" s="112">
        <v>1450</v>
      </c>
      <c r="W45" s="112">
        <v>1535</v>
      </c>
      <c r="X45" s="112">
        <v>1697</v>
      </c>
      <c r="Y45" s="112">
        <v>1569</v>
      </c>
      <c r="Z45" s="112">
        <v>1790</v>
      </c>
    </row>
    <row r="46" spans="19:32" x14ac:dyDescent="0.25">
      <c r="S46" s="115" t="s">
        <v>38</v>
      </c>
      <c r="T46" s="115"/>
      <c r="U46" s="112"/>
      <c r="V46" s="112">
        <v>3706</v>
      </c>
      <c r="W46" s="112">
        <v>4105</v>
      </c>
      <c r="X46" s="112">
        <v>4039</v>
      </c>
      <c r="Y46" s="112">
        <v>3782</v>
      </c>
      <c r="Z46" s="112">
        <v>4114</v>
      </c>
    </row>
    <row r="47" spans="19:32" x14ac:dyDescent="0.25">
      <c r="S47" s="115" t="s">
        <v>39</v>
      </c>
      <c r="T47" s="115"/>
      <c r="U47" s="112"/>
      <c r="V47" s="112">
        <v>6567</v>
      </c>
      <c r="W47" s="112">
        <v>6583</v>
      </c>
      <c r="X47" s="112">
        <v>6015</v>
      </c>
      <c r="Y47" s="112">
        <v>5746</v>
      </c>
      <c r="Z47" s="112">
        <v>6112</v>
      </c>
    </row>
    <row r="48" spans="19:32" x14ac:dyDescent="0.25">
      <c r="S48" s="115" t="s">
        <v>40</v>
      </c>
      <c r="T48" s="115"/>
      <c r="U48" s="112"/>
      <c r="V48" s="112">
        <v>8834</v>
      </c>
      <c r="W48" s="112">
        <v>9209</v>
      </c>
      <c r="X48" s="112">
        <v>9087</v>
      </c>
      <c r="Y48" s="112">
        <v>8871</v>
      </c>
      <c r="Z48" s="112">
        <v>8943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8175</v>
      </c>
      <c r="W49" s="112">
        <v>8317</v>
      </c>
      <c r="X49" s="112">
        <v>8304</v>
      </c>
      <c r="Y49" s="112">
        <v>8251</v>
      </c>
      <c r="Z49" s="112">
        <v>8768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Cairns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7085</v>
      </c>
      <c r="W50" s="112">
        <v>7206</v>
      </c>
      <c r="X50" s="112">
        <v>7481</v>
      </c>
      <c r="Y50" s="112">
        <v>7277</v>
      </c>
      <c r="Z50" s="112">
        <v>7750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7120</v>
      </c>
      <c r="W51" s="112">
        <v>7059</v>
      </c>
      <c r="X51" s="112">
        <v>6953</v>
      </c>
      <c r="Y51" s="112">
        <v>6935</v>
      </c>
      <c r="Z51" s="112">
        <v>7203</v>
      </c>
    </row>
    <row r="52" spans="1:26" ht="15" customHeight="1" x14ac:dyDescent="0.25">
      <c r="S52" s="115" t="s">
        <v>44</v>
      </c>
      <c r="T52" s="115"/>
      <c r="U52" s="112"/>
      <c r="V52" s="112">
        <v>7161</v>
      </c>
      <c r="W52" s="112">
        <v>7414</v>
      </c>
      <c r="X52" s="112">
        <v>7392</v>
      </c>
      <c r="Y52" s="112">
        <v>7204</v>
      </c>
      <c r="Z52" s="112">
        <v>7531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6372</v>
      </c>
      <c r="W53" s="112">
        <v>6463</v>
      </c>
      <c r="X53" s="112">
        <v>6613</v>
      </c>
      <c r="Y53" s="112">
        <v>6565</v>
      </c>
      <c r="Z53" s="112">
        <v>6947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5388</v>
      </c>
      <c r="W54" s="112">
        <v>5642</v>
      </c>
      <c r="X54" s="112">
        <v>5790</v>
      </c>
      <c r="Y54" s="112">
        <v>5887</v>
      </c>
      <c r="Z54" s="112">
        <v>6308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3870</v>
      </c>
      <c r="W55" s="112">
        <v>4162</v>
      </c>
      <c r="X55" s="112">
        <v>4235</v>
      </c>
      <c r="Y55" s="112">
        <v>4294</v>
      </c>
      <c r="Z55" s="112">
        <v>4524</v>
      </c>
    </row>
    <row r="56" spans="1:26" ht="15" customHeight="1" x14ac:dyDescent="0.25">
      <c r="S56" s="115" t="s">
        <v>48</v>
      </c>
      <c r="T56" s="115"/>
      <c r="U56" s="112"/>
      <c r="V56" s="112">
        <v>2007</v>
      </c>
      <c r="W56" s="112">
        <v>2129</v>
      </c>
      <c r="X56" s="112">
        <v>2231</v>
      </c>
      <c r="Y56" s="112">
        <v>2322</v>
      </c>
      <c r="Z56" s="112">
        <v>2301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783</v>
      </c>
      <c r="W57" s="112">
        <v>880</v>
      </c>
      <c r="X57" s="112">
        <v>865</v>
      </c>
      <c r="Y57" s="112">
        <v>928</v>
      </c>
      <c r="Z57" s="112">
        <v>1018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235</v>
      </c>
      <c r="W58" s="112">
        <v>262</v>
      </c>
      <c r="X58" s="112">
        <v>282</v>
      </c>
      <c r="Y58" s="112">
        <v>340</v>
      </c>
      <c r="Z58" s="112">
        <v>381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114</v>
      </c>
      <c r="W59" s="112">
        <v>130</v>
      </c>
      <c r="X59" s="112">
        <v>118</v>
      </c>
      <c r="Y59" s="112">
        <v>113</v>
      </c>
      <c r="Z59" s="112">
        <v>107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67</v>
      </c>
      <c r="W60" s="112">
        <v>85</v>
      </c>
      <c r="X60" s="112">
        <v>79</v>
      </c>
      <c r="Y60" s="112">
        <v>87</v>
      </c>
      <c r="Z60" s="112">
        <v>76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68993</v>
      </c>
      <c r="W61" s="112">
        <v>71290</v>
      </c>
      <c r="X61" s="112">
        <v>71264</v>
      </c>
      <c r="Y61" s="112">
        <v>70271</v>
      </c>
      <c r="Z61" s="112">
        <v>74010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114</v>
      </c>
      <c r="W63" s="112">
        <v>169</v>
      </c>
      <c r="X63" s="112">
        <v>138</v>
      </c>
      <c r="Y63" s="112">
        <v>158</v>
      </c>
      <c r="Z63" s="112">
        <v>189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1792</v>
      </c>
      <c r="W64" s="112">
        <v>1903</v>
      </c>
      <c r="X64" s="112">
        <v>2005</v>
      </c>
      <c r="Y64" s="112">
        <v>1994</v>
      </c>
      <c r="Z64" s="112">
        <v>2306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Cairns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4067</v>
      </c>
      <c r="W65" s="112">
        <v>4184</v>
      </c>
      <c r="X65" s="112">
        <v>4327</v>
      </c>
      <c r="Y65" s="112">
        <v>3984</v>
      </c>
      <c r="Z65" s="112">
        <v>4450</v>
      </c>
    </row>
    <row r="66" spans="1:26" x14ac:dyDescent="0.25">
      <c r="S66" s="115" t="s">
        <v>39</v>
      </c>
      <c r="T66" s="115"/>
      <c r="U66" s="112"/>
      <c r="V66" s="112">
        <v>6359</v>
      </c>
      <c r="W66" s="112">
        <v>6330</v>
      </c>
      <c r="X66" s="112">
        <v>6188</v>
      </c>
      <c r="Y66" s="112">
        <v>5880</v>
      </c>
      <c r="Z66" s="112">
        <v>6062</v>
      </c>
    </row>
    <row r="67" spans="1:26" x14ac:dyDescent="0.25">
      <c r="S67" s="115" t="s">
        <v>40</v>
      </c>
      <c r="T67" s="115"/>
      <c r="U67" s="112"/>
      <c r="V67" s="112">
        <v>8594</v>
      </c>
      <c r="W67" s="112">
        <v>8793</v>
      </c>
      <c r="X67" s="112">
        <v>8960</v>
      </c>
      <c r="Y67" s="112">
        <v>8392</v>
      </c>
      <c r="Z67" s="112">
        <v>8609</v>
      </c>
    </row>
    <row r="68" spans="1:26" x14ac:dyDescent="0.25">
      <c r="S68" s="115" t="s">
        <v>41</v>
      </c>
      <c r="T68" s="115"/>
      <c r="U68" s="112"/>
      <c r="V68" s="112">
        <v>7417</v>
      </c>
      <c r="W68" s="112">
        <v>7548</v>
      </c>
      <c r="X68" s="112">
        <v>7799</v>
      </c>
      <c r="Y68" s="112">
        <v>7974</v>
      </c>
      <c r="Z68" s="112">
        <v>8490</v>
      </c>
    </row>
    <row r="69" spans="1:26" x14ac:dyDescent="0.25">
      <c r="S69" s="115" t="s">
        <v>42</v>
      </c>
      <c r="T69" s="115"/>
      <c r="U69" s="112"/>
      <c r="V69" s="112">
        <v>6774</v>
      </c>
      <c r="W69" s="112">
        <v>6811</v>
      </c>
      <c r="X69" s="112">
        <v>7049</v>
      </c>
      <c r="Y69" s="112">
        <v>6968</v>
      </c>
      <c r="Z69" s="112">
        <v>7476</v>
      </c>
    </row>
    <row r="70" spans="1:26" x14ac:dyDescent="0.25">
      <c r="S70" s="115" t="s">
        <v>43</v>
      </c>
      <c r="T70" s="115"/>
      <c r="U70" s="112"/>
      <c r="V70" s="112">
        <v>7022</v>
      </c>
      <c r="W70" s="112">
        <v>6915</v>
      </c>
      <c r="X70" s="112">
        <v>7003</v>
      </c>
      <c r="Y70" s="112">
        <v>7003</v>
      </c>
      <c r="Z70" s="112">
        <v>7557</v>
      </c>
    </row>
    <row r="71" spans="1:26" x14ac:dyDescent="0.25">
      <c r="S71" s="115" t="s">
        <v>44</v>
      </c>
      <c r="T71" s="115"/>
      <c r="U71" s="112"/>
      <c r="V71" s="112">
        <v>7035</v>
      </c>
      <c r="W71" s="112">
        <v>7314</v>
      </c>
      <c r="X71" s="112">
        <v>7498</v>
      </c>
      <c r="Y71" s="112">
        <v>7302</v>
      </c>
      <c r="Z71" s="112">
        <v>7698</v>
      </c>
    </row>
    <row r="72" spans="1:26" x14ac:dyDescent="0.25">
      <c r="S72" s="115" t="s">
        <v>45</v>
      </c>
      <c r="T72" s="115"/>
      <c r="U72" s="112"/>
      <c r="V72" s="112">
        <v>6317</v>
      </c>
      <c r="W72" s="112">
        <v>6326</v>
      </c>
      <c r="X72" s="112">
        <v>6424</v>
      </c>
      <c r="Y72" s="112">
        <v>6522</v>
      </c>
      <c r="Z72" s="112">
        <v>7014</v>
      </c>
    </row>
    <row r="73" spans="1:26" x14ac:dyDescent="0.25">
      <c r="S73" s="115" t="s">
        <v>46</v>
      </c>
      <c r="T73" s="115"/>
      <c r="U73" s="112"/>
      <c r="V73" s="112">
        <v>5234</v>
      </c>
      <c r="W73" s="112">
        <v>5412</v>
      </c>
      <c r="X73" s="112">
        <v>5609</v>
      </c>
      <c r="Y73" s="112">
        <v>5672</v>
      </c>
      <c r="Z73" s="112">
        <v>5823</v>
      </c>
    </row>
    <row r="74" spans="1:26" x14ac:dyDescent="0.25">
      <c r="S74" s="115" t="s">
        <v>47</v>
      </c>
      <c r="T74" s="115"/>
      <c r="U74" s="112"/>
      <c r="V74" s="112">
        <v>3483</v>
      </c>
      <c r="W74" s="112">
        <v>3615</v>
      </c>
      <c r="X74" s="112">
        <v>3866</v>
      </c>
      <c r="Y74" s="112">
        <v>4131</v>
      </c>
      <c r="Z74" s="112">
        <v>4274</v>
      </c>
    </row>
    <row r="75" spans="1:26" x14ac:dyDescent="0.25">
      <c r="S75" s="115" t="s">
        <v>48</v>
      </c>
      <c r="T75" s="115"/>
      <c r="U75" s="112"/>
      <c r="V75" s="112">
        <v>1565</v>
      </c>
      <c r="W75" s="112">
        <v>1661</v>
      </c>
      <c r="X75" s="112">
        <v>1806</v>
      </c>
      <c r="Y75" s="112">
        <v>1893</v>
      </c>
      <c r="Z75" s="112">
        <v>1999</v>
      </c>
    </row>
    <row r="76" spans="1:26" x14ac:dyDescent="0.25">
      <c r="S76" s="115" t="s">
        <v>49</v>
      </c>
      <c r="T76" s="115"/>
      <c r="U76" s="112"/>
      <c r="V76" s="112">
        <v>518</v>
      </c>
      <c r="W76" s="112">
        <v>608</v>
      </c>
      <c r="X76" s="112">
        <v>659</v>
      </c>
      <c r="Y76" s="112">
        <v>711</v>
      </c>
      <c r="Z76" s="112">
        <v>695</v>
      </c>
    </row>
    <row r="77" spans="1:26" x14ac:dyDescent="0.25">
      <c r="S77" s="115" t="s">
        <v>50</v>
      </c>
      <c r="T77" s="115"/>
      <c r="U77" s="112"/>
      <c r="V77" s="112">
        <v>187</v>
      </c>
      <c r="W77" s="112">
        <v>218</v>
      </c>
      <c r="X77" s="112">
        <v>191</v>
      </c>
      <c r="Y77" s="112">
        <v>213</v>
      </c>
      <c r="Z77" s="112">
        <v>241</v>
      </c>
    </row>
    <row r="78" spans="1:26" x14ac:dyDescent="0.25">
      <c r="S78" s="115" t="s">
        <v>51</v>
      </c>
      <c r="T78" s="115"/>
      <c r="U78" s="112"/>
      <c r="V78" s="112">
        <v>79</v>
      </c>
      <c r="W78" s="112">
        <v>91</v>
      </c>
      <c r="X78" s="112">
        <v>82</v>
      </c>
      <c r="Y78" s="112">
        <v>101</v>
      </c>
      <c r="Z78" s="112">
        <v>94</v>
      </c>
    </row>
    <row r="79" spans="1:26" x14ac:dyDescent="0.25">
      <c r="S79" s="115" t="s">
        <v>52</v>
      </c>
      <c r="T79" s="115"/>
      <c r="U79" s="112"/>
      <c r="V79" s="112">
        <v>73</v>
      </c>
      <c r="W79" s="112">
        <v>86</v>
      </c>
      <c r="X79" s="112">
        <v>71</v>
      </c>
      <c r="Y79" s="112">
        <v>75</v>
      </c>
      <c r="Z79" s="112">
        <v>77</v>
      </c>
    </row>
    <row r="80" spans="1:26" x14ac:dyDescent="0.25">
      <c r="S80" s="118" t="s">
        <v>53</v>
      </c>
      <c r="T80" s="118"/>
      <c r="U80" s="112"/>
      <c r="V80" s="112">
        <v>66624</v>
      </c>
      <c r="W80" s="112">
        <v>67969</v>
      </c>
      <c r="X80" s="112">
        <v>69667</v>
      </c>
      <c r="Y80" s="112">
        <v>68984</v>
      </c>
      <c r="Z80" s="112">
        <v>73054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Cairns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4997</v>
      </c>
      <c r="W83" s="112">
        <v>5180</v>
      </c>
      <c r="X83" s="112">
        <v>5092</v>
      </c>
      <c r="Y83" s="112">
        <v>5164</v>
      </c>
      <c r="Z83" s="112">
        <v>5129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5730</v>
      </c>
      <c r="W84" s="112">
        <v>5939</v>
      </c>
      <c r="X84" s="112">
        <v>6053</v>
      </c>
      <c r="Y84" s="112">
        <v>6219</v>
      </c>
      <c r="Z84" s="112">
        <v>6255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9460</v>
      </c>
      <c r="W85" s="112">
        <v>9977</v>
      </c>
      <c r="X85" s="112">
        <v>10340</v>
      </c>
      <c r="Y85" s="112">
        <v>10298</v>
      </c>
      <c r="Z85" s="112">
        <v>10449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147,240</v>
      </c>
      <c r="D86" s="96">
        <f t="shared" ref="D86:D91" si="4">AD4</f>
        <v>5.7318071493199563E-2</v>
      </c>
      <c r="E86" s="97">
        <f t="shared" ref="E86:E91" si="5">AD4</f>
        <v>5.7318071493199563E-2</v>
      </c>
      <c r="F86" s="96">
        <f t="shared" ref="F86:F91" si="6">AF4</f>
        <v>8.5656562677421944E-2</v>
      </c>
      <c r="G86" s="97">
        <f t="shared" ref="G86:G91" si="7">AF4</f>
        <v>8.5656562677421944E-2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3966</v>
      </c>
      <c r="W86" s="112">
        <v>4135</v>
      </c>
      <c r="X86" s="112">
        <v>4271</v>
      </c>
      <c r="Y86" s="112">
        <v>4351</v>
      </c>
      <c r="Z86" s="112">
        <v>4471</v>
      </c>
    </row>
    <row r="87" spans="1:30" ht="15" customHeight="1" x14ac:dyDescent="0.25">
      <c r="A87" s="98" t="s">
        <v>4</v>
      </c>
      <c r="B87" s="49"/>
      <c r="C87" s="57" t="str">
        <f t="shared" si="3"/>
        <v>74,010</v>
      </c>
      <c r="D87" s="96">
        <f t="shared" si="4"/>
        <v>5.3178318842229677E-2</v>
      </c>
      <c r="E87" s="97">
        <f t="shared" si="5"/>
        <v>5.3178318842229677E-2</v>
      </c>
      <c r="F87" s="96">
        <f t="shared" si="6"/>
        <v>7.2686426552648786E-2</v>
      </c>
      <c r="G87" s="97">
        <f t="shared" si="7"/>
        <v>7.2686426552648786E-2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1820</v>
      </c>
      <c r="W87" s="112">
        <v>1821</v>
      </c>
      <c r="X87" s="112">
        <v>1885</v>
      </c>
      <c r="Y87" s="112">
        <v>1861</v>
      </c>
      <c r="Z87" s="112">
        <v>1845</v>
      </c>
    </row>
    <row r="88" spans="1:30" ht="15" customHeight="1" x14ac:dyDescent="0.25">
      <c r="A88" s="98" t="s">
        <v>5</v>
      </c>
      <c r="B88" s="49"/>
      <c r="C88" s="57" t="str">
        <f t="shared" si="3"/>
        <v>73,054</v>
      </c>
      <c r="D88" s="96">
        <f t="shared" si="4"/>
        <v>5.8907087983765871E-2</v>
      </c>
      <c r="E88" s="97">
        <f t="shared" si="5"/>
        <v>5.8907087983765871E-2</v>
      </c>
      <c r="F88" s="96">
        <f t="shared" si="6"/>
        <v>9.6413027164940823E-2</v>
      </c>
      <c r="G88" s="97">
        <f t="shared" si="7"/>
        <v>9.6413027164940823E-2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2419</v>
      </c>
      <c r="W88" s="112">
        <v>2498</v>
      </c>
      <c r="X88" s="112">
        <v>2488</v>
      </c>
      <c r="Y88" s="112">
        <v>2475</v>
      </c>
      <c r="Z88" s="112">
        <v>2569</v>
      </c>
    </row>
    <row r="89" spans="1:30" ht="15" customHeight="1" x14ac:dyDescent="0.25">
      <c r="A89" s="49" t="s">
        <v>6</v>
      </c>
      <c r="B89" s="49"/>
      <c r="C89" s="57" t="str">
        <f t="shared" si="3"/>
        <v>98,761</v>
      </c>
      <c r="D89" s="96">
        <f t="shared" si="4"/>
        <v>4.3934139470553912E-3</v>
      </c>
      <c r="E89" s="97">
        <f t="shared" si="5"/>
        <v>4.3934139470553912E-3</v>
      </c>
      <c r="F89" s="96">
        <f t="shared" si="6"/>
        <v>5.6007613100520715E-2</v>
      </c>
      <c r="G89" s="97">
        <f t="shared" si="7"/>
        <v>5.6007613100520715E-2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3788</v>
      </c>
      <c r="W89" s="112">
        <v>4010</v>
      </c>
      <c r="X89" s="112">
        <v>4163</v>
      </c>
      <c r="Y89" s="112">
        <v>4161</v>
      </c>
      <c r="Z89" s="112">
        <v>4173</v>
      </c>
    </row>
    <row r="90" spans="1:30" ht="15" customHeight="1" x14ac:dyDescent="0.25">
      <c r="A90" s="49" t="s">
        <v>98</v>
      </c>
      <c r="B90" s="49"/>
      <c r="C90" s="57" t="str">
        <f t="shared" si="3"/>
        <v>$44,659</v>
      </c>
      <c r="D90" s="96">
        <f t="shared" si="4"/>
        <v>3.4886334617575177E-2</v>
      </c>
      <c r="E90" s="97">
        <f t="shared" si="5"/>
        <v>3.4886334617575177E-2</v>
      </c>
      <c r="F90" s="96">
        <f t="shared" si="6"/>
        <v>0.10055245296707516</v>
      </c>
      <c r="G90" s="97">
        <f t="shared" si="7"/>
        <v>0.10055245296707516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5389</v>
      </c>
      <c r="W90" s="112">
        <v>5564</v>
      </c>
      <c r="X90" s="112">
        <v>5597</v>
      </c>
      <c r="Y90" s="112">
        <v>5468</v>
      </c>
      <c r="Z90" s="112">
        <v>5779</v>
      </c>
    </row>
    <row r="91" spans="1:30" ht="15" customHeight="1" x14ac:dyDescent="0.25">
      <c r="A91" s="49" t="s">
        <v>7</v>
      </c>
      <c r="B91" s="49"/>
      <c r="C91" s="57" t="str">
        <f t="shared" si="3"/>
        <v>$5,966.4 mil</v>
      </c>
      <c r="D91" s="96">
        <f t="shared" si="4"/>
        <v>5.82059091444036E-2</v>
      </c>
      <c r="E91" s="97">
        <f t="shared" si="5"/>
        <v>5.82059091444036E-2</v>
      </c>
      <c r="F91" s="96">
        <f t="shared" si="6"/>
        <v>0.21439572247902494</v>
      </c>
      <c r="G91" s="97">
        <f t="shared" si="7"/>
        <v>0.21439572247902494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47549</v>
      </c>
      <c r="W91" s="112">
        <v>49322</v>
      </c>
      <c r="X91" s="112">
        <v>49269</v>
      </c>
      <c r="Y91" s="112">
        <v>49706</v>
      </c>
      <c r="Z91" s="112">
        <v>49752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4166</v>
      </c>
      <c r="W93" s="112">
        <v>4393</v>
      </c>
      <c r="X93" s="112">
        <v>4462</v>
      </c>
      <c r="Y93" s="112">
        <v>4482</v>
      </c>
      <c r="Z93" s="112">
        <v>4527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8804</v>
      </c>
      <c r="W94" s="112">
        <v>9198</v>
      </c>
      <c r="X94" s="112">
        <v>9487</v>
      </c>
      <c r="Y94" s="112">
        <v>9716</v>
      </c>
      <c r="Z94" s="112">
        <v>9999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1567</v>
      </c>
      <c r="W95" s="112">
        <v>1650</v>
      </c>
      <c r="X95" s="112">
        <v>1697</v>
      </c>
      <c r="Y95" s="112">
        <v>1721</v>
      </c>
      <c r="Z95" s="112">
        <v>1751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7455</v>
      </c>
      <c r="W96" s="112">
        <v>7899</v>
      </c>
      <c r="X96" s="112">
        <v>8290</v>
      </c>
      <c r="Y96" s="112">
        <v>8531</v>
      </c>
      <c r="Z96" s="112">
        <v>8895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8060</v>
      </c>
      <c r="W97" s="112">
        <v>8119</v>
      </c>
      <c r="X97" s="112">
        <v>8152</v>
      </c>
      <c r="Y97" s="112">
        <v>8024</v>
      </c>
      <c r="Z97" s="112">
        <v>7950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4770</v>
      </c>
      <c r="W98" s="112">
        <v>4949</v>
      </c>
      <c r="X98" s="112">
        <v>4949</v>
      </c>
      <c r="Y98" s="112">
        <v>4997</v>
      </c>
      <c r="Z98" s="112">
        <v>5022</v>
      </c>
    </row>
    <row r="99" spans="1:32" ht="15" customHeight="1" x14ac:dyDescent="0.25">
      <c r="S99" s="115" t="s">
        <v>199</v>
      </c>
      <c r="T99" s="115"/>
      <c r="U99" s="112"/>
      <c r="V99" s="112">
        <v>373</v>
      </c>
      <c r="W99" s="112">
        <v>404</v>
      </c>
      <c r="X99" s="112">
        <v>429</v>
      </c>
      <c r="Y99" s="112">
        <v>433</v>
      </c>
      <c r="Z99" s="112">
        <v>452</v>
      </c>
    </row>
    <row r="100" spans="1:32" ht="15" customHeight="1" x14ac:dyDescent="0.25">
      <c r="S100" s="115" t="s">
        <v>58</v>
      </c>
      <c r="T100" s="115"/>
      <c r="U100" s="112"/>
      <c r="V100" s="112">
        <v>3061</v>
      </c>
      <c r="W100" s="112">
        <v>3092</v>
      </c>
      <c r="X100" s="112">
        <v>3242</v>
      </c>
      <c r="Y100" s="112">
        <v>3247</v>
      </c>
      <c r="Z100" s="112">
        <v>3301</v>
      </c>
    </row>
    <row r="101" spans="1:32" x14ac:dyDescent="0.25">
      <c r="A101" s="18"/>
      <c r="S101" s="118" t="s">
        <v>53</v>
      </c>
      <c r="T101" s="118"/>
      <c r="U101" s="112"/>
      <c r="V101" s="112">
        <v>45978</v>
      </c>
      <c r="W101" s="112">
        <v>47635</v>
      </c>
      <c r="X101" s="112">
        <v>48156</v>
      </c>
      <c r="Y101" s="112">
        <v>48626</v>
      </c>
      <c r="Z101" s="112">
        <v>48849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100698</v>
      </c>
      <c r="W104" s="112">
        <v>103228</v>
      </c>
      <c r="X104" s="112">
        <v>104794</v>
      </c>
      <c r="Y104" s="112">
        <v>110344</v>
      </c>
      <c r="Z104" s="112">
        <v>110344</v>
      </c>
      <c r="AB104" s="109" t="str">
        <f>TEXT(Z104,"###,###")</f>
        <v>110,344</v>
      </c>
      <c r="AD104" s="130">
        <f>Z104/($Z$4)*100</f>
        <v>74.94159195870688</v>
      </c>
      <c r="AF104" s="109"/>
    </row>
    <row r="105" spans="1:32" x14ac:dyDescent="0.25">
      <c r="S105" s="115" t="s">
        <v>17</v>
      </c>
      <c r="T105" s="115"/>
      <c r="U105" s="112"/>
      <c r="V105" s="112">
        <v>25762</v>
      </c>
      <c r="W105" s="112">
        <v>25826</v>
      </c>
      <c r="X105" s="112">
        <v>26990</v>
      </c>
      <c r="Y105" s="112">
        <v>26795</v>
      </c>
      <c r="Z105" s="112">
        <v>27029</v>
      </c>
      <c r="AB105" s="109" t="str">
        <f>TEXT(Z105,"###,###")</f>
        <v>27,029</v>
      </c>
      <c r="AD105" s="130">
        <f>Z105/($Z$4)*100</f>
        <v>18.357104047813095</v>
      </c>
      <c r="AF105" s="109"/>
    </row>
    <row r="106" spans="1:32" x14ac:dyDescent="0.25">
      <c r="S106" s="118" t="s">
        <v>53</v>
      </c>
      <c r="T106" s="118"/>
      <c r="U106" s="120"/>
      <c r="V106" s="120">
        <v>126460</v>
      </c>
      <c r="W106" s="120">
        <v>129054</v>
      </c>
      <c r="X106" s="120">
        <v>131784</v>
      </c>
      <c r="Y106" s="120">
        <v>137139</v>
      </c>
      <c r="Z106" s="120">
        <v>137373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19430</v>
      </c>
      <c r="W108" s="112">
        <v>23090</v>
      </c>
      <c r="X108" s="112">
        <v>19862</v>
      </c>
      <c r="Y108" s="112">
        <v>20147</v>
      </c>
      <c r="Z108" s="112">
        <v>21134</v>
      </c>
      <c r="AB108" s="109" t="str">
        <f>TEXT(Z108,"###,###")</f>
        <v>21,134</v>
      </c>
      <c r="AD108" s="130">
        <f>Z108/($Z$4)*100</f>
        <v>14.353436566150501</v>
      </c>
      <c r="AF108" s="109"/>
    </row>
    <row r="109" spans="1:32" x14ac:dyDescent="0.25">
      <c r="S109" s="115" t="s">
        <v>20</v>
      </c>
      <c r="T109" s="115"/>
      <c r="U109" s="112"/>
      <c r="V109" s="112">
        <v>21680</v>
      </c>
      <c r="W109" s="112">
        <v>21696</v>
      </c>
      <c r="X109" s="112">
        <v>21514</v>
      </c>
      <c r="Y109" s="112">
        <v>20445</v>
      </c>
      <c r="Z109" s="112">
        <v>23778</v>
      </c>
      <c r="AB109" s="109" t="str">
        <f>TEXT(Z109,"###,###")</f>
        <v>23,778</v>
      </c>
      <c r="AD109" s="130">
        <f>Z109/($Z$4)*100</f>
        <v>16.149144254278728</v>
      </c>
      <c r="AF109" s="109"/>
    </row>
    <row r="110" spans="1:32" x14ac:dyDescent="0.25">
      <c r="S110" s="115" t="s">
        <v>21</v>
      </c>
      <c r="T110" s="115"/>
      <c r="U110" s="112"/>
      <c r="V110" s="112">
        <v>32319</v>
      </c>
      <c r="W110" s="112">
        <v>31595</v>
      </c>
      <c r="X110" s="112">
        <v>34196</v>
      </c>
      <c r="Y110" s="112">
        <v>33157</v>
      </c>
      <c r="Z110" s="112">
        <v>35102</v>
      </c>
      <c r="AB110" s="109" t="str">
        <f>TEXT(Z110,"###,###")</f>
        <v>35,102</v>
      </c>
      <c r="AD110" s="130">
        <f>Z110/($Z$4)*100</f>
        <v>23.839989133387665</v>
      </c>
      <c r="AF110" s="109"/>
    </row>
    <row r="111" spans="1:32" x14ac:dyDescent="0.25">
      <c r="S111" s="115" t="s">
        <v>22</v>
      </c>
      <c r="T111" s="115"/>
      <c r="U111" s="112"/>
      <c r="V111" s="112">
        <v>52923</v>
      </c>
      <c r="W111" s="112">
        <v>53104</v>
      </c>
      <c r="X111" s="112">
        <v>56505</v>
      </c>
      <c r="Y111" s="112">
        <v>56543</v>
      </c>
      <c r="Z111" s="112">
        <v>58541</v>
      </c>
      <c r="AB111" s="109" t="str">
        <f>TEXT(Z111,"###,###")</f>
        <v>58,541</v>
      </c>
      <c r="AD111" s="130">
        <f>Z111/($Z$4)*100</f>
        <v>39.75889703884814</v>
      </c>
      <c r="AF111" s="109"/>
    </row>
    <row r="112" spans="1:32" x14ac:dyDescent="0.25">
      <c r="S112" s="118" t="s">
        <v>53</v>
      </c>
      <c r="T112" s="118"/>
      <c r="U112" s="112"/>
      <c r="V112" s="112">
        <v>135622</v>
      </c>
      <c r="W112" s="112">
        <v>139255</v>
      </c>
      <c r="X112" s="112">
        <v>140931</v>
      </c>
      <c r="Y112" s="112">
        <v>139260</v>
      </c>
      <c r="Z112" s="112">
        <v>147240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40.58</v>
      </c>
      <c r="W118" s="131">
        <v>40.69</v>
      </c>
      <c r="X118" s="131">
        <v>40.81</v>
      </c>
      <c r="Y118" s="131">
        <v>41.17</v>
      </c>
      <c r="Z118" s="131">
        <v>41.39</v>
      </c>
      <c r="AB118" s="109" t="str">
        <f>TEXT(Z118,"##.0")</f>
        <v>41.4</v>
      </c>
    </row>
    <row r="120" spans="19:32" x14ac:dyDescent="0.25">
      <c r="S120" s="101" t="s">
        <v>100</v>
      </c>
      <c r="T120" s="112"/>
      <c r="U120" s="112"/>
      <c r="V120" s="112">
        <v>81186</v>
      </c>
      <c r="W120" s="112">
        <v>84160</v>
      </c>
      <c r="X120" s="112">
        <v>84603</v>
      </c>
      <c r="Y120" s="112">
        <v>85519</v>
      </c>
      <c r="Z120" s="112">
        <v>85458</v>
      </c>
      <c r="AB120" s="109" t="str">
        <f>TEXT(Z120,"###,###")</f>
        <v>85,458</v>
      </c>
    </row>
    <row r="121" spans="19:32" x14ac:dyDescent="0.25">
      <c r="S121" s="101" t="s">
        <v>101</v>
      </c>
      <c r="T121" s="112"/>
      <c r="U121" s="112"/>
      <c r="V121" s="112">
        <v>6236</v>
      </c>
      <c r="W121" s="112">
        <v>6465</v>
      </c>
      <c r="X121" s="112">
        <v>6344</v>
      </c>
      <c r="Y121" s="112">
        <v>6325</v>
      </c>
      <c r="Z121" s="112">
        <v>6314</v>
      </c>
      <c r="AB121" s="109" t="str">
        <f>TEXT(Z121,"###,###")</f>
        <v>6,314</v>
      </c>
    </row>
    <row r="122" spans="19:32" x14ac:dyDescent="0.25">
      <c r="S122" s="101" t="s">
        <v>102</v>
      </c>
      <c r="T122" s="112"/>
      <c r="U122" s="112"/>
      <c r="V122" s="112">
        <v>6099</v>
      </c>
      <c r="W122" s="112">
        <v>6329</v>
      </c>
      <c r="X122" s="112">
        <v>6481</v>
      </c>
      <c r="Y122" s="112">
        <v>6487</v>
      </c>
      <c r="Z122" s="112">
        <v>6988</v>
      </c>
      <c r="AB122" s="109" t="str">
        <f>TEXT(Z122,"###,###")</f>
        <v>6,988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87285</v>
      </c>
      <c r="W124" s="112">
        <v>90489</v>
      </c>
      <c r="X124" s="112">
        <v>91084</v>
      </c>
      <c r="Y124" s="112">
        <v>92006</v>
      </c>
      <c r="Z124" s="112">
        <v>92446</v>
      </c>
      <c r="AB124" s="109" t="str">
        <f>TEXT(Z124,"###,###")</f>
        <v>92,446</v>
      </c>
      <c r="AD124" s="127">
        <f>Z124/$Z$7*100</f>
        <v>93.605775559178213</v>
      </c>
    </row>
    <row r="125" spans="19:32" x14ac:dyDescent="0.25">
      <c r="S125" s="101" t="s">
        <v>104</v>
      </c>
      <c r="T125" s="112"/>
      <c r="U125" s="112"/>
      <c r="V125" s="112">
        <v>12335</v>
      </c>
      <c r="W125" s="112">
        <v>12794</v>
      </c>
      <c r="X125" s="112">
        <v>12825</v>
      </c>
      <c r="Y125" s="112">
        <v>12812</v>
      </c>
      <c r="Z125" s="112">
        <v>13302</v>
      </c>
      <c r="AB125" s="109" t="str">
        <f>TEXT(Z125,"###,###")</f>
        <v>13,302</v>
      </c>
      <c r="AD125" s="127">
        <f>Z125/$Z$7*100</f>
        <v>13.468879415963791</v>
      </c>
    </row>
    <row r="127" spans="19:32" x14ac:dyDescent="0.25">
      <c r="S127" s="101" t="s">
        <v>105</v>
      </c>
      <c r="T127" s="112"/>
      <c r="U127" s="112"/>
      <c r="V127" s="112">
        <v>47551</v>
      </c>
      <c r="W127" s="112">
        <v>49322</v>
      </c>
      <c r="X127" s="112">
        <v>49269</v>
      </c>
      <c r="Y127" s="112">
        <v>49706</v>
      </c>
      <c r="Z127" s="112">
        <v>49754</v>
      </c>
      <c r="AB127" s="109" t="str">
        <f>TEXT(Z127,"###,###")</f>
        <v>49,754</v>
      </c>
      <c r="AD127" s="127">
        <f>Z127/$Z$7*100</f>
        <v>50.378185721084236</v>
      </c>
    </row>
    <row r="128" spans="19:32" x14ac:dyDescent="0.25">
      <c r="S128" s="101" t="s">
        <v>106</v>
      </c>
      <c r="T128" s="112"/>
      <c r="U128" s="112"/>
      <c r="V128" s="112">
        <v>45977</v>
      </c>
      <c r="W128" s="112">
        <v>47634</v>
      </c>
      <c r="X128" s="112">
        <v>48156</v>
      </c>
      <c r="Y128" s="112">
        <v>48629</v>
      </c>
      <c r="Z128" s="112">
        <v>48853</v>
      </c>
      <c r="AB128" s="109" t="str">
        <f>TEXT(Z128,"###,###")</f>
        <v>48,853</v>
      </c>
      <c r="AD128" s="127">
        <f>Z128/$Z$7*100</f>
        <v>49.46588228146738</v>
      </c>
    </row>
    <row r="130" spans="19:20" x14ac:dyDescent="0.25">
      <c r="S130" s="101" t="s">
        <v>280</v>
      </c>
      <c r="T130" s="127">
        <v>86.530108038598229</v>
      </c>
    </row>
    <row r="131" spans="19:20" x14ac:dyDescent="0.25">
      <c r="S131" s="101" t="s">
        <v>281</v>
      </c>
      <c r="T131" s="127">
        <v>6.3932118953838062</v>
      </c>
    </row>
    <row r="132" spans="19:20" x14ac:dyDescent="0.25">
      <c r="S132" s="101" t="s">
        <v>282</v>
      </c>
      <c r="T132" s="127">
        <v>7.0756675205799855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1C93F8E-1A83-45C2-B349-31AC75B625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0FE19AA-C200-400C-965B-E77420AA2E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EFE29CC-80D0-4208-8BD2-3C85C6B2C23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E4C74A5-2D81-4FFD-8C65-0817FC5A5E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F5AC7-A3D6-47A8-B2FA-94C046052972}">
  <sheetPr codeName="Sheet7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121</v>
      </c>
      <c r="T1" s="99"/>
      <c r="U1" s="99"/>
      <c r="V1" s="99"/>
      <c r="W1" s="99"/>
      <c r="X1" s="99"/>
      <c r="Y1" s="100" t="s">
        <v>216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121</v>
      </c>
      <c r="Y3" s="105" t="s">
        <v>216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9.14 Carpentaria,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1447</v>
      </c>
      <c r="W4" s="108">
        <v>1579</v>
      </c>
      <c r="X4" s="108">
        <v>1543</v>
      </c>
      <c r="Y4" s="108">
        <v>1724</v>
      </c>
      <c r="Z4" s="108">
        <v>1797</v>
      </c>
      <c r="AB4" s="109" t="str">
        <f>TEXT(Z4,"###,###")</f>
        <v>1,797</v>
      </c>
      <c r="AD4" s="110">
        <f>Z4/Y4-1</f>
        <v>4.2343387470997751E-2</v>
      </c>
      <c r="AF4" s="110">
        <f>Z4/V4-1</f>
        <v>0.24187975120939886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775</v>
      </c>
      <c r="W5" s="108">
        <v>888</v>
      </c>
      <c r="X5" s="108">
        <v>834</v>
      </c>
      <c r="Y5" s="108">
        <v>945</v>
      </c>
      <c r="Z5" s="108">
        <v>993</v>
      </c>
      <c r="AB5" s="109" t="str">
        <f>TEXT(Z5,"###,###")</f>
        <v>993</v>
      </c>
      <c r="AD5" s="110">
        <f t="shared" ref="AD5:AD9" si="0">Z5/Y5-1</f>
        <v>5.0793650793650835E-2</v>
      </c>
      <c r="AF5" s="110">
        <f t="shared" ref="AF5:AF9" si="1">Z5/V5-1</f>
        <v>0.28129032258064512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672</v>
      </c>
      <c r="W6" s="108">
        <v>689</v>
      </c>
      <c r="X6" s="108">
        <v>705</v>
      </c>
      <c r="Y6" s="108">
        <v>782</v>
      </c>
      <c r="Z6" s="108">
        <v>800</v>
      </c>
      <c r="AB6" s="109" t="str">
        <f>TEXT(Z6,"###,###")</f>
        <v>800</v>
      </c>
      <c r="AD6" s="110">
        <f t="shared" si="0"/>
        <v>2.3017902813299296E-2</v>
      </c>
      <c r="AF6" s="110">
        <f t="shared" si="1"/>
        <v>0.19047619047619047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971</v>
      </c>
      <c r="W7" s="108">
        <v>1106</v>
      </c>
      <c r="X7" s="108">
        <v>1016</v>
      </c>
      <c r="Y7" s="108">
        <v>1177</v>
      </c>
      <c r="Z7" s="108">
        <v>1160</v>
      </c>
      <c r="AB7" s="109" t="str">
        <f>TEXT(Z7,"###,###")</f>
        <v>1,160</v>
      </c>
      <c r="AD7" s="110">
        <f t="shared" si="0"/>
        <v>-1.4443500424808797E-2</v>
      </c>
      <c r="AF7" s="110">
        <f t="shared" si="1"/>
        <v>0.19464469618949543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1,797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1,160</v>
      </c>
      <c r="P8" s="67"/>
      <c r="S8" s="107" t="s">
        <v>84</v>
      </c>
      <c r="T8" s="108"/>
      <c r="U8" s="108"/>
      <c r="V8" s="108">
        <v>35737.39</v>
      </c>
      <c r="W8" s="108">
        <v>43048.1</v>
      </c>
      <c r="X8" s="108">
        <v>41452.01</v>
      </c>
      <c r="Y8" s="108">
        <v>39836.79</v>
      </c>
      <c r="Z8" s="108">
        <v>44534.46</v>
      </c>
      <c r="AB8" s="109" t="str">
        <f>TEXT(Z8,"$###,###")</f>
        <v>$44,534</v>
      </c>
      <c r="AD8" s="110">
        <f t="shared" si="0"/>
        <v>0.11792290493285229</v>
      </c>
      <c r="AF8" s="110">
        <f t="shared" si="1"/>
        <v>0.24615871500408959</v>
      </c>
    </row>
    <row r="9" spans="1:32" x14ac:dyDescent="0.25">
      <c r="A9" s="30" t="s">
        <v>14</v>
      </c>
      <c r="B9" s="71"/>
      <c r="C9" s="72"/>
      <c r="D9" s="73">
        <f>AD104</f>
        <v>64.106844741235392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55.948275862068961</v>
      </c>
      <c r="P9" s="74" t="s">
        <v>85</v>
      </c>
      <c r="S9" s="107" t="s">
        <v>7</v>
      </c>
      <c r="T9" s="108"/>
      <c r="U9" s="108"/>
      <c r="V9" s="108">
        <v>46014288</v>
      </c>
      <c r="W9" s="108">
        <v>54941381</v>
      </c>
      <c r="X9" s="108">
        <v>53820260</v>
      </c>
      <c r="Y9" s="108">
        <v>61661696</v>
      </c>
      <c r="Z9" s="108">
        <v>64667456</v>
      </c>
      <c r="AB9" s="109" t="str">
        <f>TEXT(Z9/1000000,"$#,###.0")&amp;" mil"</f>
        <v>$64.7 mil</v>
      </c>
      <c r="AD9" s="110">
        <f t="shared" si="0"/>
        <v>4.874598324379531E-2</v>
      </c>
      <c r="AF9" s="110">
        <f t="shared" si="1"/>
        <v>0.4053777383233661</v>
      </c>
    </row>
    <row r="10" spans="1:32" x14ac:dyDescent="0.25">
      <c r="A10" s="30" t="s">
        <v>17</v>
      </c>
      <c r="B10" s="71"/>
      <c r="C10" s="72"/>
      <c r="D10" s="73">
        <f>AD105</f>
        <v>23.594880356149137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44.051724137931039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83.965517241379303</v>
      </c>
      <c r="P11" s="74" t="s">
        <v>85</v>
      </c>
      <c r="S11" s="107" t="s">
        <v>29</v>
      </c>
      <c r="T11" s="112"/>
      <c r="U11" s="112"/>
      <c r="V11" s="112">
        <v>1301</v>
      </c>
      <c r="W11" s="112">
        <v>1414</v>
      </c>
      <c r="X11" s="112">
        <v>1402</v>
      </c>
      <c r="Y11" s="112">
        <v>1534</v>
      </c>
      <c r="Z11" s="112">
        <v>1610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6.8103448275862064</v>
      </c>
      <c r="P12" s="74" t="s">
        <v>85</v>
      </c>
      <c r="S12" s="107" t="s">
        <v>30</v>
      </c>
      <c r="T12" s="112"/>
      <c r="U12" s="112"/>
      <c r="V12" s="112">
        <v>144</v>
      </c>
      <c r="W12" s="112">
        <v>163</v>
      </c>
      <c r="X12" s="112">
        <v>142</v>
      </c>
      <c r="Y12" s="112">
        <v>194</v>
      </c>
      <c r="Z12" s="112">
        <v>187</v>
      </c>
    </row>
    <row r="13" spans="1:32" ht="15" customHeight="1" x14ac:dyDescent="0.25">
      <c r="A13" s="30" t="s">
        <v>19</v>
      </c>
      <c r="B13" s="72"/>
      <c r="C13" s="72"/>
      <c r="D13" s="73">
        <f>AD108</f>
        <v>13.132999443516974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9.568965517241379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24.151363383416804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41.9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30.940456316082361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19.776440240756664</v>
      </c>
      <c r="P15" s="74" t="s">
        <v>85</v>
      </c>
      <c r="S15" s="115" t="s">
        <v>61</v>
      </c>
      <c r="T15" s="115"/>
      <c r="U15" s="116"/>
      <c r="V15" s="116">
        <v>153</v>
      </c>
      <c r="W15" s="116">
        <v>244</v>
      </c>
      <c r="X15" s="116">
        <v>204</v>
      </c>
      <c r="Y15" s="112">
        <v>262</v>
      </c>
      <c r="Z15" s="112">
        <v>292</v>
      </c>
      <c r="AB15" s="117">
        <f t="shared" ref="AB15:AB34" si="2">IF(Z15="np",0,Z15/$Z$34)</f>
        <v>0.16249304396215916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22.70450751252087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80.223559759243329</v>
      </c>
      <c r="P16" s="37" t="s">
        <v>85</v>
      </c>
      <c r="S16" s="115" t="s">
        <v>62</v>
      </c>
      <c r="T16" s="115"/>
      <c r="U16" s="116"/>
      <c r="V16" s="116">
        <v>6</v>
      </c>
      <c r="W16" s="116">
        <v>14</v>
      </c>
      <c r="X16" s="116">
        <v>21</v>
      </c>
      <c r="Y16" s="112">
        <v>21</v>
      </c>
      <c r="Z16" s="112">
        <v>19</v>
      </c>
      <c r="AB16" s="117">
        <f t="shared" si="2"/>
        <v>1.0573177518085699E-2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32</v>
      </c>
      <c r="W17" s="116">
        <v>47</v>
      </c>
      <c r="X17" s="116">
        <v>31</v>
      </c>
      <c r="Y17" s="112">
        <v>44</v>
      </c>
      <c r="Z17" s="112">
        <v>38</v>
      </c>
      <c r="AB17" s="117">
        <f t="shared" si="2"/>
        <v>2.1146355036171398E-2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9</v>
      </c>
      <c r="W18" s="116">
        <v>9</v>
      </c>
      <c r="X18" s="116">
        <v>4</v>
      </c>
      <c r="Y18" s="112">
        <v>10</v>
      </c>
      <c r="Z18" s="112">
        <v>12</v>
      </c>
      <c r="AB18" s="117">
        <f t="shared" si="2"/>
        <v>6.6777963272120202E-3</v>
      </c>
    </row>
    <row r="19" spans="1:28" x14ac:dyDescent="0.25">
      <c r="A19" s="63" t="str">
        <f>$S$1&amp;" ("&amp;$V$2&amp;" to "&amp;$Z$2&amp;")"</f>
        <v>Carpentaria (2016-17 to 2020-21)</v>
      </c>
      <c r="B19" s="63"/>
      <c r="C19" s="63"/>
      <c r="D19" s="63"/>
      <c r="E19" s="63"/>
      <c r="F19" s="63"/>
      <c r="G19" s="63" t="str">
        <f>$S$1&amp;" ("&amp;$V$2&amp;" to "&amp;$Z$2&amp;")"</f>
        <v>Carpentaria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112</v>
      </c>
      <c r="W19" s="116">
        <v>136</v>
      </c>
      <c r="X19" s="116">
        <v>118</v>
      </c>
      <c r="Y19" s="112">
        <v>138</v>
      </c>
      <c r="Z19" s="112">
        <v>138</v>
      </c>
      <c r="AB19" s="117">
        <f t="shared" si="2"/>
        <v>7.6794657762938229E-2</v>
      </c>
    </row>
    <row r="20" spans="1:28" x14ac:dyDescent="0.25">
      <c r="S20" s="115" t="s">
        <v>66</v>
      </c>
      <c r="T20" s="115"/>
      <c r="U20" s="116"/>
      <c r="V20" s="116">
        <v>64</v>
      </c>
      <c r="W20" s="116">
        <v>6</v>
      </c>
      <c r="X20" s="116">
        <v>10</v>
      </c>
      <c r="Y20" s="112">
        <v>13</v>
      </c>
      <c r="Z20" s="112">
        <v>28</v>
      </c>
      <c r="AB20" s="117">
        <f t="shared" si="2"/>
        <v>1.5581524763494713E-2</v>
      </c>
    </row>
    <row r="21" spans="1:28" x14ac:dyDescent="0.25">
      <c r="S21" s="115" t="s">
        <v>67</v>
      </c>
      <c r="T21" s="115"/>
      <c r="U21" s="116"/>
      <c r="V21" s="116">
        <v>118</v>
      </c>
      <c r="W21" s="116">
        <v>120</v>
      </c>
      <c r="X21" s="116">
        <v>83</v>
      </c>
      <c r="Y21" s="112">
        <v>76</v>
      </c>
      <c r="Z21" s="112">
        <v>105</v>
      </c>
      <c r="AB21" s="117">
        <f t="shared" si="2"/>
        <v>5.8430717863105178E-2</v>
      </c>
    </row>
    <row r="22" spans="1:28" x14ac:dyDescent="0.25">
      <c r="S22" s="115" t="s">
        <v>68</v>
      </c>
      <c r="T22" s="115"/>
      <c r="U22" s="116"/>
      <c r="V22" s="116">
        <v>99</v>
      </c>
      <c r="W22" s="116">
        <v>103</v>
      </c>
      <c r="X22" s="116">
        <v>92</v>
      </c>
      <c r="Y22" s="112">
        <v>79</v>
      </c>
      <c r="Z22" s="112">
        <v>76</v>
      </c>
      <c r="AB22" s="117">
        <f t="shared" si="2"/>
        <v>4.2292710072342796E-2</v>
      </c>
    </row>
    <row r="23" spans="1:28" x14ac:dyDescent="0.25">
      <c r="S23" s="115" t="s">
        <v>69</v>
      </c>
      <c r="T23" s="115"/>
      <c r="U23" s="116"/>
      <c r="V23" s="116">
        <v>60</v>
      </c>
      <c r="W23" s="116">
        <v>51</v>
      </c>
      <c r="X23" s="116">
        <v>78</v>
      </c>
      <c r="Y23" s="112">
        <v>78</v>
      </c>
      <c r="Z23" s="112">
        <v>83</v>
      </c>
      <c r="AB23" s="117">
        <f t="shared" si="2"/>
        <v>4.618809126321647E-2</v>
      </c>
    </row>
    <row r="24" spans="1:28" x14ac:dyDescent="0.25">
      <c r="S24" s="115" t="s">
        <v>70</v>
      </c>
      <c r="T24" s="115"/>
      <c r="U24" s="116"/>
      <c r="V24" s="116">
        <v>6</v>
      </c>
      <c r="W24" s="116">
        <v>6</v>
      </c>
      <c r="X24" s="116">
        <v>6</v>
      </c>
      <c r="Y24" s="112">
        <v>5</v>
      </c>
      <c r="Z24" s="112">
        <v>4</v>
      </c>
      <c r="AB24" s="117">
        <f t="shared" si="2"/>
        <v>2.2259321090706734E-3</v>
      </c>
    </row>
    <row r="25" spans="1:28" x14ac:dyDescent="0.25">
      <c r="S25" s="115" t="s">
        <v>71</v>
      </c>
      <c r="T25" s="115"/>
      <c r="U25" s="116"/>
      <c r="V25" s="116">
        <v>25</v>
      </c>
      <c r="W25" s="116">
        <v>14</v>
      </c>
      <c r="X25" s="116">
        <v>57</v>
      </c>
      <c r="Y25" s="112">
        <v>69</v>
      </c>
      <c r="Z25" s="112">
        <v>72</v>
      </c>
      <c r="AB25" s="117">
        <f t="shared" si="2"/>
        <v>4.006677796327212E-2</v>
      </c>
    </row>
    <row r="26" spans="1:28" x14ac:dyDescent="0.25">
      <c r="S26" s="115" t="s">
        <v>72</v>
      </c>
      <c r="T26" s="115"/>
      <c r="U26" s="116"/>
      <c r="V26" s="116">
        <v>41</v>
      </c>
      <c r="W26" s="116">
        <v>50</v>
      </c>
      <c r="X26" s="116">
        <v>42</v>
      </c>
      <c r="Y26" s="112">
        <v>40</v>
      </c>
      <c r="Z26" s="112">
        <v>39</v>
      </c>
      <c r="AB26" s="117">
        <f t="shared" si="2"/>
        <v>2.1702838063439065E-2</v>
      </c>
    </row>
    <row r="27" spans="1:28" x14ac:dyDescent="0.25">
      <c r="S27" s="115" t="s">
        <v>73</v>
      </c>
      <c r="T27" s="115"/>
      <c r="U27" s="116"/>
      <c r="V27" s="116">
        <v>40</v>
      </c>
      <c r="W27" s="116">
        <v>40</v>
      </c>
      <c r="X27" s="116">
        <v>39</v>
      </c>
      <c r="Y27" s="112">
        <v>42</v>
      </c>
      <c r="Z27" s="112">
        <v>49</v>
      </c>
      <c r="AB27" s="117">
        <f t="shared" si="2"/>
        <v>2.7267668336115748E-2</v>
      </c>
    </row>
    <row r="28" spans="1:28" x14ac:dyDescent="0.25">
      <c r="S28" s="115" t="s">
        <v>74</v>
      </c>
      <c r="T28" s="115"/>
      <c r="U28" s="116"/>
      <c r="V28" s="116">
        <v>34</v>
      </c>
      <c r="W28" s="116">
        <v>73</v>
      </c>
      <c r="X28" s="116">
        <v>80</v>
      </c>
      <c r="Y28" s="112">
        <v>98</v>
      </c>
      <c r="Z28" s="112">
        <v>143</v>
      </c>
      <c r="AB28" s="117">
        <f t="shared" si="2"/>
        <v>7.9577072899276569E-2</v>
      </c>
    </row>
    <row r="29" spans="1:28" x14ac:dyDescent="0.25">
      <c r="S29" s="115" t="s">
        <v>75</v>
      </c>
      <c r="T29" s="115"/>
      <c r="U29" s="116"/>
      <c r="V29" s="116">
        <v>156</v>
      </c>
      <c r="W29" s="116">
        <v>190</v>
      </c>
      <c r="X29" s="116">
        <v>175</v>
      </c>
      <c r="Y29" s="112">
        <v>202</v>
      </c>
      <c r="Z29" s="112">
        <v>179</v>
      </c>
      <c r="AB29" s="117">
        <f t="shared" si="2"/>
        <v>9.9610461880912632E-2</v>
      </c>
    </row>
    <row r="30" spans="1:28" x14ac:dyDescent="0.25">
      <c r="S30" s="115" t="s">
        <v>76</v>
      </c>
      <c r="T30" s="115"/>
      <c r="U30" s="116"/>
      <c r="V30" s="116">
        <v>108</v>
      </c>
      <c r="W30" s="116">
        <v>127</v>
      </c>
      <c r="X30" s="116">
        <v>124</v>
      </c>
      <c r="Y30" s="112">
        <v>113</v>
      </c>
      <c r="Z30" s="112">
        <v>124</v>
      </c>
      <c r="AB30" s="117">
        <f t="shared" si="2"/>
        <v>6.900389538119088E-2</v>
      </c>
    </row>
    <row r="31" spans="1:28" x14ac:dyDescent="0.25">
      <c r="S31" s="115" t="s">
        <v>77</v>
      </c>
      <c r="T31" s="115"/>
      <c r="U31" s="116"/>
      <c r="V31" s="116">
        <v>131</v>
      </c>
      <c r="W31" s="116">
        <v>178</v>
      </c>
      <c r="X31" s="116">
        <v>176</v>
      </c>
      <c r="Y31" s="112">
        <v>177</v>
      </c>
      <c r="Z31" s="112">
        <v>177</v>
      </c>
      <c r="AB31" s="117">
        <f t="shared" si="2"/>
        <v>9.849749582637729E-2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9</v>
      </c>
      <c r="W32" s="116">
        <v>7</v>
      </c>
      <c r="X32" s="116">
        <v>0</v>
      </c>
      <c r="Y32" s="112">
        <v>5</v>
      </c>
      <c r="Z32" s="112">
        <v>1</v>
      </c>
      <c r="AB32" s="117">
        <f t="shared" si="2"/>
        <v>5.5648302726766835E-4</v>
      </c>
    </row>
    <row r="33" spans="19:32" x14ac:dyDescent="0.25">
      <c r="S33" s="115" t="s">
        <v>79</v>
      </c>
      <c r="T33" s="115"/>
      <c r="U33" s="116"/>
      <c r="V33" s="116">
        <v>148</v>
      </c>
      <c r="W33" s="116">
        <v>46</v>
      </c>
      <c r="X33" s="116">
        <v>129</v>
      </c>
      <c r="Y33" s="112">
        <v>137</v>
      </c>
      <c r="Z33" s="112">
        <v>124</v>
      </c>
      <c r="AB33" s="117">
        <f t="shared" si="2"/>
        <v>6.900389538119088E-2</v>
      </c>
    </row>
    <row r="34" spans="19:32" x14ac:dyDescent="0.25">
      <c r="S34" s="118" t="s">
        <v>53</v>
      </c>
      <c r="T34" s="118"/>
      <c r="U34" s="119"/>
      <c r="V34" s="119">
        <v>1447</v>
      </c>
      <c r="W34" s="119">
        <v>1577</v>
      </c>
      <c r="X34" s="119">
        <v>1541</v>
      </c>
      <c r="Y34" s="120">
        <v>1723</v>
      </c>
      <c r="Z34" s="120">
        <v>1797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791</v>
      </c>
      <c r="W37" s="112">
        <v>928</v>
      </c>
      <c r="X37" s="112">
        <v>822</v>
      </c>
      <c r="Y37" s="112">
        <v>955</v>
      </c>
      <c r="Z37" s="112">
        <v>933</v>
      </c>
      <c r="AB37" s="132">
        <f>Z37/Z40*100</f>
        <v>80.223559759243329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184</v>
      </c>
      <c r="W38" s="112">
        <v>174</v>
      </c>
      <c r="X38" s="112">
        <v>191</v>
      </c>
      <c r="Y38" s="112">
        <v>221</v>
      </c>
      <c r="Z38" s="112">
        <v>230</v>
      </c>
      <c r="AB38" s="132">
        <f>Z38/Z40*100</f>
        <v>19.776440240756664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975</v>
      </c>
      <c r="W40" s="112">
        <v>1102</v>
      </c>
      <c r="X40" s="112">
        <v>1013</v>
      </c>
      <c r="Y40" s="112">
        <v>1176</v>
      </c>
      <c r="Z40" s="112">
        <v>1163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11</v>
      </c>
      <c r="W45" s="112">
        <v>12</v>
      </c>
      <c r="X45" s="112">
        <v>9</v>
      </c>
      <c r="Y45" s="112">
        <v>15</v>
      </c>
      <c r="Z45" s="112">
        <v>15</v>
      </c>
    </row>
    <row r="46" spans="19:32" x14ac:dyDescent="0.25">
      <c r="S46" s="115" t="s">
        <v>38</v>
      </c>
      <c r="T46" s="115"/>
      <c r="U46" s="112"/>
      <c r="V46" s="112">
        <v>39</v>
      </c>
      <c r="W46" s="112">
        <v>51</v>
      </c>
      <c r="X46" s="112">
        <v>42</v>
      </c>
      <c r="Y46" s="112">
        <v>46</v>
      </c>
      <c r="Z46" s="112">
        <v>79</v>
      </c>
    </row>
    <row r="47" spans="19:32" x14ac:dyDescent="0.25">
      <c r="S47" s="115" t="s">
        <v>39</v>
      </c>
      <c r="T47" s="115"/>
      <c r="U47" s="112"/>
      <c r="V47" s="112">
        <v>64</v>
      </c>
      <c r="W47" s="112">
        <v>63</v>
      </c>
      <c r="X47" s="112">
        <v>51</v>
      </c>
      <c r="Y47" s="112">
        <v>78</v>
      </c>
      <c r="Z47" s="112">
        <v>77</v>
      </c>
    </row>
    <row r="48" spans="19:32" x14ac:dyDescent="0.25">
      <c r="S48" s="115" t="s">
        <v>40</v>
      </c>
      <c r="T48" s="115"/>
      <c r="U48" s="112"/>
      <c r="V48" s="112">
        <v>90</v>
      </c>
      <c r="W48" s="112">
        <v>118</v>
      </c>
      <c r="X48" s="112">
        <v>119</v>
      </c>
      <c r="Y48" s="112">
        <v>112</v>
      </c>
      <c r="Z48" s="112">
        <v>93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92</v>
      </c>
      <c r="W49" s="112">
        <v>105</v>
      </c>
      <c r="X49" s="112">
        <v>94</v>
      </c>
      <c r="Y49" s="112">
        <v>106</v>
      </c>
      <c r="Z49" s="112">
        <v>118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Carpentaria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79</v>
      </c>
      <c r="W50" s="112">
        <v>76</v>
      </c>
      <c r="X50" s="112">
        <v>84</v>
      </c>
      <c r="Y50" s="112">
        <v>74</v>
      </c>
      <c r="Z50" s="112">
        <v>90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69</v>
      </c>
      <c r="W51" s="112">
        <v>81</v>
      </c>
      <c r="X51" s="112">
        <v>81</v>
      </c>
      <c r="Y51" s="112">
        <v>113</v>
      </c>
      <c r="Z51" s="112">
        <v>100</v>
      </c>
    </row>
    <row r="52" spans="1:26" ht="15" customHeight="1" x14ac:dyDescent="0.25">
      <c r="S52" s="115" t="s">
        <v>44</v>
      </c>
      <c r="T52" s="115"/>
      <c r="U52" s="112"/>
      <c r="V52" s="112">
        <v>80</v>
      </c>
      <c r="W52" s="112">
        <v>99</v>
      </c>
      <c r="X52" s="112">
        <v>80</v>
      </c>
      <c r="Y52" s="112">
        <v>86</v>
      </c>
      <c r="Z52" s="112">
        <v>91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88</v>
      </c>
      <c r="W53" s="112">
        <v>78</v>
      </c>
      <c r="X53" s="112">
        <v>85</v>
      </c>
      <c r="Y53" s="112">
        <v>98</v>
      </c>
      <c r="Z53" s="112">
        <v>113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76</v>
      </c>
      <c r="W54" s="112">
        <v>83</v>
      </c>
      <c r="X54" s="112">
        <v>93</v>
      </c>
      <c r="Y54" s="112">
        <v>80</v>
      </c>
      <c r="Z54" s="112">
        <v>77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44</v>
      </c>
      <c r="W55" s="112">
        <v>70</v>
      </c>
      <c r="X55" s="112">
        <v>64</v>
      </c>
      <c r="Y55" s="112">
        <v>79</v>
      </c>
      <c r="Z55" s="112">
        <v>91</v>
      </c>
    </row>
    <row r="56" spans="1:26" ht="15" customHeight="1" x14ac:dyDescent="0.25">
      <c r="S56" s="115" t="s">
        <v>48</v>
      </c>
      <c r="T56" s="115"/>
      <c r="U56" s="112"/>
      <c r="V56" s="112">
        <v>26</v>
      </c>
      <c r="W56" s="112">
        <v>24</v>
      </c>
      <c r="X56" s="112">
        <v>27</v>
      </c>
      <c r="Y56" s="112">
        <v>22</v>
      </c>
      <c r="Z56" s="112">
        <v>24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15</v>
      </c>
      <c r="W57" s="112">
        <v>22</v>
      </c>
      <c r="X57" s="112">
        <v>16</v>
      </c>
      <c r="Y57" s="112">
        <v>22</v>
      </c>
      <c r="Z57" s="112">
        <v>16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6</v>
      </c>
      <c r="X58" s="112">
        <v>4</v>
      </c>
      <c r="Y58" s="112">
        <v>7</v>
      </c>
      <c r="Z58" s="112">
        <v>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770</v>
      </c>
      <c r="W61" s="112">
        <v>891</v>
      </c>
      <c r="X61" s="112">
        <v>832</v>
      </c>
      <c r="Y61" s="112">
        <v>942</v>
      </c>
      <c r="Z61" s="112">
        <v>993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18</v>
      </c>
      <c r="W64" s="112">
        <v>12</v>
      </c>
      <c r="X64" s="112">
        <v>11</v>
      </c>
      <c r="Y64" s="112">
        <v>8</v>
      </c>
      <c r="Z64" s="112">
        <v>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Carpentaria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52</v>
      </c>
      <c r="W65" s="112">
        <v>37</v>
      </c>
      <c r="X65" s="112">
        <v>27</v>
      </c>
      <c r="Y65" s="112">
        <v>52</v>
      </c>
      <c r="Z65" s="112">
        <v>64</v>
      </c>
    </row>
    <row r="66" spans="1:26" x14ac:dyDescent="0.25">
      <c r="S66" s="115" t="s">
        <v>39</v>
      </c>
      <c r="T66" s="115"/>
      <c r="U66" s="112"/>
      <c r="V66" s="112">
        <v>68</v>
      </c>
      <c r="W66" s="112">
        <v>74</v>
      </c>
      <c r="X66" s="112">
        <v>66</v>
      </c>
      <c r="Y66" s="112">
        <v>73</v>
      </c>
      <c r="Z66" s="112">
        <v>76</v>
      </c>
    </row>
    <row r="67" spans="1:26" x14ac:dyDescent="0.25">
      <c r="S67" s="115" t="s">
        <v>40</v>
      </c>
      <c r="T67" s="115"/>
      <c r="U67" s="112"/>
      <c r="V67" s="112">
        <v>80</v>
      </c>
      <c r="W67" s="112">
        <v>100</v>
      </c>
      <c r="X67" s="112">
        <v>101</v>
      </c>
      <c r="Y67" s="112">
        <v>102</v>
      </c>
      <c r="Z67" s="112">
        <v>106</v>
      </c>
    </row>
    <row r="68" spans="1:26" x14ac:dyDescent="0.25">
      <c r="S68" s="115" t="s">
        <v>41</v>
      </c>
      <c r="T68" s="115"/>
      <c r="U68" s="112"/>
      <c r="V68" s="112">
        <v>58</v>
      </c>
      <c r="W68" s="112">
        <v>85</v>
      </c>
      <c r="X68" s="112">
        <v>76</v>
      </c>
      <c r="Y68" s="112">
        <v>88</v>
      </c>
      <c r="Z68" s="112">
        <v>85</v>
      </c>
    </row>
    <row r="69" spans="1:26" x14ac:dyDescent="0.25">
      <c r="S69" s="115" t="s">
        <v>42</v>
      </c>
      <c r="T69" s="115"/>
      <c r="U69" s="112"/>
      <c r="V69" s="112">
        <v>70</v>
      </c>
      <c r="W69" s="112">
        <v>58</v>
      </c>
      <c r="X69" s="112">
        <v>59</v>
      </c>
      <c r="Y69" s="112">
        <v>82</v>
      </c>
      <c r="Z69" s="112">
        <v>67</v>
      </c>
    </row>
    <row r="70" spans="1:26" x14ac:dyDescent="0.25">
      <c r="S70" s="115" t="s">
        <v>43</v>
      </c>
      <c r="T70" s="115"/>
      <c r="U70" s="112"/>
      <c r="V70" s="112">
        <v>69</v>
      </c>
      <c r="W70" s="112">
        <v>66</v>
      </c>
      <c r="X70" s="112">
        <v>76</v>
      </c>
      <c r="Y70" s="112">
        <v>68</v>
      </c>
      <c r="Z70" s="112">
        <v>80</v>
      </c>
    </row>
    <row r="71" spans="1:26" x14ac:dyDescent="0.25">
      <c r="S71" s="115" t="s">
        <v>44</v>
      </c>
      <c r="T71" s="115"/>
      <c r="U71" s="112"/>
      <c r="V71" s="112">
        <v>72</v>
      </c>
      <c r="W71" s="112">
        <v>62</v>
      </c>
      <c r="X71" s="112">
        <v>67</v>
      </c>
      <c r="Y71" s="112">
        <v>78</v>
      </c>
      <c r="Z71" s="112">
        <v>70</v>
      </c>
    </row>
    <row r="72" spans="1:26" x14ac:dyDescent="0.25">
      <c r="S72" s="115" t="s">
        <v>45</v>
      </c>
      <c r="T72" s="115"/>
      <c r="U72" s="112"/>
      <c r="V72" s="112">
        <v>69</v>
      </c>
      <c r="W72" s="112">
        <v>64</v>
      </c>
      <c r="X72" s="112">
        <v>59</v>
      </c>
      <c r="Y72" s="112">
        <v>65</v>
      </c>
      <c r="Z72" s="112">
        <v>73</v>
      </c>
    </row>
    <row r="73" spans="1:26" x14ac:dyDescent="0.25">
      <c r="S73" s="115" t="s">
        <v>46</v>
      </c>
      <c r="T73" s="115"/>
      <c r="U73" s="112"/>
      <c r="V73" s="112">
        <v>50</v>
      </c>
      <c r="W73" s="112">
        <v>63</v>
      </c>
      <c r="X73" s="112">
        <v>81</v>
      </c>
      <c r="Y73" s="112">
        <v>78</v>
      </c>
      <c r="Z73" s="112">
        <v>65</v>
      </c>
    </row>
    <row r="74" spans="1:26" x14ac:dyDescent="0.25">
      <c r="S74" s="115" t="s">
        <v>47</v>
      </c>
      <c r="T74" s="115"/>
      <c r="U74" s="112"/>
      <c r="V74" s="112">
        <v>43</v>
      </c>
      <c r="W74" s="112">
        <v>35</v>
      </c>
      <c r="X74" s="112">
        <v>47</v>
      </c>
      <c r="Y74" s="112">
        <v>58</v>
      </c>
      <c r="Z74" s="112">
        <v>72</v>
      </c>
    </row>
    <row r="75" spans="1:26" x14ac:dyDescent="0.25">
      <c r="S75" s="115" t="s">
        <v>48</v>
      </c>
      <c r="T75" s="115"/>
      <c r="U75" s="112"/>
      <c r="V75" s="112">
        <v>19</v>
      </c>
      <c r="W75" s="112">
        <v>20</v>
      </c>
      <c r="X75" s="112">
        <v>17</v>
      </c>
      <c r="Y75" s="112">
        <v>16</v>
      </c>
      <c r="Z75" s="112">
        <v>17</v>
      </c>
    </row>
    <row r="76" spans="1:26" x14ac:dyDescent="0.25">
      <c r="S76" s="115" t="s">
        <v>49</v>
      </c>
      <c r="T76" s="115"/>
      <c r="U76" s="112"/>
      <c r="V76" s="112">
        <v>3</v>
      </c>
      <c r="W76" s="112">
        <v>8</v>
      </c>
      <c r="X76" s="112">
        <v>4</v>
      </c>
      <c r="Y76" s="112">
        <v>9</v>
      </c>
      <c r="Z76" s="112">
        <v>14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2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1</v>
      </c>
    </row>
    <row r="80" spans="1:26" x14ac:dyDescent="0.25">
      <c r="S80" s="118" t="s">
        <v>53</v>
      </c>
      <c r="T80" s="118"/>
      <c r="U80" s="112"/>
      <c r="V80" s="112">
        <v>675</v>
      </c>
      <c r="W80" s="112">
        <v>686</v>
      </c>
      <c r="X80" s="112">
        <v>705</v>
      </c>
      <c r="Y80" s="112">
        <v>784</v>
      </c>
      <c r="Z80" s="112">
        <v>800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Carpentaria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44</v>
      </c>
      <c r="W83" s="112">
        <v>51</v>
      </c>
      <c r="X83" s="112">
        <v>40</v>
      </c>
      <c r="Y83" s="112">
        <v>48</v>
      </c>
      <c r="Z83" s="112">
        <v>47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45</v>
      </c>
      <c r="W84" s="112">
        <v>43</v>
      </c>
      <c r="X84" s="112">
        <v>53</v>
      </c>
      <c r="Y84" s="112">
        <v>53</v>
      </c>
      <c r="Z84" s="112">
        <v>62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78</v>
      </c>
      <c r="W85" s="112">
        <v>85</v>
      </c>
      <c r="X85" s="112">
        <v>77</v>
      </c>
      <c r="Y85" s="112">
        <v>88</v>
      </c>
      <c r="Z85" s="112">
        <v>91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1,797</v>
      </c>
      <c r="D86" s="96">
        <f t="shared" ref="D86:D91" si="4">AD4</f>
        <v>4.2343387470997751E-2</v>
      </c>
      <c r="E86" s="97">
        <f t="shared" ref="E86:E91" si="5">AD4</f>
        <v>4.2343387470997751E-2</v>
      </c>
      <c r="F86" s="96">
        <f t="shared" ref="F86:F91" si="6">AF4</f>
        <v>0.24187975120939886</v>
      </c>
      <c r="G86" s="97">
        <f t="shared" ref="G86:G91" si="7">AF4</f>
        <v>0.24187975120939886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36</v>
      </c>
      <c r="W86" s="112">
        <v>43</v>
      </c>
      <c r="X86" s="112">
        <v>26</v>
      </c>
      <c r="Y86" s="112">
        <v>37</v>
      </c>
      <c r="Z86" s="112">
        <v>36</v>
      </c>
    </row>
    <row r="87" spans="1:30" ht="15" customHeight="1" x14ac:dyDescent="0.25">
      <c r="A87" s="98" t="s">
        <v>4</v>
      </c>
      <c r="B87" s="49"/>
      <c r="C87" s="57" t="str">
        <f t="shared" si="3"/>
        <v>993</v>
      </c>
      <c r="D87" s="96">
        <f t="shared" si="4"/>
        <v>5.0793650793650835E-2</v>
      </c>
      <c r="E87" s="97">
        <f t="shared" si="5"/>
        <v>5.0793650793650835E-2</v>
      </c>
      <c r="F87" s="96">
        <f t="shared" si="6"/>
        <v>0.28129032258064512</v>
      </c>
      <c r="G87" s="97">
        <f t="shared" si="7"/>
        <v>0.28129032258064512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12</v>
      </c>
      <c r="W87" s="112">
        <v>11</v>
      </c>
      <c r="X87" s="112">
        <v>14</v>
      </c>
      <c r="Y87" s="112">
        <v>7</v>
      </c>
      <c r="Z87" s="112">
        <v>11</v>
      </c>
    </row>
    <row r="88" spans="1:30" ht="15" customHeight="1" x14ac:dyDescent="0.25">
      <c r="A88" s="98" t="s">
        <v>5</v>
      </c>
      <c r="B88" s="49"/>
      <c r="C88" s="57" t="str">
        <f t="shared" si="3"/>
        <v>800</v>
      </c>
      <c r="D88" s="96">
        <f t="shared" si="4"/>
        <v>2.3017902813299296E-2</v>
      </c>
      <c r="E88" s="97">
        <f t="shared" si="5"/>
        <v>2.3017902813299296E-2</v>
      </c>
      <c r="F88" s="96">
        <f t="shared" si="6"/>
        <v>0.19047619047619047</v>
      </c>
      <c r="G88" s="97">
        <f t="shared" si="7"/>
        <v>0.19047619047619047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5</v>
      </c>
      <c r="W88" s="112">
        <v>7</v>
      </c>
      <c r="X88" s="112">
        <v>10</v>
      </c>
      <c r="Y88" s="112">
        <v>3</v>
      </c>
      <c r="Z88" s="112">
        <v>8</v>
      </c>
    </row>
    <row r="89" spans="1:30" ht="15" customHeight="1" x14ac:dyDescent="0.25">
      <c r="A89" s="49" t="s">
        <v>6</v>
      </c>
      <c r="B89" s="49"/>
      <c r="C89" s="57" t="str">
        <f t="shared" si="3"/>
        <v>1,160</v>
      </c>
      <c r="D89" s="96">
        <f t="shared" si="4"/>
        <v>-1.4443500424808797E-2</v>
      </c>
      <c r="E89" s="97">
        <f t="shared" si="5"/>
        <v>-1.4443500424808797E-2</v>
      </c>
      <c r="F89" s="96">
        <f t="shared" si="6"/>
        <v>0.19464469618949543</v>
      </c>
      <c r="G89" s="97">
        <f t="shared" si="7"/>
        <v>0.19464469618949543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62</v>
      </c>
      <c r="W89" s="112">
        <v>80</v>
      </c>
      <c r="X89" s="112">
        <v>85</v>
      </c>
      <c r="Y89" s="112">
        <v>101</v>
      </c>
      <c r="Z89" s="112">
        <v>110</v>
      </c>
    </row>
    <row r="90" spans="1:30" ht="15" customHeight="1" x14ac:dyDescent="0.25">
      <c r="A90" s="49" t="s">
        <v>98</v>
      </c>
      <c r="B90" s="49"/>
      <c r="C90" s="57" t="str">
        <f t="shared" si="3"/>
        <v>$44,534</v>
      </c>
      <c r="D90" s="96">
        <f t="shared" si="4"/>
        <v>0.11792290493285229</v>
      </c>
      <c r="E90" s="97">
        <f t="shared" si="5"/>
        <v>0.11792290493285229</v>
      </c>
      <c r="F90" s="96">
        <f t="shared" si="6"/>
        <v>0.24615871500408959</v>
      </c>
      <c r="G90" s="97">
        <f t="shared" si="7"/>
        <v>0.24615871500408959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140</v>
      </c>
      <c r="W90" s="112">
        <v>169</v>
      </c>
      <c r="X90" s="112">
        <v>154</v>
      </c>
      <c r="Y90" s="112">
        <v>163</v>
      </c>
      <c r="Z90" s="112">
        <v>178</v>
      </c>
    </row>
    <row r="91" spans="1:30" ht="15" customHeight="1" x14ac:dyDescent="0.25">
      <c r="A91" s="49" t="s">
        <v>7</v>
      </c>
      <c r="B91" s="49"/>
      <c r="C91" s="57" t="str">
        <f t="shared" si="3"/>
        <v>$64.7 mil</v>
      </c>
      <c r="D91" s="96">
        <f t="shared" si="4"/>
        <v>4.874598324379531E-2</v>
      </c>
      <c r="E91" s="97">
        <f t="shared" si="5"/>
        <v>4.874598324379531E-2</v>
      </c>
      <c r="F91" s="96">
        <f t="shared" si="6"/>
        <v>0.4053777383233661</v>
      </c>
      <c r="G91" s="97">
        <f t="shared" si="7"/>
        <v>0.4053777383233661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540</v>
      </c>
      <c r="W91" s="112">
        <v>618</v>
      </c>
      <c r="X91" s="112">
        <v>567</v>
      </c>
      <c r="Y91" s="112">
        <v>646</v>
      </c>
      <c r="Z91" s="112">
        <v>652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33</v>
      </c>
      <c r="W93" s="112">
        <v>38</v>
      </c>
      <c r="X93" s="112">
        <v>38</v>
      </c>
      <c r="Y93" s="112">
        <v>46</v>
      </c>
      <c r="Z93" s="112">
        <v>59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48</v>
      </c>
      <c r="W94" s="112">
        <v>61</v>
      </c>
      <c r="X94" s="112">
        <v>55</v>
      </c>
      <c r="Y94" s="112">
        <v>62</v>
      </c>
      <c r="Z94" s="112">
        <v>62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12</v>
      </c>
      <c r="W95" s="112">
        <v>16</v>
      </c>
      <c r="X95" s="112">
        <v>6</v>
      </c>
      <c r="Y95" s="112">
        <v>9</v>
      </c>
      <c r="Z95" s="112">
        <v>4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96</v>
      </c>
      <c r="W96" s="112">
        <v>113</v>
      </c>
      <c r="X96" s="112">
        <v>122</v>
      </c>
      <c r="Y96" s="112">
        <v>123</v>
      </c>
      <c r="Z96" s="112">
        <v>132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56</v>
      </c>
      <c r="W97" s="112">
        <v>74</v>
      </c>
      <c r="X97" s="112">
        <v>71</v>
      </c>
      <c r="Y97" s="112">
        <v>78</v>
      </c>
      <c r="Z97" s="112">
        <v>74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28</v>
      </c>
      <c r="W98" s="112">
        <v>33</v>
      </c>
      <c r="X98" s="112">
        <v>21</v>
      </c>
      <c r="Y98" s="112">
        <v>29</v>
      </c>
      <c r="Z98" s="112">
        <v>31</v>
      </c>
    </row>
    <row r="99" spans="1:32" ht="15" customHeight="1" x14ac:dyDescent="0.25">
      <c r="S99" s="115" t="s">
        <v>199</v>
      </c>
      <c r="T99" s="115"/>
      <c r="U99" s="112"/>
      <c r="V99" s="112">
        <v>9</v>
      </c>
      <c r="W99" s="112">
        <v>9</v>
      </c>
      <c r="X99" s="112">
        <v>15</v>
      </c>
      <c r="Y99" s="112">
        <v>8</v>
      </c>
      <c r="Z99" s="112">
        <v>8</v>
      </c>
    </row>
    <row r="100" spans="1:32" ht="15" customHeight="1" x14ac:dyDescent="0.25">
      <c r="S100" s="115" t="s">
        <v>58</v>
      </c>
      <c r="T100" s="115"/>
      <c r="U100" s="112"/>
      <c r="V100" s="112">
        <v>57</v>
      </c>
      <c r="W100" s="112">
        <v>61</v>
      </c>
      <c r="X100" s="112">
        <v>55</v>
      </c>
      <c r="Y100" s="112">
        <v>67</v>
      </c>
      <c r="Z100" s="112">
        <v>63</v>
      </c>
    </row>
    <row r="101" spans="1:32" x14ac:dyDescent="0.25">
      <c r="A101" s="18"/>
      <c r="S101" s="118" t="s">
        <v>53</v>
      </c>
      <c r="T101" s="118"/>
      <c r="U101" s="112"/>
      <c r="V101" s="112">
        <v>431</v>
      </c>
      <c r="W101" s="112">
        <v>490</v>
      </c>
      <c r="X101" s="112">
        <v>457</v>
      </c>
      <c r="Y101" s="112">
        <v>529</v>
      </c>
      <c r="Z101" s="112">
        <v>510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933</v>
      </c>
      <c r="W104" s="112">
        <v>920</v>
      </c>
      <c r="X104" s="112">
        <v>1002</v>
      </c>
      <c r="Y104" s="112">
        <v>1152</v>
      </c>
      <c r="Z104" s="112">
        <v>1152</v>
      </c>
      <c r="AB104" s="109" t="str">
        <f>TEXT(Z104,"###,###")</f>
        <v>1,152</v>
      </c>
      <c r="AD104" s="130">
        <f>Z104/($Z$4)*100</f>
        <v>64.106844741235392</v>
      </c>
      <c r="AF104" s="109"/>
    </row>
    <row r="105" spans="1:32" x14ac:dyDescent="0.25">
      <c r="S105" s="115" t="s">
        <v>17</v>
      </c>
      <c r="T105" s="115"/>
      <c r="U105" s="112"/>
      <c r="V105" s="112">
        <v>355</v>
      </c>
      <c r="W105" s="112">
        <v>449</v>
      </c>
      <c r="X105" s="112">
        <v>424</v>
      </c>
      <c r="Y105" s="112">
        <v>449</v>
      </c>
      <c r="Z105" s="112">
        <v>424</v>
      </c>
      <c r="AB105" s="109" t="str">
        <f>TEXT(Z105,"###,###")</f>
        <v>424</v>
      </c>
      <c r="AD105" s="130">
        <f>Z105/($Z$4)*100</f>
        <v>23.594880356149137</v>
      </c>
      <c r="AF105" s="109"/>
    </row>
    <row r="106" spans="1:32" x14ac:dyDescent="0.25">
      <c r="S106" s="118" t="s">
        <v>53</v>
      </c>
      <c r="T106" s="118"/>
      <c r="U106" s="120"/>
      <c r="V106" s="120">
        <v>1288</v>
      </c>
      <c r="W106" s="120">
        <v>1369</v>
      </c>
      <c r="X106" s="120">
        <v>1426</v>
      </c>
      <c r="Y106" s="120">
        <v>1601</v>
      </c>
      <c r="Z106" s="120">
        <v>1576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179</v>
      </c>
      <c r="W108" s="112">
        <v>201</v>
      </c>
      <c r="X108" s="112">
        <v>159</v>
      </c>
      <c r="Y108" s="112">
        <v>229</v>
      </c>
      <c r="Z108" s="112">
        <v>236</v>
      </c>
      <c r="AB108" s="109" t="str">
        <f>TEXT(Z108,"###,###")</f>
        <v>236</v>
      </c>
      <c r="AD108" s="130">
        <f>Z108/($Z$4)*100</f>
        <v>13.132999443516974</v>
      </c>
      <c r="AF108" s="109"/>
    </row>
    <row r="109" spans="1:32" x14ac:dyDescent="0.25">
      <c r="S109" s="115" t="s">
        <v>20</v>
      </c>
      <c r="T109" s="115"/>
      <c r="U109" s="112"/>
      <c r="V109" s="112">
        <v>261</v>
      </c>
      <c r="W109" s="112">
        <v>293</v>
      </c>
      <c r="X109" s="112">
        <v>331</v>
      </c>
      <c r="Y109" s="112">
        <v>286</v>
      </c>
      <c r="Z109" s="112">
        <v>434</v>
      </c>
      <c r="AB109" s="109" t="str">
        <f>TEXT(Z109,"###,###")</f>
        <v>434</v>
      </c>
      <c r="AD109" s="130">
        <f>Z109/($Z$4)*100</f>
        <v>24.151363383416804</v>
      </c>
      <c r="AF109" s="109"/>
    </row>
    <row r="110" spans="1:32" x14ac:dyDescent="0.25">
      <c r="S110" s="115" t="s">
        <v>21</v>
      </c>
      <c r="T110" s="115"/>
      <c r="U110" s="112"/>
      <c r="V110" s="112">
        <v>625</v>
      </c>
      <c r="W110" s="112">
        <v>537</v>
      </c>
      <c r="X110" s="112">
        <v>565</v>
      </c>
      <c r="Y110" s="112">
        <v>638</v>
      </c>
      <c r="Z110" s="112">
        <v>556</v>
      </c>
      <c r="AB110" s="109" t="str">
        <f>TEXT(Z110,"###,###")</f>
        <v>556</v>
      </c>
      <c r="AD110" s="130">
        <f>Z110/($Z$4)*100</f>
        <v>30.940456316082361</v>
      </c>
      <c r="AF110" s="109"/>
    </row>
    <row r="111" spans="1:32" x14ac:dyDescent="0.25">
      <c r="S111" s="115" t="s">
        <v>22</v>
      </c>
      <c r="T111" s="115"/>
      <c r="U111" s="112"/>
      <c r="V111" s="112">
        <v>275</v>
      </c>
      <c r="W111" s="112">
        <v>365</v>
      </c>
      <c r="X111" s="112">
        <v>369</v>
      </c>
      <c r="Y111" s="112">
        <v>383</v>
      </c>
      <c r="Z111" s="112">
        <v>408</v>
      </c>
      <c r="AB111" s="109" t="str">
        <f>TEXT(Z111,"###,###")</f>
        <v>408</v>
      </c>
      <c r="AD111" s="130">
        <f>Z111/($Z$4)*100</f>
        <v>22.70450751252087</v>
      </c>
      <c r="AF111" s="109"/>
    </row>
    <row r="112" spans="1:32" x14ac:dyDescent="0.25">
      <c r="S112" s="118" t="s">
        <v>53</v>
      </c>
      <c r="T112" s="118"/>
      <c r="U112" s="112"/>
      <c r="V112" s="112">
        <v>1444</v>
      </c>
      <c r="W112" s="112">
        <v>1580</v>
      </c>
      <c r="X112" s="112">
        <v>1542</v>
      </c>
      <c r="Y112" s="112">
        <v>1726</v>
      </c>
      <c r="Z112" s="112">
        <v>1797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41.14</v>
      </c>
      <c r="W118" s="131">
        <v>41.53</v>
      </c>
      <c r="X118" s="131">
        <v>42.31</v>
      </c>
      <c r="Y118" s="131">
        <v>41.71</v>
      </c>
      <c r="Z118" s="131">
        <v>41.94</v>
      </c>
      <c r="AB118" s="109" t="str">
        <f>TEXT(Z118,"##.0")</f>
        <v>41.9</v>
      </c>
    </row>
    <row r="120" spans="19:32" x14ac:dyDescent="0.25">
      <c r="S120" s="101" t="s">
        <v>100</v>
      </c>
      <c r="T120" s="112"/>
      <c r="U120" s="112"/>
      <c r="V120" s="112">
        <v>827</v>
      </c>
      <c r="W120" s="112">
        <v>939</v>
      </c>
      <c r="X120" s="112">
        <v>878</v>
      </c>
      <c r="Y120" s="112">
        <v>981</v>
      </c>
      <c r="Z120" s="112">
        <v>974</v>
      </c>
      <c r="AB120" s="109" t="str">
        <f>TEXT(Z120,"###,###")</f>
        <v>974</v>
      </c>
    </row>
    <row r="121" spans="19:32" x14ac:dyDescent="0.25">
      <c r="S121" s="101" t="s">
        <v>101</v>
      </c>
      <c r="T121" s="112"/>
      <c r="U121" s="112"/>
      <c r="V121" s="112">
        <v>61</v>
      </c>
      <c r="W121" s="112">
        <v>81</v>
      </c>
      <c r="X121" s="112">
        <v>62</v>
      </c>
      <c r="Y121" s="112">
        <v>82</v>
      </c>
      <c r="Z121" s="112">
        <v>79</v>
      </c>
      <c r="AB121" s="109" t="str">
        <f>TEXT(Z121,"###,###")</f>
        <v>79</v>
      </c>
    </row>
    <row r="122" spans="19:32" x14ac:dyDescent="0.25">
      <c r="S122" s="101" t="s">
        <v>102</v>
      </c>
      <c r="T122" s="112"/>
      <c r="U122" s="112"/>
      <c r="V122" s="112">
        <v>79</v>
      </c>
      <c r="W122" s="112">
        <v>78</v>
      </c>
      <c r="X122" s="112">
        <v>75</v>
      </c>
      <c r="Y122" s="112">
        <v>106</v>
      </c>
      <c r="Z122" s="112">
        <v>111</v>
      </c>
      <c r="AB122" s="109" t="str">
        <f>TEXT(Z122,"###,###")</f>
        <v>111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906</v>
      </c>
      <c r="W124" s="112">
        <v>1017</v>
      </c>
      <c r="X124" s="112">
        <v>953</v>
      </c>
      <c r="Y124" s="112">
        <v>1087</v>
      </c>
      <c r="Z124" s="112">
        <v>1085</v>
      </c>
      <c r="AB124" s="109" t="str">
        <f>TEXT(Z124,"###,###")</f>
        <v>1,085</v>
      </c>
      <c r="AD124" s="127">
        <f>Z124/$Z$7*100</f>
        <v>93.534482758620683</v>
      </c>
    </row>
    <row r="125" spans="19:32" x14ac:dyDescent="0.25">
      <c r="S125" s="101" t="s">
        <v>104</v>
      </c>
      <c r="T125" s="112"/>
      <c r="U125" s="112"/>
      <c r="V125" s="112">
        <v>140</v>
      </c>
      <c r="W125" s="112">
        <v>159</v>
      </c>
      <c r="X125" s="112">
        <v>137</v>
      </c>
      <c r="Y125" s="112">
        <v>188</v>
      </c>
      <c r="Z125" s="112">
        <v>190</v>
      </c>
      <c r="AB125" s="109" t="str">
        <f>TEXT(Z125,"###,###")</f>
        <v>190</v>
      </c>
      <c r="AD125" s="127">
        <f>Z125/$Z$7*100</f>
        <v>16.379310344827587</v>
      </c>
    </row>
    <row r="127" spans="19:32" x14ac:dyDescent="0.25">
      <c r="S127" s="101" t="s">
        <v>105</v>
      </c>
      <c r="T127" s="112"/>
      <c r="U127" s="112"/>
      <c r="V127" s="112">
        <v>540</v>
      </c>
      <c r="W127" s="112">
        <v>617</v>
      </c>
      <c r="X127" s="112">
        <v>565</v>
      </c>
      <c r="Y127" s="112">
        <v>644</v>
      </c>
      <c r="Z127" s="112">
        <v>649</v>
      </c>
      <c r="AB127" s="109" t="str">
        <f>TEXT(Z127,"###,###")</f>
        <v>649</v>
      </c>
      <c r="AD127" s="127">
        <f>Z127/$Z$7*100</f>
        <v>55.948275862068961</v>
      </c>
    </row>
    <row r="128" spans="19:32" x14ac:dyDescent="0.25">
      <c r="S128" s="101" t="s">
        <v>106</v>
      </c>
      <c r="T128" s="112"/>
      <c r="U128" s="112"/>
      <c r="V128" s="112">
        <v>434</v>
      </c>
      <c r="W128" s="112">
        <v>489</v>
      </c>
      <c r="X128" s="112">
        <v>455</v>
      </c>
      <c r="Y128" s="112">
        <v>530</v>
      </c>
      <c r="Z128" s="112">
        <v>511</v>
      </c>
      <c r="AB128" s="109" t="str">
        <f>TEXT(Z128,"###,###")</f>
        <v>511</v>
      </c>
      <c r="AD128" s="127">
        <f>Z128/$Z$7*100</f>
        <v>44.051724137931039</v>
      </c>
    </row>
    <row r="130" spans="19:20" x14ac:dyDescent="0.25">
      <c r="S130" s="101" t="s">
        <v>280</v>
      </c>
      <c r="T130" s="127">
        <v>83.965517241379303</v>
      </c>
    </row>
    <row r="131" spans="19:20" x14ac:dyDescent="0.25">
      <c r="S131" s="101" t="s">
        <v>281</v>
      </c>
      <c r="T131" s="127">
        <v>6.8103448275862064</v>
      </c>
    </row>
    <row r="132" spans="19:20" x14ac:dyDescent="0.25">
      <c r="S132" s="101" t="s">
        <v>282</v>
      </c>
      <c r="T132" s="127">
        <v>9.568965517241379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262368A-48C9-42BA-8FD0-EDECFF90B0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E7B1637-D8AE-48A3-9D94-EEA37705A63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BC733EB-D670-4C4F-B255-43911D34EC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50172CB-3EF9-4155-83C2-C6860F049D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3109E-8887-4D2F-A523-0C2FA72BE355}">
  <sheetPr codeName="Sheet7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122</v>
      </c>
      <c r="T1" s="99"/>
      <c r="U1" s="99"/>
      <c r="V1" s="99"/>
      <c r="W1" s="99"/>
      <c r="X1" s="99"/>
      <c r="Y1" s="100" t="s">
        <v>217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122</v>
      </c>
      <c r="Y3" s="105" t="s">
        <v>217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9.15 Cassowary Coast,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24978</v>
      </c>
      <c r="W4" s="108">
        <v>26091</v>
      </c>
      <c r="X4" s="108">
        <v>25760</v>
      </c>
      <c r="Y4" s="108">
        <v>26118</v>
      </c>
      <c r="Z4" s="108">
        <v>27345</v>
      </c>
      <c r="AB4" s="109" t="str">
        <f>TEXT(Z4,"###,###")</f>
        <v>27,345</v>
      </c>
      <c r="AD4" s="110">
        <f>Z4/Y4-1</f>
        <v>4.6979094877096284E-2</v>
      </c>
      <c r="AF4" s="110">
        <f>Z4/V4-1</f>
        <v>9.4763391784770556E-2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14056</v>
      </c>
      <c r="W5" s="108">
        <v>14680</v>
      </c>
      <c r="X5" s="108">
        <v>14170</v>
      </c>
      <c r="Y5" s="108">
        <v>14502</v>
      </c>
      <c r="Z5" s="108">
        <v>14703</v>
      </c>
      <c r="AB5" s="109" t="str">
        <f>TEXT(Z5,"###,###")</f>
        <v>14,703</v>
      </c>
      <c r="AD5" s="110">
        <f t="shared" ref="AD5:AD9" si="0">Z5/Y5-1</f>
        <v>1.3860157219693914E-2</v>
      </c>
      <c r="AF5" s="110">
        <f t="shared" ref="AF5:AF9" si="1">Z5/V5-1</f>
        <v>4.6030165054069538E-2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10922</v>
      </c>
      <c r="W6" s="108">
        <v>11412</v>
      </c>
      <c r="X6" s="108">
        <v>11594</v>
      </c>
      <c r="Y6" s="108">
        <v>11616</v>
      </c>
      <c r="Z6" s="108">
        <v>12599</v>
      </c>
      <c r="AB6" s="109" t="str">
        <f>TEXT(Z6,"###,###")</f>
        <v>12,599</v>
      </c>
      <c r="AD6" s="110">
        <f t="shared" si="0"/>
        <v>8.4624655647382863E-2</v>
      </c>
      <c r="AF6" s="110">
        <f t="shared" si="1"/>
        <v>0.15354330708661412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16646</v>
      </c>
      <c r="W7" s="108">
        <v>17805</v>
      </c>
      <c r="X7" s="108">
        <v>17594</v>
      </c>
      <c r="Y7" s="108">
        <v>18130</v>
      </c>
      <c r="Z7" s="108">
        <v>17558</v>
      </c>
      <c r="AB7" s="109" t="str">
        <f>TEXT(Z7,"###,###")</f>
        <v>17,558</v>
      </c>
      <c r="AD7" s="110">
        <f t="shared" si="0"/>
        <v>-3.1549917264202976E-2</v>
      </c>
      <c r="AF7" s="110">
        <f t="shared" si="1"/>
        <v>5.4787937041931967E-2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27,345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17,558</v>
      </c>
      <c r="P8" s="67"/>
      <c r="S8" s="107" t="s">
        <v>84</v>
      </c>
      <c r="T8" s="108"/>
      <c r="U8" s="108"/>
      <c r="V8" s="108">
        <v>35665.4</v>
      </c>
      <c r="W8" s="108">
        <v>37001.19</v>
      </c>
      <c r="X8" s="108">
        <v>36000</v>
      </c>
      <c r="Y8" s="108">
        <v>35852.94</v>
      </c>
      <c r="Z8" s="108">
        <v>37472.17</v>
      </c>
      <c r="AB8" s="109" t="str">
        <f>TEXT(Z8,"$###,###")</f>
        <v>$37,472</v>
      </c>
      <c r="AD8" s="110">
        <f t="shared" si="0"/>
        <v>4.5163102384351062E-2</v>
      </c>
      <c r="AF8" s="110">
        <f t="shared" si="1"/>
        <v>5.0658901904927278E-2</v>
      </c>
    </row>
    <row r="9" spans="1:32" x14ac:dyDescent="0.25">
      <c r="A9" s="30" t="s">
        <v>14</v>
      </c>
      <c r="B9" s="71"/>
      <c r="C9" s="72"/>
      <c r="D9" s="73">
        <f>AD104</f>
        <v>74.598646918997986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54.91513839845085</v>
      </c>
      <c r="P9" s="74" t="s">
        <v>85</v>
      </c>
      <c r="S9" s="107" t="s">
        <v>7</v>
      </c>
      <c r="T9" s="108"/>
      <c r="U9" s="108"/>
      <c r="V9" s="108">
        <v>693207148</v>
      </c>
      <c r="W9" s="108">
        <v>745286776</v>
      </c>
      <c r="X9" s="108">
        <v>747625138</v>
      </c>
      <c r="Y9" s="108">
        <v>784251138</v>
      </c>
      <c r="Z9" s="108">
        <v>831352254</v>
      </c>
      <c r="AB9" s="109" t="str">
        <f>TEXT(Z9/1000000,"$#,###.0")&amp;" mil"</f>
        <v>$831.4 mil</v>
      </c>
      <c r="AD9" s="110">
        <f t="shared" si="0"/>
        <v>6.0058715528443329E-2</v>
      </c>
      <c r="AF9" s="110">
        <f t="shared" si="1"/>
        <v>0.19928401834656206</v>
      </c>
    </row>
    <row r="10" spans="1:32" x14ac:dyDescent="0.25">
      <c r="A10" s="30" t="s">
        <v>17</v>
      </c>
      <c r="B10" s="71"/>
      <c r="C10" s="72"/>
      <c r="D10" s="73">
        <f>AD105</f>
        <v>13.443042603766687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44.885522269051144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78.904203212210959</v>
      </c>
      <c r="P11" s="74" t="s">
        <v>85</v>
      </c>
      <c r="S11" s="107" t="s">
        <v>29</v>
      </c>
      <c r="T11" s="112"/>
      <c r="U11" s="112"/>
      <c r="V11" s="112">
        <v>21485</v>
      </c>
      <c r="W11" s="112">
        <v>22388</v>
      </c>
      <c r="X11" s="112">
        <v>22189</v>
      </c>
      <c r="Y11" s="112">
        <v>22457</v>
      </c>
      <c r="Z11" s="112">
        <v>23641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11.345255723886547</v>
      </c>
      <c r="P12" s="74" t="s">
        <v>85</v>
      </c>
      <c r="S12" s="107" t="s">
        <v>30</v>
      </c>
      <c r="T12" s="112"/>
      <c r="U12" s="112"/>
      <c r="V12" s="112">
        <v>3490</v>
      </c>
      <c r="W12" s="112">
        <v>3708</v>
      </c>
      <c r="X12" s="112">
        <v>3574</v>
      </c>
      <c r="Y12" s="112">
        <v>3660</v>
      </c>
      <c r="Z12" s="112">
        <v>3704</v>
      </c>
    </row>
    <row r="13" spans="1:32" ht="15" customHeight="1" x14ac:dyDescent="0.25">
      <c r="A13" s="30" t="s">
        <v>19</v>
      </c>
      <c r="B13" s="72"/>
      <c r="C13" s="72"/>
      <c r="D13" s="73">
        <f>AD108</f>
        <v>16.189431340281587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9.7448456544025515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17.023221795575058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42.6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24.3371731577985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20.153758542141233</v>
      </c>
      <c r="P15" s="74" t="s">
        <v>85</v>
      </c>
      <c r="S15" s="115" t="s">
        <v>61</v>
      </c>
      <c r="T15" s="115"/>
      <c r="U15" s="116"/>
      <c r="V15" s="116">
        <v>4728</v>
      </c>
      <c r="W15" s="116">
        <v>4606</v>
      </c>
      <c r="X15" s="116">
        <v>4601</v>
      </c>
      <c r="Y15" s="112">
        <v>4512</v>
      </c>
      <c r="Z15" s="112">
        <v>4923</v>
      </c>
      <c r="AB15" s="117">
        <f t="shared" ref="AB15:AB34" si="2">IF(Z15="np",0,Z15/$Z$34)</f>
        <v>0.18003291278113001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31.709636130919726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79.846241457858767</v>
      </c>
      <c r="P16" s="37" t="s">
        <v>85</v>
      </c>
      <c r="S16" s="115" t="s">
        <v>62</v>
      </c>
      <c r="T16" s="115"/>
      <c r="U16" s="116"/>
      <c r="V16" s="116">
        <v>275</v>
      </c>
      <c r="W16" s="116">
        <v>274</v>
      </c>
      <c r="X16" s="116">
        <v>288</v>
      </c>
      <c r="Y16" s="112">
        <v>331</v>
      </c>
      <c r="Z16" s="112">
        <v>346</v>
      </c>
      <c r="AB16" s="117">
        <f t="shared" si="2"/>
        <v>1.2653135856646553E-2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1577</v>
      </c>
      <c r="W17" s="116">
        <v>1494</v>
      </c>
      <c r="X17" s="116">
        <v>1401</v>
      </c>
      <c r="Y17" s="112">
        <v>1334</v>
      </c>
      <c r="Z17" s="112">
        <v>1505</v>
      </c>
      <c r="AB17" s="117">
        <f t="shared" si="2"/>
        <v>5.5037484000731392E-2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148</v>
      </c>
      <c r="W18" s="116">
        <v>191</v>
      </c>
      <c r="X18" s="116">
        <v>181</v>
      </c>
      <c r="Y18" s="112">
        <v>177</v>
      </c>
      <c r="Z18" s="112">
        <v>197</v>
      </c>
      <c r="AB18" s="117">
        <f t="shared" si="2"/>
        <v>7.2042420917900899E-3</v>
      </c>
    </row>
    <row r="19" spans="1:28" x14ac:dyDescent="0.25">
      <c r="A19" s="63" t="str">
        <f>$S$1&amp;" ("&amp;$V$2&amp;" to "&amp;$Z$2&amp;")"</f>
        <v>Cassowary Coast (2016-17 to 2020-21)</v>
      </c>
      <c r="B19" s="63"/>
      <c r="C19" s="63"/>
      <c r="D19" s="63"/>
      <c r="E19" s="63"/>
      <c r="F19" s="63"/>
      <c r="G19" s="63" t="str">
        <f>$S$1&amp;" ("&amp;$V$2&amp;" to "&amp;$Z$2&amp;")"</f>
        <v>Cassowary Coast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1363</v>
      </c>
      <c r="W19" s="116">
        <v>1591</v>
      </c>
      <c r="X19" s="116">
        <v>1536</v>
      </c>
      <c r="Y19" s="112">
        <v>1544</v>
      </c>
      <c r="Z19" s="112">
        <v>1749</v>
      </c>
      <c r="AB19" s="117">
        <f t="shared" si="2"/>
        <v>6.3960504662643997E-2</v>
      </c>
    </row>
    <row r="20" spans="1:28" x14ac:dyDescent="0.25">
      <c r="S20" s="115" t="s">
        <v>66</v>
      </c>
      <c r="T20" s="115"/>
      <c r="U20" s="116"/>
      <c r="V20" s="116">
        <v>525</v>
      </c>
      <c r="W20" s="116">
        <v>536</v>
      </c>
      <c r="X20" s="116">
        <v>570</v>
      </c>
      <c r="Y20" s="112">
        <v>630</v>
      </c>
      <c r="Z20" s="112">
        <v>605</v>
      </c>
      <c r="AB20" s="117">
        <f t="shared" si="2"/>
        <v>2.2124702870725911E-2</v>
      </c>
    </row>
    <row r="21" spans="1:28" x14ac:dyDescent="0.25">
      <c r="S21" s="115" t="s">
        <v>67</v>
      </c>
      <c r="T21" s="115"/>
      <c r="U21" s="116"/>
      <c r="V21" s="116">
        <v>1824</v>
      </c>
      <c r="W21" s="116">
        <v>1921</v>
      </c>
      <c r="X21" s="116">
        <v>1807</v>
      </c>
      <c r="Y21" s="112">
        <v>1769</v>
      </c>
      <c r="Z21" s="112">
        <v>1925</v>
      </c>
      <c r="AB21" s="117">
        <f t="shared" si="2"/>
        <v>7.0396781861400623E-2</v>
      </c>
    </row>
    <row r="22" spans="1:28" x14ac:dyDescent="0.25">
      <c r="S22" s="115" t="s">
        <v>68</v>
      </c>
      <c r="T22" s="115"/>
      <c r="U22" s="116"/>
      <c r="V22" s="116">
        <v>1564</v>
      </c>
      <c r="W22" s="116">
        <v>1558</v>
      </c>
      <c r="X22" s="116">
        <v>1616</v>
      </c>
      <c r="Y22" s="112">
        <v>1698</v>
      </c>
      <c r="Z22" s="112">
        <v>1941</v>
      </c>
      <c r="AB22" s="117">
        <f t="shared" si="2"/>
        <v>7.0981897970378502E-2</v>
      </c>
    </row>
    <row r="23" spans="1:28" x14ac:dyDescent="0.25">
      <c r="S23" s="115" t="s">
        <v>69</v>
      </c>
      <c r="T23" s="115"/>
      <c r="U23" s="116"/>
      <c r="V23" s="116">
        <v>832</v>
      </c>
      <c r="W23" s="116">
        <v>928</v>
      </c>
      <c r="X23" s="116">
        <v>823</v>
      </c>
      <c r="Y23" s="112">
        <v>860</v>
      </c>
      <c r="Z23" s="112">
        <v>945</v>
      </c>
      <c r="AB23" s="117">
        <f t="shared" si="2"/>
        <v>3.4558420186505762E-2</v>
      </c>
    </row>
    <row r="24" spans="1:28" x14ac:dyDescent="0.25">
      <c r="S24" s="115" t="s">
        <v>70</v>
      </c>
      <c r="T24" s="115"/>
      <c r="U24" s="116"/>
      <c r="V24" s="116">
        <v>64</v>
      </c>
      <c r="W24" s="116">
        <v>100</v>
      </c>
      <c r="X24" s="116">
        <v>60</v>
      </c>
      <c r="Y24" s="112">
        <v>68</v>
      </c>
      <c r="Z24" s="112">
        <v>80</v>
      </c>
      <c r="AB24" s="117">
        <f t="shared" si="2"/>
        <v>2.9255805448893763E-3</v>
      </c>
    </row>
    <row r="25" spans="1:28" x14ac:dyDescent="0.25">
      <c r="S25" s="115" t="s">
        <v>71</v>
      </c>
      <c r="T25" s="115"/>
      <c r="U25" s="116"/>
      <c r="V25" s="116">
        <v>523</v>
      </c>
      <c r="W25" s="116">
        <v>512</v>
      </c>
      <c r="X25" s="116">
        <v>457</v>
      </c>
      <c r="Y25" s="112">
        <v>513</v>
      </c>
      <c r="Z25" s="112">
        <v>505</v>
      </c>
      <c r="AB25" s="117">
        <f t="shared" si="2"/>
        <v>1.8467727189614189E-2</v>
      </c>
    </row>
    <row r="26" spans="1:28" x14ac:dyDescent="0.25">
      <c r="S26" s="115" t="s">
        <v>72</v>
      </c>
      <c r="T26" s="115"/>
      <c r="U26" s="116"/>
      <c r="V26" s="116">
        <v>455</v>
      </c>
      <c r="W26" s="116">
        <v>526</v>
      </c>
      <c r="X26" s="116">
        <v>500</v>
      </c>
      <c r="Y26" s="112">
        <v>469</v>
      </c>
      <c r="Z26" s="112">
        <v>467</v>
      </c>
      <c r="AB26" s="117">
        <f t="shared" si="2"/>
        <v>1.7078076430791737E-2</v>
      </c>
    </row>
    <row r="27" spans="1:28" x14ac:dyDescent="0.25">
      <c r="S27" s="115" t="s">
        <v>73</v>
      </c>
      <c r="T27" s="115"/>
      <c r="U27" s="116"/>
      <c r="V27" s="116">
        <v>709</v>
      </c>
      <c r="W27" s="116">
        <v>743</v>
      </c>
      <c r="X27" s="116">
        <v>769</v>
      </c>
      <c r="Y27" s="112">
        <v>852</v>
      </c>
      <c r="Z27" s="112">
        <v>880</v>
      </c>
      <c r="AB27" s="117">
        <f t="shared" si="2"/>
        <v>3.2181385993783139E-2</v>
      </c>
    </row>
    <row r="28" spans="1:28" x14ac:dyDescent="0.25">
      <c r="S28" s="115" t="s">
        <v>74</v>
      </c>
      <c r="T28" s="115"/>
      <c r="U28" s="116"/>
      <c r="V28" s="116">
        <v>2542</v>
      </c>
      <c r="W28" s="116">
        <v>3150</v>
      </c>
      <c r="X28" s="116">
        <v>3190</v>
      </c>
      <c r="Y28" s="112">
        <v>3426</v>
      </c>
      <c r="Z28" s="112">
        <v>3076</v>
      </c>
      <c r="AB28" s="117">
        <f t="shared" si="2"/>
        <v>0.11248857195099653</v>
      </c>
    </row>
    <row r="29" spans="1:28" x14ac:dyDescent="0.25">
      <c r="S29" s="115" t="s">
        <v>75</v>
      </c>
      <c r="T29" s="115"/>
      <c r="U29" s="116"/>
      <c r="V29" s="116">
        <v>944</v>
      </c>
      <c r="W29" s="116">
        <v>962</v>
      </c>
      <c r="X29" s="116">
        <v>1041</v>
      </c>
      <c r="Y29" s="112">
        <v>996</v>
      </c>
      <c r="Z29" s="112">
        <v>980</v>
      </c>
      <c r="AB29" s="117">
        <f t="shared" si="2"/>
        <v>3.5838361674894861E-2</v>
      </c>
    </row>
    <row r="30" spans="1:28" x14ac:dyDescent="0.25">
      <c r="S30" s="115" t="s">
        <v>76</v>
      </c>
      <c r="T30" s="115"/>
      <c r="U30" s="116"/>
      <c r="V30" s="116">
        <v>1540</v>
      </c>
      <c r="W30" s="116">
        <v>1575</v>
      </c>
      <c r="X30" s="116">
        <v>1808</v>
      </c>
      <c r="Y30" s="112">
        <v>1715</v>
      </c>
      <c r="Z30" s="112">
        <v>1677</v>
      </c>
      <c r="AB30" s="117">
        <f t="shared" si="2"/>
        <v>6.1327482172243555E-2</v>
      </c>
    </row>
    <row r="31" spans="1:28" x14ac:dyDescent="0.25">
      <c r="S31" s="115" t="s">
        <v>77</v>
      </c>
      <c r="T31" s="115"/>
      <c r="U31" s="116"/>
      <c r="V31" s="116">
        <v>1641</v>
      </c>
      <c r="W31" s="116">
        <v>1824</v>
      </c>
      <c r="X31" s="116">
        <v>1956</v>
      </c>
      <c r="Y31" s="112">
        <v>2096</v>
      </c>
      <c r="Z31" s="112">
        <v>2577</v>
      </c>
      <c r="AB31" s="117">
        <f t="shared" si="2"/>
        <v>9.4240263302249036E-2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332</v>
      </c>
      <c r="W32" s="116">
        <v>375</v>
      </c>
      <c r="X32" s="116">
        <v>356</v>
      </c>
      <c r="Y32" s="112">
        <v>342</v>
      </c>
      <c r="Z32" s="112">
        <v>313</v>
      </c>
      <c r="AB32" s="117">
        <f t="shared" si="2"/>
        <v>1.1446333881879685E-2</v>
      </c>
    </row>
    <row r="33" spans="19:32" x14ac:dyDescent="0.25">
      <c r="S33" s="115" t="s">
        <v>79</v>
      </c>
      <c r="T33" s="115"/>
      <c r="U33" s="116"/>
      <c r="V33" s="116">
        <v>670</v>
      </c>
      <c r="W33" s="116">
        <v>826</v>
      </c>
      <c r="X33" s="116">
        <v>837</v>
      </c>
      <c r="Y33" s="112">
        <v>842</v>
      </c>
      <c r="Z33" s="112">
        <v>868</v>
      </c>
      <c r="AB33" s="117">
        <f t="shared" si="2"/>
        <v>3.1742548912049737E-2</v>
      </c>
    </row>
    <row r="34" spans="19:32" x14ac:dyDescent="0.25">
      <c r="S34" s="118" t="s">
        <v>53</v>
      </c>
      <c r="T34" s="118"/>
      <c r="U34" s="119"/>
      <c r="V34" s="119">
        <v>24977</v>
      </c>
      <c r="W34" s="119">
        <v>26097</v>
      </c>
      <c r="X34" s="119">
        <v>25758</v>
      </c>
      <c r="Y34" s="120">
        <v>26120</v>
      </c>
      <c r="Z34" s="120">
        <v>27345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13955</v>
      </c>
      <c r="W37" s="112">
        <v>15144</v>
      </c>
      <c r="X37" s="112">
        <v>14580</v>
      </c>
      <c r="Y37" s="112">
        <v>14916</v>
      </c>
      <c r="Z37" s="112">
        <v>14021</v>
      </c>
      <c r="AB37" s="132">
        <f>Z37/Z40*100</f>
        <v>79.846241457858767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2689</v>
      </c>
      <c r="W38" s="112">
        <v>2655</v>
      </c>
      <c r="X38" s="112">
        <v>3017</v>
      </c>
      <c r="Y38" s="112">
        <v>3210</v>
      </c>
      <c r="Z38" s="112">
        <v>3539</v>
      </c>
      <c r="AB38" s="132">
        <f>Z38/Z40*100</f>
        <v>20.153758542141233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16644</v>
      </c>
      <c r="W40" s="112">
        <v>17799</v>
      </c>
      <c r="X40" s="112">
        <v>17597</v>
      </c>
      <c r="Y40" s="112">
        <v>18126</v>
      </c>
      <c r="Z40" s="112">
        <v>17560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21</v>
      </c>
      <c r="W44" s="112">
        <v>24</v>
      </c>
      <c r="X44" s="112">
        <v>21</v>
      </c>
      <c r="Y44" s="112">
        <v>35</v>
      </c>
      <c r="Z44" s="112">
        <v>43</v>
      </c>
    </row>
    <row r="45" spans="19:32" x14ac:dyDescent="0.25">
      <c r="S45" s="115" t="s">
        <v>37</v>
      </c>
      <c r="T45" s="115"/>
      <c r="U45" s="112"/>
      <c r="V45" s="112">
        <v>321</v>
      </c>
      <c r="W45" s="112">
        <v>307</v>
      </c>
      <c r="X45" s="112">
        <v>317</v>
      </c>
      <c r="Y45" s="112">
        <v>322</v>
      </c>
      <c r="Z45" s="112">
        <v>443</v>
      </c>
    </row>
    <row r="46" spans="19:32" x14ac:dyDescent="0.25">
      <c r="S46" s="115" t="s">
        <v>38</v>
      </c>
      <c r="T46" s="115"/>
      <c r="U46" s="112"/>
      <c r="V46" s="112">
        <v>939</v>
      </c>
      <c r="W46" s="112">
        <v>944</v>
      </c>
      <c r="X46" s="112">
        <v>935</v>
      </c>
      <c r="Y46" s="112">
        <v>852</v>
      </c>
      <c r="Z46" s="112">
        <v>916</v>
      </c>
    </row>
    <row r="47" spans="19:32" x14ac:dyDescent="0.25">
      <c r="S47" s="115" t="s">
        <v>39</v>
      </c>
      <c r="T47" s="115"/>
      <c r="U47" s="112"/>
      <c r="V47" s="112">
        <v>1819</v>
      </c>
      <c r="W47" s="112">
        <v>1764</v>
      </c>
      <c r="X47" s="112">
        <v>1667</v>
      </c>
      <c r="Y47" s="112">
        <v>1583</v>
      </c>
      <c r="Z47" s="112">
        <v>1407</v>
      </c>
    </row>
    <row r="48" spans="19:32" x14ac:dyDescent="0.25">
      <c r="S48" s="115" t="s">
        <v>40</v>
      </c>
      <c r="T48" s="115"/>
      <c r="U48" s="112"/>
      <c r="V48" s="112">
        <v>1970</v>
      </c>
      <c r="W48" s="112">
        <v>2185</v>
      </c>
      <c r="X48" s="112">
        <v>2114</v>
      </c>
      <c r="Y48" s="112">
        <v>2152</v>
      </c>
      <c r="Z48" s="112">
        <v>2060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1439</v>
      </c>
      <c r="W49" s="112">
        <v>1501</v>
      </c>
      <c r="X49" s="112">
        <v>1463</v>
      </c>
      <c r="Y49" s="112">
        <v>1560</v>
      </c>
      <c r="Z49" s="112">
        <v>1561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Cassowary Coast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1016</v>
      </c>
      <c r="W50" s="112">
        <v>1107</v>
      </c>
      <c r="X50" s="112">
        <v>1152</v>
      </c>
      <c r="Y50" s="112">
        <v>1239</v>
      </c>
      <c r="Z50" s="112">
        <v>1313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1007</v>
      </c>
      <c r="W51" s="112">
        <v>1116</v>
      </c>
      <c r="X51" s="112">
        <v>1069</v>
      </c>
      <c r="Y51" s="112">
        <v>1026</v>
      </c>
      <c r="Z51" s="112">
        <v>1096</v>
      </c>
    </row>
    <row r="52" spans="1:26" ht="15" customHeight="1" x14ac:dyDescent="0.25">
      <c r="S52" s="115" t="s">
        <v>44</v>
      </c>
      <c r="T52" s="115"/>
      <c r="U52" s="112"/>
      <c r="V52" s="112">
        <v>1178</v>
      </c>
      <c r="W52" s="112">
        <v>1219</v>
      </c>
      <c r="X52" s="112">
        <v>1106</v>
      </c>
      <c r="Y52" s="112">
        <v>1155</v>
      </c>
      <c r="Z52" s="112">
        <v>1136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1191</v>
      </c>
      <c r="W53" s="112">
        <v>1196</v>
      </c>
      <c r="X53" s="112">
        <v>1188</v>
      </c>
      <c r="Y53" s="112">
        <v>1213</v>
      </c>
      <c r="Z53" s="112">
        <v>1265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1276</v>
      </c>
      <c r="W54" s="112">
        <v>1268</v>
      </c>
      <c r="X54" s="112">
        <v>1158</v>
      </c>
      <c r="Y54" s="112">
        <v>1175</v>
      </c>
      <c r="Z54" s="112">
        <v>1219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959</v>
      </c>
      <c r="W55" s="112">
        <v>1052</v>
      </c>
      <c r="X55" s="112">
        <v>1016</v>
      </c>
      <c r="Y55" s="112">
        <v>1121</v>
      </c>
      <c r="Z55" s="112">
        <v>1093</v>
      </c>
    </row>
    <row r="56" spans="1:26" ht="15" customHeight="1" x14ac:dyDescent="0.25">
      <c r="S56" s="115" t="s">
        <v>48</v>
      </c>
      <c r="T56" s="115"/>
      <c r="U56" s="112"/>
      <c r="V56" s="112">
        <v>507</v>
      </c>
      <c r="W56" s="112">
        <v>553</v>
      </c>
      <c r="X56" s="112">
        <v>539</v>
      </c>
      <c r="Y56" s="112">
        <v>628</v>
      </c>
      <c r="Z56" s="112">
        <v>666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214</v>
      </c>
      <c r="W57" s="112">
        <v>217</v>
      </c>
      <c r="X57" s="112">
        <v>219</v>
      </c>
      <c r="Y57" s="112">
        <v>232</v>
      </c>
      <c r="Z57" s="112">
        <v>261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116</v>
      </c>
      <c r="W58" s="112">
        <v>129</v>
      </c>
      <c r="X58" s="112">
        <v>110</v>
      </c>
      <c r="Y58" s="112">
        <v>124</v>
      </c>
      <c r="Z58" s="112">
        <v>120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48</v>
      </c>
      <c r="W59" s="112">
        <v>61</v>
      </c>
      <c r="X59" s="112">
        <v>65</v>
      </c>
      <c r="Y59" s="112">
        <v>66</v>
      </c>
      <c r="Z59" s="112">
        <v>71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30</v>
      </c>
      <c r="W60" s="112">
        <v>34</v>
      </c>
      <c r="X60" s="112">
        <v>26</v>
      </c>
      <c r="Y60" s="112">
        <v>32</v>
      </c>
      <c r="Z60" s="112">
        <v>33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14054</v>
      </c>
      <c r="W61" s="112">
        <v>14679</v>
      </c>
      <c r="X61" s="112">
        <v>14168</v>
      </c>
      <c r="Y61" s="112">
        <v>14508</v>
      </c>
      <c r="Z61" s="112">
        <v>14703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34</v>
      </c>
      <c r="W63" s="112">
        <v>32</v>
      </c>
      <c r="X63" s="112">
        <v>25</v>
      </c>
      <c r="Y63" s="112">
        <v>37</v>
      </c>
      <c r="Z63" s="112">
        <v>50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283</v>
      </c>
      <c r="W64" s="112">
        <v>311</v>
      </c>
      <c r="X64" s="112">
        <v>322</v>
      </c>
      <c r="Y64" s="112">
        <v>328</v>
      </c>
      <c r="Z64" s="112">
        <v>390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Cassowary Coast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809</v>
      </c>
      <c r="W65" s="112">
        <v>831</v>
      </c>
      <c r="X65" s="112">
        <v>780</v>
      </c>
      <c r="Y65" s="112">
        <v>760</v>
      </c>
      <c r="Z65" s="112">
        <v>790</v>
      </c>
    </row>
    <row r="66" spans="1:26" x14ac:dyDescent="0.25">
      <c r="S66" s="115" t="s">
        <v>39</v>
      </c>
      <c r="T66" s="115"/>
      <c r="U66" s="112"/>
      <c r="V66" s="112">
        <v>1162</v>
      </c>
      <c r="W66" s="112">
        <v>1265</v>
      </c>
      <c r="X66" s="112">
        <v>1389</v>
      </c>
      <c r="Y66" s="112">
        <v>1183</v>
      </c>
      <c r="Z66" s="112">
        <v>1246</v>
      </c>
    </row>
    <row r="67" spans="1:26" x14ac:dyDescent="0.25">
      <c r="S67" s="115" t="s">
        <v>40</v>
      </c>
      <c r="T67" s="115"/>
      <c r="U67" s="112"/>
      <c r="V67" s="112">
        <v>1484</v>
      </c>
      <c r="W67" s="112">
        <v>1606</v>
      </c>
      <c r="X67" s="112">
        <v>1572</v>
      </c>
      <c r="Y67" s="112">
        <v>1533</v>
      </c>
      <c r="Z67" s="112">
        <v>1609</v>
      </c>
    </row>
    <row r="68" spans="1:26" x14ac:dyDescent="0.25">
      <c r="S68" s="115" t="s">
        <v>41</v>
      </c>
      <c r="T68" s="115"/>
      <c r="U68" s="112"/>
      <c r="V68" s="112">
        <v>965</v>
      </c>
      <c r="W68" s="112">
        <v>911</v>
      </c>
      <c r="X68" s="112">
        <v>1000</v>
      </c>
      <c r="Y68" s="112">
        <v>1025</v>
      </c>
      <c r="Z68" s="112">
        <v>1240</v>
      </c>
    </row>
    <row r="69" spans="1:26" x14ac:dyDescent="0.25">
      <c r="S69" s="115" t="s">
        <v>42</v>
      </c>
      <c r="T69" s="115"/>
      <c r="U69" s="112"/>
      <c r="V69" s="112">
        <v>851</v>
      </c>
      <c r="W69" s="112">
        <v>870</v>
      </c>
      <c r="X69" s="112">
        <v>896</v>
      </c>
      <c r="Y69" s="112">
        <v>897</v>
      </c>
      <c r="Z69" s="112">
        <v>1038</v>
      </c>
    </row>
    <row r="70" spans="1:26" x14ac:dyDescent="0.25">
      <c r="S70" s="115" t="s">
        <v>43</v>
      </c>
      <c r="T70" s="115"/>
      <c r="U70" s="112"/>
      <c r="V70" s="112">
        <v>849</v>
      </c>
      <c r="W70" s="112">
        <v>864</v>
      </c>
      <c r="X70" s="112">
        <v>882</v>
      </c>
      <c r="Y70" s="112">
        <v>943</v>
      </c>
      <c r="Z70" s="112">
        <v>990</v>
      </c>
    </row>
    <row r="71" spans="1:26" x14ac:dyDescent="0.25">
      <c r="S71" s="115" t="s">
        <v>44</v>
      </c>
      <c r="T71" s="115"/>
      <c r="U71" s="112"/>
      <c r="V71" s="112">
        <v>1100</v>
      </c>
      <c r="W71" s="112">
        <v>1095</v>
      </c>
      <c r="X71" s="112">
        <v>1077</v>
      </c>
      <c r="Y71" s="112">
        <v>1056</v>
      </c>
      <c r="Z71" s="112">
        <v>1120</v>
      </c>
    </row>
    <row r="72" spans="1:26" x14ac:dyDescent="0.25">
      <c r="S72" s="115" t="s">
        <v>45</v>
      </c>
      <c r="T72" s="115"/>
      <c r="U72" s="112"/>
      <c r="V72" s="112">
        <v>1075</v>
      </c>
      <c r="W72" s="112">
        <v>1101</v>
      </c>
      <c r="X72" s="112">
        <v>1123</v>
      </c>
      <c r="Y72" s="112">
        <v>1134</v>
      </c>
      <c r="Z72" s="112">
        <v>1212</v>
      </c>
    </row>
    <row r="73" spans="1:26" x14ac:dyDescent="0.25">
      <c r="S73" s="115" t="s">
        <v>46</v>
      </c>
      <c r="T73" s="115"/>
      <c r="U73" s="112"/>
      <c r="V73" s="112">
        <v>1049</v>
      </c>
      <c r="W73" s="112">
        <v>1113</v>
      </c>
      <c r="X73" s="112">
        <v>1049</v>
      </c>
      <c r="Y73" s="112">
        <v>1090</v>
      </c>
      <c r="Z73" s="112">
        <v>1157</v>
      </c>
    </row>
    <row r="74" spans="1:26" x14ac:dyDescent="0.25">
      <c r="S74" s="115" t="s">
        <v>47</v>
      </c>
      <c r="T74" s="115"/>
      <c r="U74" s="112"/>
      <c r="V74" s="112">
        <v>708</v>
      </c>
      <c r="W74" s="112">
        <v>780</v>
      </c>
      <c r="X74" s="112">
        <v>837</v>
      </c>
      <c r="Y74" s="112">
        <v>875</v>
      </c>
      <c r="Z74" s="112">
        <v>944</v>
      </c>
    </row>
    <row r="75" spans="1:26" x14ac:dyDescent="0.25">
      <c r="S75" s="115" t="s">
        <v>48</v>
      </c>
      <c r="T75" s="115"/>
      <c r="U75" s="112"/>
      <c r="V75" s="112">
        <v>319</v>
      </c>
      <c r="W75" s="112">
        <v>336</v>
      </c>
      <c r="X75" s="112">
        <v>373</v>
      </c>
      <c r="Y75" s="112">
        <v>431</v>
      </c>
      <c r="Z75" s="112">
        <v>489</v>
      </c>
    </row>
    <row r="76" spans="1:26" x14ac:dyDescent="0.25">
      <c r="S76" s="115" t="s">
        <v>49</v>
      </c>
      <c r="T76" s="115"/>
      <c r="U76" s="112"/>
      <c r="V76" s="112">
        <v>129</v>
      </c>
      <c r="W76" s="112">
        <v>165</v>
      </c>
      <c r="X76" s="112">
        <v>163</v>
      </c>
      <c r="Y76" s="112">
        <v>185</v>
      </c>
      <c r="Z76" s="112">
        <v>192</v>
      </c>
    </row>
    <row r="77" spans="1:26" x14ac:dyDescent="0.25">
      <c r="S77" s="115" t="s">
        <v>50</v>
      </c>
      <c r="T77" s="115"/>
      <c r="U77" s="112"/>
      <c r="V77" s="112">
        <v>58</v>
      </c>
      <c r="W77" s="112">
        <v>76</v>
      </c>
      <c r="X77" s="112">
        <v>55</v>
      </c>
      <c r="Y77" s="112">
        <v>74</v>
      </c>
      <c r="Z77" s="112">
        <v>62</v>
      </c>
    </row>
    <row r="78" spans="1:26" x14ac:dyDescent="0.25">
      <c r="S78" s="115" t="s">
        <v>51</v>
      </c>
      <c r="T78" s="115"/>
      <c r="U78" s="112"/>
      <c r="V78" s="112">
        <v>35</v>
      </c>
      <c r="W78" s="112">
        <v>44</v>
      </c>
      <c r="X78" s="112">
        <v>32</v>
      </c>
      <c r="Y78" s="112">
        <v>40</v>
      </c>
      <c r="Z78" s="112">
        <v>39</v>
      </c>
    </row>
    <row r="79" spans="1:26" x14ac:dyDescent="0.25">
      <c r="S79" s="115" t="s">
        <v>52</v>
      </c>
      <c r="T79" s="115"/>
      <c r="U79" s="112"/>
      <c r="V79" s="112">
        <v>16</v>
      </c>
      <c r="W79" s="112">
        <v>23</v>
      </c>
      <c r="X79" s="112">
        <v>25</v>
      </c>
      <c r="Y79" s="112">
        <v>29</v>
      </c>
      <c r="Z79" s="112">
        <v>31</v>
      </c>
    </row>
    <row r="80" spans="1:26" x14ac:dyDescent="0.25">
      <c r="S80" s="118" t="s">
        <v>53</v>
      </c>
      <c r="T80" s="118"/>
      <c r="U80" s="112"/>
      <c r="V80" s="112">
        <v>10919</v>
      </c>
      <c r="W80" s="112">
        <v>11411</v>
      </c>
      <c r="X80" s="112">
        <v>11594</v>
      </c>
      <c r="Y80" s="112">
        <v>11616</v>
      </c>
      <c r="Z80" s="112">
        <v>12599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Cassowary Coast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698</v>
      </c>
      <c r="W83" s="112">
        <v>712</v>
      </c>
      <c r="X83" s="112">
        <v>664</v>
      </c>
      <c r="Y83" s="112">
        <v>736</v>
      </c>
      <c r="Z83" s="112">
        <v>742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504</v>
      </c>
      <c r="W84" s="112">
        <v>515</v>
      </c>
      <c r="X84" s="112">
        <v>490</v>
      </c>
      <c r="Y84" s="112">
        <v>531</v>
      </c>
      <c r="Z84" s="112">
        <v>512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1387</v>
      </c>
      <c r="W85" s="112">
        <v>1447</v>
      </c>
      <c r="X85" s="112">
        <v>1408</v>
      </c>
      <c r="Y85" s="112">
        <v>1445</v>
      </c>
      <c r="Z85" s="112">
        <v>1461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27,345</v>
      </c>
      <c r="D86" s="96">
        <f t="shared" ref="D86:D91" si="4">AD4</f>
        <v>4.6979094877096284E-2</v>
      </c>
      <c r="E86" s="97">
        <f t="shared" ref="E86:E91" si="5">AD4</f>
        <v>4.6979094877096284E-2</v>
      </c>
      <c r="F86" s="96">
        <f t="shared" ref="F86:F91" si="6">AF4</f>
        <v>9.4763391784770556E-2</v>
      </c>
      <c r="G86" s="97">
        <f t="shared" ref="G86:G91" si="7">AF4</f>
        <v>9.4763391784770556E-2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317</v>
      </c>
      <c r="W86" s="112">
        <v>334</v>
      </c>
      <c r="X86" s="112">
        <v>340</v>
      </c>
      <c r="Y86" s="112">
        <v>369</v>
      </c>
      <c r="Z86" s="112">
        <v>399</v>
      </c>
    </row>
    <row r="87" spans="1:30" ht="15" customHeight="1" x14ac:dyDescent="0.25">
      <c r="A87" s="98" t="s">
        <v>4</v>
      </c>
      <c r="B87" s="49"/>
      <c r="C87" s="57" t="str">
        <f t="shared" si="3"/>
        <v>14,703</v>
      </c>
      <c r="D87" s="96">
        <f t="shared" si="4"/>
        <v>1.3860157219693914E-2</v>
      </c>
      <c r="E87" s="97">
        <f t="shared" si="5"/>
        <v>1.3860157219693914E-2</v>
      </c>
      <c r="F87" s="96">
        <f t="shared" si="6"/>
        <v>4.6030165054069538E-2</v>
      </c>
      <c r="G87" s="97">
        <f t="shared" si="7"/>
        <v>4.6030165054069538E-2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148</v>
      </c>
      <c r="W87" s="112">
        <v>155</v>
      </c>
      <c r="X87" s="112">
        <v>137</v>
      </c>
      <c r="Y87" s="112">
        <v>146</v>
      </c>
      <c r="Z87" s="112">
        <v>143</v>
      </c>
    </row>
    <row r="88" spans="1:30" ht="15" customHeight="1" x14ac:dyDescent="0.25">
      <c r="A88" s="98" t="s">
        <v>5</v>
      </c>
      <c r="B88" s="49"/>
      <c r="C88" s="57" t="str">
        <f t="shared" si="3"/>
        <v>12,599</v>
      </c>
      <c r="D88" s="96">
        <f t="shared" si="4"/>
        <v>8.4624655647382863E-2</v>
      </c>
      <c r="E88" s="97">
        <f t="shared" si="5"/>
        <v>8.4624655647382863E-2</v>
      </c>
      <c r="F88" s="96">
        <f t="shared" si="6"/>
        <v>0.15354330708661412</v>
      </c>
      <c r="G88" s="97">
        <f t="shared" si="7"/>
        <v>0.15354330708661412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247</v>
      </c>
      <c r="W88" s="112">
        <v>246</v>
      </c>
      <c r="X88" s="112">
        <v>272</v>
      </c>
      <c r="Y88" s="112">
        <v>272</v>
      </c>
      <c r="Z88" s="112">
        <v>295</v>
      </c>
    </row>
    <row r="89" spans="1:30" ht="15" customHeight="1" x14ac:dyDescent="0.25">
      <c r="A89" s="49" t="s">
        <v>6</v>
      </c>
      <c r="B89" s="49"/>
      <c r="C89" s="57" t="str">
        <f t="shared" si="3"/>
        <v>17,558</v>
      </c>
      <c r="D89" s="96">
        <f t="shared" si="4"/>
        <v>-3.1549917264202976E-2</v>
      </c>
      <c r="E89" s="97">
        <f t="shared" si="5"/>
        <v>-3.1549917264202976E-2</v>
      </c>
      <c r="F89" s="96">
        <f t="shared" si="6"/>
        <v>5.4787937041931967E-2</v>
      </c>
      <c r="G89" s="97">
        <f t="shared" si="7"/>
        <v>5.4787937041931967E-2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995</v>
      </c>
      <c r="W89" s="112">
        <v>1029</v>
      </c>
      <c r="X89" s="112">
        <v>1041</v>
      </c>
      <c r="Y89" s="112">
        <v>1076</v>
      </c>
      <c r="Z89" s="112">
        <v>1080</v>
      </c>
    </row>
    <row r="90" spans="1:30" ht="15" customHeight="1" x14ac:dyDescent="0.25">
      <c r="A90" s="49" t="s">
        <v>98</v>
      </c>
      <c r="B90" s="49"/>
      <c r="C90" s="57" t="str">
        <f t="shared" si="3"/>
        <v>$37,472</v>
      </c>
      <c r="D90" s="96">
        <f t="shared" si="4"/>
        <v>4.5163102384351062E-2</v>
      </c>
      <c r="E90" s="97">
        <f t="shared" si="5"/>
        <v>4.5163102384351062E-2</v>
      </c>
      <c r="F90" s="96">
        <f t="shared" si="6"/>
        <v>5.0658901904927278E-2</v>
      </c>
      <c r="G90" s="97">
        <f t="shared" si="7"/>
        <v>5.0658901904927278E-2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2033</v>
      </c>
      <c r="W90" s="112">
        <v>2001</v>
      </c>
      <c r="X90" s="112">
        <v>2017</v>
      </c>
      <c r="Y90" s="112">
        <v>2116</v>
      </c>
      <c r="Z90" s="112">
        <v>2076</v>
      </c>
    </row>
    <row r="91" spans="1:30" ht="15" customHeight="1" x14ac:dyDescent="0.25">
      <c r="A91" s="49" t="s">
        <v>7</v>
      </c>
      <c r="B91" s="49"/>
      <c r="C91" s="57" t="str">
        <f t="shared" si="3"/>
        <v>$831.4 mil</v>
      </c>
      <c r="D91" s="96">
        <f t="shared" si="4"/>
        <v>6.0058715528443329E-2</v>
      </c>
      <c r="E91" s="97">
        <f t="shared" si="5"/>
        <v>6.0058715528443329E-2</v>
      </c>
      <c r="F91" s="96">
        <f t="shared" si="6"/>
        <v>0.19928401834656206</v>
      </c>
      <c r="G91" s="97">
        <f t="shared" si="7"/>
        <v>0.19928401834656206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9251</v>
      </c>
      <c r="W91" s="112">
        <v>9950</v>
      </c>
      <c r="X91" s="112">
        <v>9797</v>
      </c>
      <c r="Y91" s="112">
        <v>10150</v>
      </c>
      <c r="Z91" s="112">
        <v>9643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428</v>
      </c>
      <c r="W93" s="112">
        <v>472</v>
      </c>
      <c r="X93" s="112">
        <v>462</v>
      </c>
      <c r="Y93" s="112">
        <v>495</v>
      </c>
      <c r="Z93" s="112">
        <v>484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898</v>
      </c>
      <c r="W94" s="112">
        <v>936</v>
      </c>
      <c r="X94" s="112">
        <v>941</v>
      </c>
      <c r="Y94" s="112">
        <v>994</v>
      </c>
      <c r="Z94" s="112">
        <v>1035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188</v>
      </c>
      <c r="W95" s="112">
        <v>199</v>
      </c>
      <c r="X95" s="112">
        <v>223</v>
      </c>
      <c r="Y95" s="112">
        <v>223</v>
      </c>
      <c r="Z95" s="112">
        <v>224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1055</v>
      </c>
      <c r="W96" s="112">
        <v>1096</v>
      </c>
      <c r="X96" s="112">
        <v>1151</v>
      </c>
      <c r="Y96" s="112">
        <v>1162</v>
      </c>
      <c r="Z96" s="112">
        <v>1226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1082</v>
      </c>
      <c r="W97" s="112">
        <v>1087</v>
      </c>
      <c r="X97" s="112">
        <v>1067</v>
      </c>
      <c r="Y97" s="112">
        <v>1087</v>
      </c>
      <c r="Z97" s="112">
        <v>1057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703</v>
      </c>
      <c r="W98" s="112">
        <v>722</v>
      </c>
      <c r="X98" s="112">
        <v>700</v>
      </c>
      <c r="Y98" s="112">
        <v>696</v>
      </c>
      <c r="Z98" s="112">
        <v>720</v>
      </c>
    </row>
    <row r="99" spans="1:32" ht="15" customHeight="1" x14ac:dyDescent="0.25">
      <c r="S99" s="115" t="s">
        <v>199</v>
      </c>
      <c r="T99" s="115"/>
      <c r="U99" s="112"/>
      <c r="V99" s="112">
        <v>84</v>
      </c>
      <c r="W99" s="112">
        <v>102</v>
      </c>
      <c r="X99" s="112">
        <v>106</v>
      </c>
      <c r="Y99" s="112">
        <v>113</v>
      </c>
      <c r="Z99" s="112">
        <v>123</v>
      </c>
    </row>
    <row r="100" spans="1:32" ht="15" customHeight="1" x14ac:dyDescent="0.25">
      <c r="S100" s="115" t="s">
        <v>58</v>
      </c>
      <c r="T100" s="115"/>
      <c r="U100" s="112"/>
      <c r="V100" s="112">
        <v>1223</v>
      </c>
      <c r="W100" s="112">
        <v>1207</v>
      </c>
      <c r="X100" s="112">
        <v>1219</v>
      </c>
      <c r="Y100" s="112">
        <v>1266</v>
      </c>
      <c r="Z100" s="112">
        <v>1307</v>
      </c>
    </row>
    <row r="101" spans="1:32" x14ac:dyDescent="0.25">
      <c r="A101" s="18"/>
      <c r="S101" s="118" t="s">
        <v>53</v>
      </c>
      <c r="T101" s="118"/>
      <c r="U101" s="112"/>
      <c r="V101" s="112">
        <v>7392</v>
      </c>
      <c r="W101" s="112">
        <v>7847</v>
      </c>
      <c r="X101" s="112">
        <v>7799</v>
      </c>
      <c r="Y101" s="112">
        <v>7975</v>
      </c>
      <c r="Z101" s="112">
        <v>7878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18630</v>
      </c>
      <c r="W104" s="112">
        <v>18892</v>
      </c>
      <c r="X104" s="112">
        <v>19259</v>
      </c>
      <c r="Y104" s="112">
        <v>20399</v>
      </c>
      <c r="Z104" s="112">
        <v>20399</v>
      </c>
      <c r="AB104" s="109" t="str">
        <f>TEXT(Z104,"###,###")</f>
        <v>20,399</v>
      </c>
      <c r="AD104" s="130">
        <f>Z104/($Z$4)*100</f>
        <v>74.598646918997986</v>
      </c>
      <c r="AF104" s="109"/>
    </row>
    <row r="105" spans="1:32" x14ac:dyDescent="0.25">
      <c r="S105" s="115" t="s">
        <v>17</v>
      </c>
      <c r="T105" s="115"/>
      <c r="U105" s="112"/>
      <c r="V105" s="112">
        <v>3617</v>
      </c>
      <c r="W105" s="112">
        <v>3625</v>
      </c>
      <c r="X105" s="112">
        <v>3623</v>
      </c>
      <c r="Y105" s="112">
        <v>3611</v>
      </c>
      <c r="Z105" s="112">
        <v>3676</v>
      </c>
      <c r="AB105" s="109" t="str">
        <f>TEXT(Z105,"###,###")</f>
        <v>3,676</v>
      </c>
      <c r="AD105" s="130">
        <f>Z105/($Z$4)*100</f>
        <v>13.443042603766687</v>
      </c>
      <c r="AF105" s="109"/>
    </row>
    <row r="106" spans="1:32" x14ac:dyDescent="0.25">
      <c r="S106" s="118" t="s">
        <v>53</v>
      </c>
      <c r="T106" s="118"/>
      <c r="U106" s="120"/>
      <c r="V106" s="120">
        <v>22247</v>
      </c>
      <c r="W106" s="120">
        <v>22517</v>
      </c>
      <c r="X106" s="120">
        <v>22882</v>
      </c>
      <c r="Y106" s="120">
        <v>24010</v>
      </c>
      <c r="Z106" s="120">
        <v>24075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4294</v>
      </c>
      <c r="W108" s="112">
        <v>4705</v>
      </c>
      <c r="X108" s="112">
        <v>3999</v>
      </c>
      <c r="Y108" s="112">
        <v>4111</v>
      </c>
      <c r="Z108" s="112">
        <v>4427</v>
      </c>
      <c r="AB108" s="109" t="str">
        <f>TEXT(Z108,"###,###")</f>
        <v>4,427</v>
      </c>
      <c r="AD108" s="130">
        <f>Z108/($Z$4)*100</f>
        <v>16.189431340281587</v>
      </c>
      <c r="AF108" s="109"/>
    </row>
    <row r="109" spans="1:32" x14ac:dyDescent="0.25">
      <c r="S109" s="115" t="s">
        <v>20</v>
      </c>
      <c r="T109" s="115"/>
      <c r="U109" s="112"/>
      <c r="V109" s="112">
        <v>3975</v>
      </c>
      <c r="W109" s="112">
        <v>3999</v>
      </c>
      <c r="X109" s="112">
        <v>4409</v>
      </c>
      <c r="Y109" s="112">
        <v>4231</v>
      </c>
      <c r="Z109" s="112">
        <v>4655</v>
      </c>
      <c r="AB109" s="109" t="str">
        <f>TEXT(Z109,"###,###")</f>
        <v>4,655</v>
      </c>
      <c r="AD109" s="130">
        <f>Z109/($Z$4)*100</f>
        <v>17.023221795575058</v>
      </c>
      <c r="AF109" s="109"/>
    </row>
    <row r="110" spans="1:32" x14ac:dyDescent="0.25">
      <c r="S110" s="115" t="s">
        <v>21</v>
      </c>
      <c r="T110" s="115"/>
      <c r="U110" s="112"/>
      <c r="V110" s="112">
        <v>6271</v>
      </c>
      <c r="W110" s="112">
        <v>6462</v>
      </c>
      <c r="X110" s="112">
        <v>5850</v>
      </c>
      <c r="Y110" s="112">
        <v>6361</v>
      </c>
      <c r="Z110" s="112">
        <v>6655</v>
      </c>
      <c r="AB110" s="109" t="str">
        <f>TEXT(Z110,"###,###")</f>
        <v>6,655</v>
      </c>
      <c r="AD110" s="130">
        <f>Z110/($Z$4)*100</f>
        <v>24.3371731577985</v>
      </c>
      <c r="AF110" s="109"/>
    </row>
    <row r="111" spans="1:32" x14ac:dyDescent="0.25">
      <c r="S111" s="115" t="s">
        <v>22</v>
      </c>
      <c r="T111" s="115"/>
      <c r="U111" s="112"/>
      <c r="V111" s="112">
        <v>7787</v>
      </c>
      <c r="W111" s="112">
        <v>7748</v>
      </c>
      <c r="X111" s="112">
        <v>8625</v>
      </c>
      <c r="Y111" s="112">
        <v>8478</v>
      </c>
      <c r="Z111" s="112">
        <v>8671</v>
      </c>
      <c r="AB111" s="109" t="str">
        <f>TEXT(Z111,"###,###")</f>
        <v>8,671</v>
      </c>
      <c r="AD111" s="130">
        <f>Z111/($Z$4)*100</f>
        <v>31.709636130919726</v>
      </c>
      <c r="AF111" s="109"/>
    </row>
    <row r="112" spans="1:32" x14ac:dyDescent="0.25">
      <c r="S112" s="118" t="s">
        <v>53</v>
      </c>
      <c r="T112" s="118"/>
      <c r="U112" s="112"/>
      <c r="V112" s="112">
        <v>24974</v>
      </c>
      <c r="W112" s="112">
        <v>26096</v>
      </c>
      <c r="X112" s="112">
        <v>25760</v>
      </c>
      <c r="Y112" s="112">
        <v>26119</v>
      </c>
      <c r="Z112" s="112">
        <v>27345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41.41</v>
      </c>
      <c r="W118" s="131">
        <v>41.53</v>
      </c>
      <c r="X118" s="131">
        <v>41.34</v>
      </c>
      <c r="Y118" s="131">
        <v>41.88</v>
      </c>
      <c r="Z118" s="131">
        <v>42.61</v>
      </c>
      <c r="AB118" s="109" t="str">
        <f>TEXT(Z118,"##.0")</f>
        <v>42.6</v>
      </c>
    </row>
    <row r="120" spans="19:32" x14ac:dyDescent="0.25">
      <c r="S120" s="101" t="s">
        <v>100</v>
      </c>
      <c r="T120" s="112"/>
      <c r="U120" s="112"/>
      <c r="V120" s="112">
        <v>13155</v>
      </c>
      <c r="W120" s="112">
        <v>14091</v>
      </c>
      <c r="X120" s="112">
        <v>14026</v>
      </c>
      <c r="Y120" s="112">
        <v>14472</v>
      </c>
      <c r="Z120" s="112">
        <v>13854</v>
      </c>
      <c r="AB120" s="109" t="str">
        <f>TEXT(Z120,"###,###")</f>
        <v>13,854</v>
      </c>
    </row>
    <row r="121" spans="19:32" x14ac:dyDescent="0.25">
      <c r="S121" s="101" t="s">
        <v>101</v>
      </c>
      <c r="T121" s="112"/>
      <c r="U121" s="112"/>
      <c r="V121" s="112">
        <v>1928</v>
      </c>
      <c r="W121" s="112">
        <v>2085</v>
      </c>
      <c r="X121" s="112">
        <v>1965</v>
      </c>
      <c r="Y121" s="112">
        <v>2011</v>
      </c>
      <c r="Z121" s="112">
        <v>1992</v>
      </c>
      <c r="AB121" s="109" t="str">
        <f>TEXT(Z121,"###,###")</f>
        <v>1,992</v>
      </c>
    </row>
    <row r="122" spans="19:32" x14ac:dyDescent="0.25">
      <c r="S122" s="101" t="s">
        <v>102</v>
      </c>
      <c r="T122" s="112"/>
      <c r="U122" s="112"/>
      <c r="V122" s="112">
        <v>1562</v>
      </c>
      <c r="W122" s="112">
        <v>1623</v>
      </c>
      <c r="X122" s="112">
        <v>1607</v>
      </c>
      <c r="Y122" s="112">
        <v>1649</v>
      </c>
      <c r="Z122" s="112">
        <v>1711</v>
      </c>
      <c r="AB122" s="109" t="str">
        <f>TEXT(Z122,"###,###")</f>
        <v>1,711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14717</v>
      </c>
      <c r="W124" s="112">
        <v>15714</v>
      </c>
      <c r="X124" s="112">
        <v>15633</v>
      </c>
      <c r="Y124" s="112">
        <v>16121</v>
      </c>
      <c r="Z124" s="112">
        <v>15565</v>
      </c>
      <c r="AB124" s="109" t="str">
        <f>TEXT(Z124,"###,###")</f>
        <v>15,565</v>
      </c>
      <c r="AD124" s="127">
        <f>Z124/$Z$7*100</f>
        <v>88.649048866613512</v>
      </c>
    </row>
    <row r="125" spans="19:32" x14ac:dyDescent="0.25">
      <c r="S125" s="101" t="s">
        <v>104</v>
      </c>
      <c r="T125" s="112"/>
      <c r="U125" s="112"/>
      <c r="V125" s="112">
        <v>3490</v>
      </c>
      <c r="W125" s="112">
        <v>3708</v>
      </c>
      <c r="X125" s="112">
        <v>3572</v>
      </c>
      <c r="Y125" s="112">
        <v>3660</v>
      </c>
      <c r="Z125" s="112">
        <v>3703</v>
      </c>
      <c r="AB125" s="109" t="str">
        <f>TEXT(Z125,"###,###")</f>
        <v>3,703</v>
      </c>
      <c r="AD125" s="127">
        <f>Z125/$Z$7*100</f>
        <v>21.090101378289098</v>
      </c>
    </row>
    <row r="127" spans="19:32" x14ac:dyDescent="0.25">
      <c r="S127" s="101" t="s">
        <v>105</v>
      </c>
      <c r="T127" s="112"/>
      <c r="U127" s="112"/>
      <c r="V127" s="112">
        <v>9253</v>
      </c>
      <c r="W127" s="112">
        <v>9952</v>
      </c>
      <c r="X127" s="112">
        <v>9796</v>
      </c>
      <c r="Y127" s="112">
        <v>10152</v>
      </c>
      <c r="Z127" s="112">
        <v>9642</v>
      </c>
      <c r="AB127" s="109" t="str">
        <f>TEXT(Z127,"###,###")</f>
        <v>9,642</v>
      </c>
      <c r="AD127" s="127">
        <f>Z127/$Z$7*100</f>
        <v>54.91513839845085</v>
      </c>
    </row>
    <row r="128" spans="19:32" x14ac:dyDescent="0.25">
      <c r="S128" s="101" t="s">
        <v>106</v>
      </c>
      <c r="T128" s="112"/>
      <c r="U128" s="112"/>
      <c r="V128" s="112">
        <v>7388</v>
      </c>
      <c r="W128" s="112">
        <v>7848</v>
      </c>
      <c r="X128" s="112">
        <v>7799</v>
      </c>
      <c r="Y128" s="112">
        <v>7978</v>
      </c>
      <c r="Z128" s="112">
        <v>7881</v>
      </c>
      <c r="AB128" s="109" t="str">
        <f>TEXT(Z128,"###,###")</f>
        <v>7,881</v>
      </c>
      <c r="AD128" s="127">
        <f>Z128/$Z$7*100</f>
        <v>44.885522269051144</v>
      </c>
    </row>
    <row r="130" spans="19:20" x14ac:dyDescent="0.25">
      <c r="S130" s="101" t="s">
        <v>280</v>
      </c>
      <c r="T130" s="127">
        <v>78.904203212210959</v>
      </c>
    </row>
    <row r="131" spans="19:20" x14ac:dyDescent="0.25">
      <c r="S131" s="101" t="s">
        <v>281</v>
      </c>
      <c r="T131" s="127">
        <v>11.345255723886547</v>
      </c>
    </row>
    <row r="132" spans="19:20" x14ac:dyDescent="0.25">
      <c r="S132" s="101" t="s">
        <v>282</v>
      </c>
      <c r="T132" s="127">
        <v>9.7448456544025515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666DAA7-5731-4AC6-8155-6573311D77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4BE22EF-6CF7-4D28-BF23-F151EA5563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5A90736-57DB-4703-A7C4-D717854C3A7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723FDD0-6C0E-49EA-8D8B-4C3C9D84C8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1819C-4CE1-4878-B685-E880F7722D60}">
  <sheetPr codeName="Sheet8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123</v>
      </c>
      <c r="T1" s="99"/>
      <c r="U1" s="99"/>
      <c r="V1" s="99"/>
      <c r="W1" s="99"/>
      <c r="X1" s="99"/>
      <c r="Y1" s="100" t="s">
        <v>218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123</v>
      </c>
      <c r="Y3" s="105" t="s">
        <v>218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9.16 Central Highlands,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22148</v>
      </c>
      <c r="W4" s="108">
        <v>25550</v>
      </c>
      <c r="X4" s="108">
        <v>24467</v>
      </c>
      <c r="Y4" s="108">
        <v>27069</v>
      </c>
      <c r="Z4" s="108">
        <v>26641</v>
      </c>
      <c r="AB4" s="109" t="str">
        <f>TEXT(Z4,"###,###")</f>
        <v>26,641</v>
      </c>
      <c r="AD4" s="110">
        <f>Z4/Y4-1</f>
        <v>-1.5811444826184906E-2</v>
      </c>
      <c r="AF4" s="110">
        <f>Z4/V4-1</f>
        <v>0.20286256095358501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12285</v>
      </c>
      <c r="W5" s="108">
        <v>14141</v>
      </c>
      <c r="X5" s="108">
        <v>13326</v>
      </c>
      <c r="Y5" s="108">
        <v>14859</v>
      </c>
      <c r="Z5" s="108">
        <v>14283</v>
      </c>
      <c r="AB5" s="109" t="str">
        <f>TEXT(Z5,"###,###")</f>
        <v>14,283</v>
      </c>
      <c r="AD5" s="110">
        <f t="shared" ref="AD5:AD9" si="0">Z5/Y5-1</f>
        <v>-3.8764385221078168E-2</v>
      </c>
      <c r="AF5" s="110">
        <f t="shared" ref="AF5:AF9" si="1">Z5/V5-1</f>
        <v>0.16263736263736273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9863</v>
      </c>
      <c r="W6" s="108">
        <v>11407</v>
      </c>
      <c r="X6" s="108">
        <v>11143</v>
      </c>
      <c r="Y6" s="108">
        <v>12212</v>
      </c>
      <c r="Z6" s="108">
        <v>12332</v>
      </c>
      <c r="AB6" s="109" t="str">
        <f>TEXT(Z6,"###,###")</f>
        <v>12,332</v>
      </c>
      <c r="AD6" s="110">
        <f t="shared" si="0"/>
        <v>9.8264002620374047E-3</v>
      </c>
      <c r="AF6" s="110">
        <f t="shared" si="1"/>
        <v>0.2503295143465476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15121</v>
      </c>
      <c r="W7" s="108">
        <v>17334</v>
      </c>
      <c r="X7" s="108">
        <v>16476</v>
      </c>
      <c r="Y7" s="108">
        <v>18090</v>
      </c>
      <c r="Z7" s="108">
        <v>17683</v>
      </c>
      <c r="AB7" s="109" t="str">
        <f>TEXT(Z7,"###,###")</f>
        <v>17,683</v>
      </c>
      <c r="AD7" s="110">
        <f t="shared" si="0"/>
        <v>-2.2498618021006056E-2</v>
      </c>
      <c r="AF7" s="110">
        <f t="shared" si="1"/>
        <v>0.16943323854242442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26,641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17,683</v>
      </c>
      <c r="P8" s="67"/>
      <c r="S8" s="107" t="s">
        <v>84</v>
      </c>
      <c r="T8" s="108"/>
      <c r="U8" s="108"/>
      <c r="V8" s="108">
        <v>48511.96</v>
      </c>
      <c r="W8" s="108">
        <v>50260</v>
      </c>
      <c r="X8" s="108">
        <v>51615.040000000001</v>
      </c>
      <c r="Y8" s="108">
        <v>49390.26</v>
      </c>
      <c r="Z8" s="108">
        <v>52338</v>
      </c>
      <c r="AB8" s="109" t="str">
        <f>TEXT(Z8,"$###,###")</f>
        <v>$52,338</v>
      </c>
      <c r="AD8" s="110">
        <f t="shared" si="0"/>
        <v>5.9682617584924547E-2</v>
      </c>
      <c r="AF8" s="110">
        <f t="shared" si="1"/>
        <v>7.8867974000638164E-2</v>
      </c>
    </row>
    <row r="9" spans="1:32" x14ac:dyDescent="0.25">
      <c r="A9" s="30" t="s">
        <v>14</v>
      </c>
      <c r="B9" s="71"/>
      <c r="C9" s="72"/>
      <c r="D9" s="73">
        <f>AD104</f>
        <v>80.57129987613078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55.092461686365432</v>
      </c>
      <c r="P9" s="74" t="s">
        <v>85</v>
      </c>
      <c r="S9" s="107" t="s">
        <v>7</v>
      </c>
      <c r="T9" s="108"/>
      <c r="U9" s="108"/>
      <c r="V9" s="108">
        <v>1046034216</v>
      </c>
      <c r="W9" s="108">
        <v>1199567801</v>
      </c>
      <c r="X9" s="108">
        <v>1168440580</v>
      </c>
      <c r="Y9" s="108">
        <v>1297765053</v>
      </c>
      <c r="Z9" s="108">
        <v>1284488441</v>
      </c>
      <c r="AB9" s="109" t="str">
        <f>TEXT(Z9/1000000,"$#,###.0")&amp;" mil"</f>
        <v>$1,284.5 mil</v>
      </c>
      <c r="AD9" s="110">
        <f t="shared" si="0"/>
        <v>-1.0230366405158509E-2</v>
      </c>
      <c r="AF9" s="110">
        <f t="shared" si="1"/>
        <v>0.22796025345312421</v>
      </c>
    </row>
    <row r="10" spans="1:32" x14ac:dyDescent="0.25">
      <c r="A10" s="30" t="s">
        <v>17</v>
      </c>
      <c r="B10" s="71"/>
      <c r="C10" s="72"/>
      <c r="D10" s="73">
        <f>AD105</f>
        <v>11.557373972448481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44.783125035344682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82.084487926256855</v>
      </c>
      <c r="P11" s="74" t="s">
        <v>85</v>
      </c>
      <c r="S11" s="107" t="s">
        <v>29</v>
      </c>
      <c r="T11" s="112"/>
      <c r="U11" s="112"/>
      <c r="V11" s="112">
        <v>19876</v>
      </c>
      <c r="W11" s="112">
        <v>22322</v>
      </c>
      <c r="X11" s="112">
        <v>21914</v>
      </c>
      <c r="Y11" s="112">
        <v>23922</v>
      </c>
      <c r="Z11" s="112">
        <v>23472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8.7994118645026287</v>
      </c>
      <c r="P12" s="74" t="s">
        <v>85</v>
      </c>
      <c r="S12" s="107" t="s">
        <v>30</v>
      </c>
      <c r="T12" s="112"/>
      <c r="U12" s="112"/>
      <c r="V12" s="112">
        <v>2274</v>
      </c>
      <c r="W12" s="112">
        <v>3228</v>
      </c>
      <c r="X12" s="112">
        <v>2553</v>
      </c>
      <c r="Y12" s="112">
        <v>3150</v>
      </c>
      <c r="Z12" s="112">
        <v>3169</v>
      </c>
    </row>
    <row r="13" spans="1:32" ht="15" customHeight="1" x14ac:dyDescent="0.25">
      <c r="A13" s="30" t="s">
        <v>19</v>
      </c>
      <c r="B13" s="72"/>
      <c r="C13" s="72"/>
      <c r="D13" s="73">
        <f>AD108</f>
        <v>12.736008408092788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9.1217553582536901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15.630043917270372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39.9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22.382793438684732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17.86824992931863</v>
      </c>
      <c r="P15" s="74" t="s">
        <v>85</v>
      </c>
      <c r="S15" s="115" t="s">
        <v>61</v>
      </c>
      <c r="T15" s="115"/>
      <c r="U15" s="116"/>
      <c r="V15" s="116">
        <v>1789</v>
      </c>
      <c r="W15" s="116">
        <v>2385</v>
      </c>
      <c r="X15" s="116">
        <v>2071</v>
      </c>
      <c r="Y15" s="112">
        <v>2874</v>
      </c>
      <c r="Z15" s="112">
        <v>2569</v>
      </c>
      <c r="AB15" s="117">
        <f t="shared" ref="AB15:AB34" si="2">IF(Z15="np",0,Z15/$Z$34)</f>
        <v>9.643031417739574E-2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40.077324424758828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82.131750070681363</v>
      </c>
      <c r="P16" s="37" t="s">
        <v>85</v>
      </c>
      <c r="S16" s="115" t="s">
        <v>62</v>
      </c>
      <c r="T16" s="115"/>
      <c r="U16" s="116"/>
      <c r="V16" s="116">
        <v>2278</v>
      </c>
      <c r="W16" s="116">
        <v>2526</v>
      </c>
      <c r="X16" s="116">
        <v>2607</v>
      </c>
      <c r="Y16" s="112">
        <v>2840</v>
      </c>
      <c r="Z16" s="112">
        <v>2990</v>
      </c>
      <c r="AB16" s="117">
        <f t="shared" si="2"/>
        <v>0.11223302428587516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751</v>
      </c>
      <c r="W17" s="116">
        <v>1092</v>
      </c>
      <c r="X17" s="116">
        <v>832</v>
      </c>
      <c r="Y17" s="112">
        <v>827</v>
      </c>
      <c r="Z17" s="112">
        <v>883</v>
      </c>
      <c r="AB17" s="117">
        <f t="shared" si="2"/>
        <v>3.3144401486430691E-2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163</v>
      </c>
      <c r="W18" s="116">
        <v>179</v>
      </c>
      <c r="X18" s="116">
        <v>204</v>
      </c>
      <c r="Y18" s="112">
        <v>237</v>
      </c>
      <c r="Z18" s="112">
        <v>258</v>
      </c>
      <c r="AB18" s="117">
        <f t="shared" si="2"/>
        <v>9.6843211591156487E-3</v>
      </c>
    </row>
    <row r="19" spans="1:28" x14ac:dyDescent="0.25">
      <c r="A19" s="63" t="str">
        <f>$S$1&amp;" ("&amp;$V$2&amp;" to "&amp;$Z$2&amp;")"</f>
        <v>Central Highlands (2016-17 to 2020-21)</v>
      </c>
      <c r="B19" s="63"/>
      <c r="C19" s="63"/>
      <c r="D19" s="63"/>
      <c r="E19" s="63"/>
      <c r="F19" s="63"/>
      <c r="G19" s="63" t="str">
        <f>$S$1&amp;" ("&amp;$V$2&amp;" to "&amp;$Z$2&amp;")"</f>
        <v>Central Highlands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1499</v>
      </c>
      <c r="W19" s="116">
        <v>1843</v>
      </c>
      <c r="X19" s="116">
        <v>1638</v>
      </c>
      <c r="Y19" s="112">
        <v>1867</v>
      </c>
      <c r="Z19" s="112">
        <v>1877</v>
      </c>
      <c r="AB19" s="117">
        <f t="shared" si="2"/>
        <v>7.0455313238992526E-2</v>
      </c>
    </row>
    <row r="20" spans="1:28" x14ac:dyDescent="0.25">
      <c r="S20" s="115" t="s">
        <v>66</v>
      </c>
      <c r="T20" s="115"/>
      <c r="U20" s="116"/>
      <c r="V20" s="116">
        <v>754</v>
      </c>
      <c r="W20" s="116">
        <v>836</v>
      </c>
      <c r="X20" s="116">
        <v>846</v>
      </c>
      <c r="Y20" s="112">
        <v>887</v>
      </c>
      <c r="Z20" s="112">
        <v>953</v>
      </c>
      <c r="AB20" s="117">
        <f t="shared" si="2"/>
        <v>3.5771930483089971E-2</v>
      </c>
    </row>
    <row r="21" spans="1:28" x14ac:dyDescent="0.25">
      <c r="S21" s="115" t="s">
        <v>67</v>
      </c>
      <c r="T21" s="115"/>
      <c r="U21" s="116"/>
      <c r="V21" s="116">
        <v>1952</v>
      </c>
      <c r="W21" s="116">
        <v>1992</v>
      </c>
      <c r="X21" s="116">
        <v>2115</v>
      </c>
      <c r="Y21" s="112">
        <v>2096</v>
      </c>
      <c r="Z21" s="112">
        <v>2275</v>
      </c>
      <c r="AB21" s="117">
        <f t="shared" si="2"/>
        <v>8.5394692391426746E-2</v>
      </c>
    </row>
    <row r="22" spans="1:28" x14ac:dyDescent="0.25">
      <c r="S22" s="115" t="s">
        <v>68</v>
      </c>
      <c r="T22" s="115"/>
      <c r="U22" s="116"/>
      <c r="V22" s="116">
        <v>1739</v>
      </c>
      <c r="W22" s="116">
        <v>2010</v>
      </c>
      <c r="X22" s="116">
        <v>2023</v>
      </c>
      <c r="Y22" s="112">
        <v>2057</v>
      </c>
      <c r="Z22" s="112">
        <v>2112</v>
      </c>
      <c r="AB22" s="117">
        <f t="shared" si="2"/>
        <v>7.927630344206299E-2</v>
      </c>
    </row>
    <row r="23" spans="1:28" x14ac:dyDescent="0.25">
      <c r="S23" s="115" t="s">
        <v>69</v>
      </c>
      <c r="T23" s="115"/>
      <c r="U23" s="116"/>
      <c r="V23" s="116">
        <v>722</v>
      </c>
      <c r="W23" s="116">
        <v>879</v>
      </c>
      <c r="X23" s="116">
        <v>751</v>
      </c>
      <c r="Y23" s="112">
        <v>766</v>
      </c>
      <c r="Z23" s="112">
        <v>732</v>
      </c>
      <c r="AB23" s="117">
        <f t="shared" si="2"/>
        <v>2.7476446079351374E-2</v>
      </c>
    </row>
    <row r="24" spans="1:28" x14ac:dyDescent="0.25">
      <c r="S24" s="115" t="s">
        <v>70</v>
      </c>
      <c r="T24" s="115"/>
      <c r="U24" s="116"/>
      <c r="V24" s="116">
        <v>69</v>
      </c>
      <c r="W24" s="116">
        <v>77</v>
      </c>
      <c r="X24" s="116">
        <v>69</v>
      </c>
      <c r="Y24" s="112">
        <v>73</v>
      </c>
      <c r="Z24" s="112">
        <v>62</v>
      </c>
      <c r="AB24" s="117">
        <f t="shared" si="2"/>
        <v>2.3272399684696522E-3</v>
      </c>
    </row>
    <row r="25" spans="1:28" x14ac:dyDescent="0.25">
      <c r="S25" s="115" t="s">
        <v>71</v>
      </c>
      <c r="T25" s="115"/>
      <c r="U25" s="116"/>
      <c r="V25" s="116">
        <v>387</v>
      </c>
      <c r="W25" s="116">
        <v>414</v>
      </c>
      <c r="X25" s="116">
        <v>392</v>
      </c>
      <c r="Y25" s="112">
        <v>417</v>
      </c>
      <c r="Z25" s="112">
        <v>420</v>
      </c>
      <c r="AB25" s="117">
        <f t="shared" si="2"/>
        <v>1.5765173979955707E-2</v>
      </c>
    </row>
    <row r="26" spans="1:28" x14ac:dyDescent="0.25">
      <c r="S26" s="115" t="s">
        <v>72</v>
      </c>
      <c r="T26" s="115"/>
      <c r="U26" s="116"/>
      <c r="V26" s="116">
        <v>748</v>
      </c>
      <c r="W26" s="116">
        <v>816</v>
      </c>
      <c r="X26" s="116">
        <v>826</v>
      </c>
      <c r="Y26" s="112">
        <v>699</v>
      </c>
      <c r="Z26" s="112">
        <v>795</v>
      </c>
      <c r="AB26" s="117">
        <f t="shared" si="2"/>
        <v>2.9841222176344731E-2</v>
      </c>
    </row>
    <row r="27" spans="1:28" x14ac:dyDescent="0.25">
      <c r="S27" s="115" t="s">
        <v>73</v>
      </c>
      <c r="T27" s="115"/>
      <c r="U27" s="116"/>
      <c r="V27" s="116">
        <v>967</v>
      </c>
      <c r="W27" s="116">
        <v>1216</v>
      </c>
      <c r="X27" s="116">
        <v>1208</v>
      </c>
      <c r="Y27" s="112">
        <v>1204</v>
      </c>
      <c r="Z27" s="112">
        <v>1283</v>
      </c>
      <c r="AB27" s="117">
        <f t="shared" si="2"/>
        <v>4.8158852895912319E-2</v>
      </c>
    </row>
    <row r="28" spans="1:28" x14ac:dyDescent="0.25">
      <c r="S28" s="115" t="s">
        <v>74</v>
      </c>
      <c r="T28" s="115"/>
      <c r="U28" s="116"/>
      <c r="V28" s="116">
        <v>1915</v>
      </c>
      <c r="W28" s="116">
        <v>2436</v>
      </c>
      <c r="X28" s="116">
        <v>2575</v>
      </c>
      <c r="Y28" s="112">
        <v>3198</v>
      </c>
      <c r="Z28" s="112">
        <v>2550</v>
      </c>
      <c r="AB28" s="117">
        <f t="shared" si="2"/>
        <v>9.571712773544537E-2</v>
      </c>
    </row>
    <row r="29" spans="1:28" x14ac:dyDescent="0.25">
      <c r="S29" s="115" t="s">
        <v>75</v>
      </c>
      <c r="T29" s="115"/>
      <c r="U29" s="116"/>
      <c r="V29" s="116">
        <v>953</v>
      </c>
      <c r="W29" s="116">
        <v>989</v>
      </c>
      <c r="X29" s="116">
        <v>975</v>
      </c>
      <c r="Y29" s="112">
        <v>968</v>
      </c>
      <c r="Z29" s="112">
        <v>1012</v>
      </c>
      <c r="AB29" s="117">
        <f t="shared" si="2"/>
        <v>3.7986562065988515E-2</v>
      </c>
    </row>
    <row r="30" spans="1:28" x14ac:dyDescent="0.25">
      <c r="S30" s="115" t="s">
        <v>76</v>
      </c>
      <c r="T30" s="115"/>
      <c r="U30" s="116"/>
      <c r="V30" s="116">
        <v>1469</v>
      </c>
      <c r="W30" s="116">
        <v>1593</v>
      </c>
      <c r="X30" s="116">
        <v>1546</v>
      </c>
      <c r="Y30" s="112">
        <v>1638</v>
      </c>
      <c r="Z30" s="112">
        <v>1636</v>
      </c>
      <c r="AB30" s="117">
        <f t="shared" si="2"/>
        <v>6.1409106264779849E-2</v>
      </c>
    </row>
    <row r="31" spans="1:28" x14ac:dyDescent="0.25">
      <c r="S31" s="115" t="s">
        <v>77</v>
      </c>
      <c r="T31" s="115"/>
      <c r="U31" s="116"/>
      <c r="V31" s="116">
        <v>1026</v>
      </c>
      <c r="W31" s="116">
        <v>1222</v>
      </c>
      <c r="X31" s="116">
        <v>1275</v>
      </c>
      <c r="Y31" s="112">
        <v>1304</v>
      </c>
      <c r="Z31" s="112">
        <v>1394</v>
      </c>
      <c r="AB31" s="117">
        <f t="shared" si="2"/>
        <v>5.2325363162043469E-2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107</v>
      </c>
      <c r="W32" s="116">
        <v>98</v>
      </c>
      <c r="X32" s="116">
        <v>105</v>
      </c>
      <c r="Y32" s="112">
        <v>135</v>
      </c>
      <c r="Z32" s="112">
        <v>135</v>
      </c>
      <c r="AB32" s="117">
        <f t="shared" si="2"/>
        <v>5.0673773507000485E-3</v>
      </c>
    </row>
    <row r="33" spans="19:32" x14ac:dyDescent="0.25">
      <c r="S33" s="115" t="s">
        <v>79</v>
      </c>
      <c r="T33" s="115"/>
      <c r="U33" s="116"/>
      <c r="V33" s="116">
        <v>936</v>
      </c>
      <c r="W33" s="116">
        <v>1113</v>
      </c>
      <c r="X33" s="116">
        <v>1100</v>
      </c>
      <c r="Y33" s="112">
        <v>1390</v>
      </c>
      <c r="Z33" s="112">
        <v>1409</v>
      </c>
      <c r="AB33" s="117">
        <f t="shared" si="2"/>
        <v>5.2888405089899025E-2</v>
      </c>
    </row>
    <row r="34" spans="19:32" x14ac:dyDescent="0.25">
      <c r="S34" s="118" t="s">
        <v>53</v>
      </c>
      <c r="T34" s="118"/>
      <c r="U34" s="119"/>
      <c r="V34" s="119">
        <v>22149</v>
      </c>
      <c r="W34" s="119">
        <v>25550</v>
      </c>
      <c r="X34" s="119">
        <v>24472</v>
      </c>
      <c r="Y34" s="120">
        <v>27071</v>
      </c>
      <c r="Z34" s="120">
        <v>26641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12711</v>
      </c>
      <c r="W37" s="112">
        <v>14721</v>
      </c>
      <c r="X37" s="112">
        <v>13632</v>
      </c>
      <c r="Y37" s="112">
        <v>14760</v>
      </c>
      <c r="Z37" s="112">
        <v>14525</v>
      </c>
      <c r="AB37" s="132">
        <f>Z37/Z40*100</f>
        <v>82.131750070681363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2413</v>
      </c>
      <c r="W38" s="112">
        <v>2617</v>
      </c>
      <c r="X38" s="112">
        <v>2846</v>
      </c>
      <c r="Y38" s="112">
        <v>3330</v>
      </c>
      <c r="Z38" s="112">
        <v>3160</v>
      </c>
      <c r="AB38" s="132">
        <f>Z38/Z40*100</f>
        <v>17.86824992931863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15124</v>
      </c>
      <c r="W40" s="112">
        <v>17338</v>
      </c>
      <c r="X40" s="112">
        <v>16478</v>
      </c>
      <c r="Y40" s="112">
        <v>18090</v>
      </c>
      <c r="Z40" s="112">
        <v>17685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19</v>
      </c>
      <c r="W44" s="112">
        <v>35</v>
      </c>
      <c r="X44" s="112">
        <v>42</v>
      </c>
      <c r="Y44" s="112">
        <v>51</v>
      </c>
      <c r="Z44" s="112">
        <v>48</v>
      </c>
    </row>
    <row r="45" spans="19:32" x14ac:dyDescent="0.25">
      <c r="S45" s="115" t="s">
        <v>37</v>
      </c>
      <c r="T45" s="115"/>
      <c r="U45" s="112"/>
      <c r="V45" s="112">
        <v>361</v>
      </c>
      <c r="W45" s="112">
        <v>431</v>
      </c>
      <c r="X45" s="112">
        <v>416</v>
      </c>
      <c r="Y45" s="112">
        <v>407</v>
      </c>
      <c r="Z45" s="112">
        <v>552</v>
      </c>
    </row>
    <row r="46" spans="19:32" x14ac:dyDescent="0.25">
      <c r="S46" s="115" t="s">
        <v>38</v>
      </c>
      <c r="T46" s="115"/>
      <c r="U46" s="112"/>
      <c r="V46" s="112">
        <v>756</v>
      </c>
      <c r="W46" s="112">
        <v>857</v>
      </c>
      <c r="X46" s="112">
        <v>858</v>
      </c>
      <c r="Y46" s="112">
        <v>1011</v>
      </c>
      <c r="Z46" s="112">
        <v>896</v>
      </c>
    </row>
    <row r="47" spans="19:32" x14ac:dyDescent="0.25">
      <c r="S47" s="115" t="s">
        <v>39</v>
      </c>
      <c r="T47" s="115"/>
      <c r="U47" s="112"/>
      <c r="V47" s="112">
        <v>1198</v>
      </c>
      <c r="W47" s="112">
        <v>1332</v>
      </c>
      <c r="X47" s="112">
        <v>1194</v>
      </c>
      <c r="Y47" s="112">
        <v>1375</v>
      </c>
      <c r="Z47" s="112">
        <v>1200</v>
      </c>
    </row>
    <row r="48" spans="19:32" x14ac:dyDescent="0.25">
      <c r="S48" s="115" t="s">
        <v>40</v>
      </c>
      <c r="T48" s="115"/>
      <c r="U48" s="112"/>
      <c r="V48" s="112">
        <v>1567</v>
      </c>
      <c r="W48" s="112">
        <v>1942</v>
      </c>
      <c r="X48" s="112">
        <v>1858</v>
      </c>
      <c r="Y48" s="112">
        <v>2109</v>
      </c>
      <c r="Z48" s="112">
        <v>1855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1605</v>
      </c>
      <c r="W49" s="112">
        <v>1691</v>
      </c>
      <c r="X49" s="112">
        <v>1544</v>
      </c>
      <c r="Y49" s="112">
        <v>1750</v>
      </c>
      <c r="Z49" s="112">
        <v>1688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Central Highlands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1437</v>
      </c>
      <c r="W50" s="112">
        <v>1604</v>
      </c>
      <c r="X50" s="112">
        <v>1566</v>
      </c>
      <c r="Y50" s="112">
        <v>1593</v>
      </c>
      <c r="Z50" s="112">
        <v>1603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1238</v>
      </c>
      <c r="W51" s="112">
        <v>1330</v>
      </c>
      <c r="X51" s="112">
        <v>1257</v>
      </c>
      <c r="Y51" s="112">
        <v>1348</v>
      </c>
      <c r="Z51" s="112">
        <v>1298</v>
      </c>
    </row>
    <row r="52" spans="1:26" ht="15" customHeight="1" x14ac:dyDescent="0.25">
      <c r="S52" s="115" t="s">
        <v>44</v>
      </c>
      <c r="T52" s="115"/>
      <c r="U52" s="112"/>
      <c r="V52" s="112">
        <v>1190</v>
      </c>
      <c r="W52" s="112">
        <v>1364</v>
      </c>
      <c r="X52" s="112">
        <v>1320</v>
      </c>
      <c r="Y52" s="112">
        <v>1392</v>
      </c>
      <c r="Z52" s="112">
        <v>1330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1030</v>
      </c>
      <c r="W53" s="112">
        <v>1139</v>
      </c>
      <c r="X53" s="112">
        <v>1054</v>
      </c>
      <c r="Y53" s="112">
        <v>1187</v>
      </c>
      <c r="Z53" s="112">
        <v>1190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915</v>
      </c>
      <c r="W54" s="112">
        <v>1076</v>
      </c>
      <c r="X54" s="112">
        <v>1005</v>
      </c>
      <c r="Y54" s="112">
        <v>1092</v>
      </c>
      <c r="Z54" s="112">
        <v>1071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547</v>
      </c>
      <c r="W55" s="112">
        <v>748</v>
      </c>
      <c r="X55" s="112">
        <v>691</v>
      </c>
      <c r="Y55" s="112">
        <v>862</v>
      </c>
      <c r="Z55" s="112">
        <v>832</v>
      </c>
    </row>
    <row r="56" spans="1:26" ht="15" customHeight="1" x14ac:dyDescent="0.25">
      <c r="S56" s="115" t="s">
        <v>48</v>
      </c>
      <c r="T56" s="115"/>
      <c r="U56" s="112"/>
      <c r="V56" s="112">
        <v>241</v>
      </c>
      <c r="W56" s="112">
        <v>321</v>
      </c>
      <c r="X56" s="112">
        <v>301</v>
      </c>
      <c r="Y56" s="112">
        <v>387</v>
      </c>
      <c r="Z56" s="112">
        <v>415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120</v>
      </c>
      <c r="W57" s="112">
        <v>167</v>
      </c>
      <c r="X57" s="112">
        <v>129</v>
      </c>
      <c r="Y57" s="112">
        <v>145</v>
      </c>
      <c r="Z57" s="112">
        <v>162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40</v>
      </c>
      <c r="W58" s="112">
        <v>70</v>
      </c>
      <c r="X58" s="112">
        <v>64</v>
      </c>
      <c r="Y58" s="112">
        <v>86</v>
      </c>
      <c r="Z58" s="112">
        <v>92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21</v>
      </c>
      <c r="W59" s="112">
        <v>26</v>
      </c>
      <c r="X59" s="112">
        <v>20</v>
      </c>
      <c r="Y59" s="112">
        <v>30</v>
      </c>
      <c r="Z59" s="112">
        <v>36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</v>
      </c>
      <c r="W60" s="112">
        <v>7</v>
      </c>
      <c r="X60" s="112">
        <v>12</v>
      </c>
      <c r="Y60" s="112">
        <v>14</v>
      </c>
      <c r="Z60" s="112">
        <v>15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12281</v>
      </c>
      <c r="W61" s="112">
        <v>14144</v>
      </c>
      <c r="X61" s="112">
        <v>13326</v>
      </c>
      <c r="Y61" s="112">
        <v>14855</v>
      </c>
      <c r="Z61" s="112">
        <v>14283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43</v>
      </c>
      <c r="W63" s="112">
        <v>48</v>
      </c>
      <c r="X63" s="112">
        <v>37</v>
      </c>
      <c r="Y63" s="112">
        <v>52</v>
      </c>
      <c r="Z63" s="112">
        <v>59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327</v>
      </c>
      <c r="W64" s="112">
        <v>429</v>
      </c>
      <c r="X64" s="112">
        <v>457</v>
      </c>
      <c r="Y64" s="112">
        <v>435</v>
      </c>
      <c r="Z64" s="112">
        <v>484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Central Highlands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687</v>
      </c>
      <c r="W65" s="112">
        <v>734</v>
      </c>
      <c r="X65" s="112">
        <v>776</v>
      </c>
      <c r="Y65" s="112">
        <v>885</v>
      </c>
      <c r="Z65" s="112">
        <v>908</v>
      </c>
    </row>
    <row r="66" spans="1:26" x14ac:dyDescent="0.25">
      <c r="S66" s="115" t="s">
        <v>39</v>
      </c>
      <c r="T66" s="115"/>
      <c r="U66" s="112"/>
      <c r="V66" s="112">
        <v>1000</v>
      </c>
      <c r="W66" s="112">
        <v>1065</v>
      </c>
      <c r="X66" s="112">
        <v>1056</v>
      </c>
      <c r="Y66" s="112">
        <v>1208</v>
      </c>
      <c r="Z66" s="112">
        <v>1135</v>
      </c>
    </row>
    <row r="67" spans="1:26" x14ac:dyDescent="0.25">
      <c r="S67" s="115" t="s">
        <v>40</v>
      </c>
      <c r="T67" s="115"/>
      <c r="U67" s="112"/>
      <c r="V67" s="112">
        <v>1234</v>
      </c>
      <c r="W67" s="112">
        <v>1527</v>
      </c>
      <c r="X67" s="112">
        <v>1461</v>
      </c>
      <c r="Y67" s="112">
        <v>1689</v>
      </c>
      <c r="Z67" s="112">
        <v>1648</v>
      </c>
    </row>
    <row r="68" spans="1:26" x14ac:dyDescent="0.25">
      <c r="S68" s="115" t="s">
        <v>41</v>
      </c>
      <c r="T68" s="115"/>
      <c r="U68" s="112"/>
      <c r="V68" s="112">
        <v>1301</v>
      </c>
      <c r="W68" s="112">
        <v>1408</v>
      </c>
      <c r="X68" s="112">
        <v>1358</v>
      </c>
      <c r="Y68" s="112">
        <v>1446</v>
      </c>
      <c r="Z68" s="112">
        <v>1447</v>
      </c>
    </row>
    <row r="69" spans="1:26" x14ac:dyDescent="0.25">
      <c r="S69" s="115" t="s">
        <v>42</v>
      </c>
      <c r="T69" s="115"/>
      <c r="U69" s="112"/>
      <c r="V69" s="112">
        <v>1115</v>
      </c>
      <c r="W69" s="112">
        <v>1252</v>
      </c>
      <c r="X69" s="112">
        <v>1294</v>
      </c>
      <c r="Y69" s="112">
        <v>1343</v>
      </c>
      <c r="Z69" s="112">
        <v>1429</v>
      </c>
    </row>
    <row r="70" spans="1:26" x14ac:dyDescent="0.25">
      <c r="S70" s="115" t="s">
        <v>43</v>
      </c>
      <c r="T70" s="115"/>
      <c r="U70" s="112"/>
      <c r="V70" s="112">
        <v>997</v>
      </c>
      <c r="W70" s="112">
        <v>1134</v>
      </c>
      <c r="X70" s="112">
        <v>1101</v>
      </c>
      <c r="Y70" s="112">
        <v>1201</v>
      </c>
      <c r="Z70" s="112">
        <v>1238</v>
      </c>
    </row>
    <row r="71" spans="1:26" x14ac:dyDescent="0.25">
      <c r="S71" s="115" t="s">
        <v>44</v>
      </c>
      <c r="T71" s="115"/>
      <c r="U71" s="112"/>
      <c r="V71" s="112">
        <v>979</v>
      </c>
      <c r="W71" s="112">
        <v>1156</v>
      </c>
      <c r="X71" s="112">
        <v>1098</v>
      </c>
      <c r="Y71" s="112">
        <v>1153</v>
      </c>
      <c r="Z71" s="112">
        <v>1098</v>
      </c>
    </row>
    <row r="72" spans="1:26" x14ac:dyDescent="0.25">
      <c r="S72" s="115" t="s">
        <v>45</v>
      </c>
      <c r="T72" s="115"/>
      <c r="U72" s="112"/>
      <c r="V72" s="112">
        <v>852</v>
      </c>
      <c r="W72" s="112">
        <v>931</v>
      </c>
      <c r="X72" s="112">
        <v>896</v>
      </c>
      <c r="Y72" s="112">
        <v>923</v>
      </c>
      <c r="Z72" s="112">
        <v>1005</v>
      </c>
    </row>
    <row r="73" spans="1:26" x14ac:dyDescent="0.25">
      <c r="S73" s="115" t="s">
        <v>46</v>
      </c>
      <c r="T73" s="115"/>
      <c r="U73" s="112"/>
      <c r="V73" s="112">
        <v>708</v>
      </c>
      <c r="W73" s="112">
        <v>879</v>
      </c>
      <c r="X73" s="112">
        <v>837</v>
      </c>
      <c r="Y73" s="112">
        <v>925</v>
      </c>
      <c r="Z73" s="112">
        <v>852</v>
      </c>
    </row>
    <row r="74" spans="1:26" x14ac:dyDescent="0.25">
      <c r="S74" s="115" t="s">
        <v>47</v>
      </c>
      <c r="T74" s="115"/>
      <c r="U74" s="112"/>
      <c r="V74" s="112">
        <v>346</v>
      </c>
      <c r="W74" s="112">
        <v>441</v>
      </c>
      <c r="X74" s="112">
        <v>441</v>
      </c>
      <c r="Y74" s="112">
        <v>529</v>
      </c>
      <c r="Z74" s="112">
        <v>595</v>
      </c>
    </row>
    <row r="75" spans="1:26" x14ac:dyDescent="0.25">
      <c r="S75" s="115" t="s">
        <v>48</v>
      </c>
      <c r="T75" s="115"/>
      <c r="U75" s="112"/>
      <c r="V75" s="112">
        <v>155</v>
      </c>
      <c r="W75" s="112">
        <v>218</v>
      </c>
      <c r="X75" s="112">
        <v>207</v>
      </c>
      <c r="Y75" s="112">
        <v>226</v>
      </c>
      <c r="Z75" s="112">
        <v>225</v>
      </c>
    </row>
    <row r="76" spans="1:26" x14ac:dyDescent="0.25">
      <c r="S76" s="115" t="s">
        <v>49</v>
      </c>
      <c r="T76" s="115"/>
      <c r="U76" s="112"/>
      <c r="V76" s="112">
        <v>60</v>
      </c>
      <c r="W76" s="112">
        <v>93</v>
      </c>
      <c r="X76" s="112">
        <v>71</v>
      </c>
      <c r="Y76" s="112">
        <v>110</v>
      </c>
      <c r="Z76" s="112">
        <v>120</v>
      </c>
    </row>
    <row r="77" spans="1:26" x14ac:dyDescent="0.25">
      <c r="S77" s="115" t="s">
        <v>50</v>
      </c>
      <c r="T77" s="115"/>
      <c r="U77" s="112"/>
      <c r="V77" s="112">
        <v>25</v>
      </c>
      <c r="W77" s="112">
        <v>46</v>
      </c>
      <c r="X77" s="112">
        <v>28</v>
      </c>
      <c r="Y77" s="112">
        <v>50</v>
      </c>
      <c r="Z77" s="112">
        <v>51</v>
      </c>
    </row>
    <row r="78" spans="1:26" x14ac:dyDescent="0.25">
      <c r="S78" s="115" t="s">
        <v>51</v>
      </c>
      <c r="T78" s="115"/>
      <c r="U78" s="112"/>
      <c r="V78" s="112">
        <v>20</v>
      </c>
      <c r="W78" s="112">
        <v>24</v>
      </c>
      <c r="X78" s="112">
        <v>11</v>
      </c>
      <c r="Y78" s="112">
        <v>22</v>
      </c>
      <c r="Z78" s="112">
        <v>20</v>
      </c>
    </row>
    <row r="79" spans="1:26" x14ac:dyDescent="0.25">
      <c r="S79" s="115" t="s">
        <v>52</v>
      </c>
      <c r="T79" s="115"/>
      <c r="U79" s="112"/>
      <c r="V79" s="112">
        <v>7</v>
      </c>
      <c r="W79" s="112">
        <v>18</v>
      </c>
      <c r="X79" s="112">
        <v>9</v>
      </c>
      <c r="Y79" s="112">
        <v>17</v>
      </c>
      <c r="Z79" s="112">
        <v>18</v>
      </c>
    </row>
    <row r="80" spans="1:26" x14ac:dyDescent="0.25">
      <c r="S80" s="118" t="s">
        <v>53</v>
      </c>
      <c r="T80" s="118"/>
      <c r="U80" s="112"/>
      <c r="V80" s="112">
        <v>9864</v>
      </c>
      <c r="W80" s="112">
        <v>11406</v>
      </c>
      <c r="X80" s="112">
        <v>11144</v>
      </c>
      <c r="Y80" s="112">
        <v>12218</v>
      </c>
      <c r="Z80" s="112">
        <v>12332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Central Highlands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510</v>
      </c>
      <c r="W83" s="112">
        <v>637</v>
      </c>
      <c r="X83" s="112">
        <v>601</v>
      </c>
      <c r="Y83" s="112">
        <v>677</v>
      </c>
      <c r="Z83" s="112">
        <v>647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541</v>
      </c>
      <c r="W84" s="112">
        <v>591</v>
      </c>
      <c r="X84" s="112">
        <v>556</v>
      </c>
      <c r="Y84" s="112">
        <v>555</v>
      </c>
      <c r="Z84" s="112">
        <v>532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1983</v>
      </c>
      <c r="W85" s="112">
        <v>2097</v>
      </c>
      <c r="X85" s="112">
        <v>2083</v>
      </c>
      <c r="Y85" s="112">
        <v>2161</v>
      </c>
      <c r="Z85" s="112">
        <v>2186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26,641</v>
      </c>
      <c r="D86" s="96">
        <f t="shared" ref="D86:D91" si="4">AD4</f>
        <v>-1.5811444826184906E-2</v>
      </c>
      <c r="E86" s="97">
        <f t="shared" ref="E86:E91" si="5">AD4</f>
        <v>-1.5811444826184906E-2</v>
      </c>
      <c r="F86" s="96">
        <f t="shared" ref="F86:F91" si="6">AF4</f>
        <v>0.20286256095358501</v>
      </c>
      <c r="G86" s="97">
        <f t="shared" ref="G86:G91" si="7">AF4</f>
        <v>0.20286256095358501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203</v>
      </c>
      <c r="W86" s="112">
        <v>208</v>
      </c>
      <c r="X86" s="112">
        <v>196</v>
      </c>
      <c r="Y86" s="112">
        <v>209</v>
      </c>
      <c r="Z86" s="112">
        <v>224</v>
      </c>
    </row>
    <row r="87" spans="1:30" ht="15" customHeight="1" x14ac:dyDescent="0.25">
      <c r="A87" s="98" t="s">
        <v>4</v>
      </c>
      <c r="B87" s="49"/>
      <c r="C87" s="57" t="str">
        <f t="shared" si="3"/>
        <v>14,283</v>
      </c>
      <c r="D87" s="96">
        <f t="shared" si="4"/>
        <v>-3.8764385221078168E-2</v>
      </c>
      <c r="E87" s="97">
        <f t="shared" si="5"/>
        <v>-3.8764385221078168E-2</v>
      </c>
      <c r="F87" s="96">
        <f t="shared" si="6"/>
        <v>0.16263736263736273</v>
      </c>
      <c r="G87" s="97">
        <f t="shared" si="7"/>
        <v>0.16263736263736273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159</v>
      </c>
      <c r="W87" s="112">
        <v>153</v>
      </c>
      <c r="X87" s="112">
        <v>165</v>
      </c>
      <c r="Y87" s="112">
        <v>164</v>
      </c>
      <c r="Z87" s="112">
        <v>147</v>
      </c>
    </row>
    <row r="88" spans="1:30" ht="15" customHeight="1" x14ac:dyDescent="0.25">
      <c r="A88" s="98" t="s">
        <v>5</v>
      </c>
      <c r="B88" s="49"/>
      <c r="C88" s="57" t="str">
        <f t="shared" si="3"/>
        <v>12,332</v>
      </c>
      <c r="D88" s="96">
        <f t="shared" si="4"/>
        <v>9.8264002620374047E-3</v>
      </c>
      <c r="E88" s="97">
        <f t="shared" si="5"/>
        <v>9.8264002620374047E-3</v>
      </c>
      <c r="F88" s="96">
        <f t="shared" si="6"/>
        <v>0.2503295143465476</v>
      </c>
      <c r="G88" s="97">
        <f t="shared" si="7"/>
        <v>0.2503295143465476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200</v>
      </c>
      <c r="W88" s="112">
        <v>245</v>
      </c>
      <c r="X88" s="112">
        <v>234</v>
      </c>
      <c r="Y88" s="112">
        <v>251</v>
      </c>
      <c r="Z88" s="112">
        <v>284</v>
      </c>
    </row>
    <row r="89" spans="1:30" ht="15" customHeight="1" x14ac:dyDescent="0.25">
      <c r="A89" s="49" t="s">
        <v>6</v>
      </c>
      <c r="B89" s="49"/>
      <c r="C89" s="57" t="str">
        <f t="shared" si="3"/>
        <v>17,683</v>
      </c>
      <c r="D89" s="96">
        <f t="shared" si="4"/>
        <v>-2.2498618021006056E-2</v>
      </c>
      <c r="E89" s="97">
        <f t="shared" si="5"/>
        <v>-2.2498618021006056E-2</v>
      </c>
      <c r="F89" s="96">
        <f t="shared" si="6"/>
        <v>0.16943323854242442</v>
      </c>
      <c r="G89" s="97">
        <f t="shared" si="7"/>
        <v>0.16943323854242442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2065</v>
      </c>
      <c r="W89" s="112">
        <v>2283</v>
      </c>
      <c r="X89" s="112">
        <v>2250</v>
      </c>
      <c r="Y89" s="112">
        <v>2244</v>
      </c>
      <c r="Z89" s="112">
        <v>2198</v>
      </c>
    </row>
    <row r="90" spans="1:30" ht="15" customHeight="1" x14ac:dyDescent="0.25">
      <c r="A90" s="49" t="s">
        <v>98</v>
      </c>
      <c r="B90" s="49"/>
      <c r="C90" s="57" t="str">
        <f t="shared" si="3"/>
        <v>$52,338</v>
      </c>
      <c r="D90" s="96">
        <f t="shared" si="4"/>
        <v>5.9682617584924547E-2</v>
      </c>
      <c r="E90" s="97">
        <f t="shared" si="5"/>
        <v>5.9682617584924547E-2</v>
      </c>
      <c r="F90" s="96">
        <f t="shared" si="6"/>
        <v>7.8867974000638164E-2</v>
      </c>
      <c r="G90" s="97">
        <f t="shared" si="7"/>
        <v>7.8867974000638164E-2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964</v>
      </c>
      <c r="W90" s="112">
        <v>1217</v>
      </c>
      <c r="X90" s="112">
        <v>1189</v>
      </c>
      <c r="Y90" s="112">
        <v>1292</v>
      </c>
      <c r="Z90" s="112">
        <v>1272</v>
      </c>
    </row>
    <row r="91" spans="1:30" ht="15" customHeight="1" x14ac:dyDescent="0.25">
      <c r="A91" s="49" t="s">
        <v>7</v>
      </c>
      <c r="B91" s="49"/>
      <c r="C91" s="57" t="str">
        <f t="shared" si="3"/>
        <v>$1,284.5 mil</v>
      </c>
      <c r="D91" s="96">
        <f t="shared" si="4"/>
        <v>-1.0230366405158509E-2</v>
      </c>
      <c r="E91" s="97">
        <f t="shared" si="5"/>
        <v>-1.0230366405158509E-2</v>
      </c>
      <c r="F91" s="96">
        <f t="shared" si="6"/>
        <v>0.22796025345312421</v>
      </c>
      <c r="G91" s="97">
        <f t="shared" si="7"/>
        <v>0.22796025345312421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8478</v>
      </c>
      <c r="W91" s="112">
        <v>9724</v>
      </c>
      <c r="X91" s="112">
        <v>9130</v>
      </c>
      <c r="Y91" s="112">
        <v>10060</v>
      </c>
      <c r="Z91" s="112">
        <v>9740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392</v>
      </c>
      <c r="W93" s="112">
        <v>452</v>
      </c>
      <c r="X93" s="112">
        <v>455</v>
      </c>
      <c r="Y93" s="112">
        <v>503</v>
      </c>
      <c r="Z93" s="112">
        <v>479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923</v>
      </c>
      <c r="W94" s="112">
        <v>1008</v>
      </c>
      <c r="X94" s="112">
        <v>983</v>
      </c>
      <c r="Y94" s="112">
        <v>1050</v>
      </c>
      <c r="Z94" s="112">
        <v>1062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268</v>
      </c>
      <c r="W95" s="112">
        <v>293</v>
      </c>
      <c r="X95" s="112">
        <v>287</v>
      </c>
      <c r="Y95" s="112">
        <v>284</v>
      </c>
      <c r="Z95" s="112">
        <v>297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757</v>
      </c>
      <c r="W96" s="112">
        <v>859</v>
      </c>
      <c r="X96" s="112">
        <v>919</v>
      </c>
      <c r="Y96" s="112">
        <v>889</v>
      </c>
      <c r="Z96" s="112">
        <v>933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1239</v>
      </c>
      <c r="W97" s="112">
        <v>1361</v>
      </c>
      <c r="X97" s="112">
        <v>1299</v>
      </c>
      <c r="Y97" s="112">
        <v>1346</v>
      </c>
      <c r="Z97" s="112">
        <v>1369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731</v>
      </c>
      <c r="W98" s="112">
        <v>785</v>
      </c>
      <c r="X98" s="112">
        <v>797</v>
      </c>
      <c r="Y98" s="112">
        <v>839</v>
      </c>
      <c r="Z98" s="112">
        <v>812</v>
      </c>
    </row>
    <row r="99" spans="1:32" ht="15" customHeight="1" x14ac:dyDescent="0.25">
      <c r="S99" s="115" t="s">
        <v>199</v>
      </c>
      <c r="T99" s="115"/>
      <c r="U99" s="112"/>
      <c r="V99" s="112">
        <v>247</v>
      </c>
      <c r="W99" s="112">
        <v>342</v>
      </c>
      <c r="X99" s="112">
        <v>360</v>
      </c>
      <c r="Y99" s="112">
        <v>399</v>
      </c>
      <c r="Z99" s="112">
        <v>400</v>
      </c>
    </row>
    <row r="100" spans="1:32" ht="15" customHeight="1" x14ac:dyDescent="0.25">
      <c r="S100" s="115" t="s">
        <v>58</v>
      </c>
      <c r="T100" s="115"/>
      <c r="U100" s="112"/>
      <c r="V100" s="112">
        <v>720</v>
      </c>
      <c r="W100" s="112">
        <v>921</v>
      </c>
      <c r="X100" s="112">
        <v>920</v>
      </c>
      <c r="Y100" s="112">
        <v>1020</v>
      </c>
      <c r="Z100" s="112">
        <v>1021</v>
      </c>
    </row>
    <row r="101" spans="1:32" x14ac:dyDescent="0.25">
      <c r="A101" s="18"/>
      <c r="S101" s="118" t="s">
        <v>53</v>
      </c>
      <c r="T101" s="118"/>
      <c r="U101" s="112"/>
      <c r="V101" s="112">
        <v>6641</v>
      </c>
      <c r="W101" s="112">
        <v>7614</v>
      </c>
      <c r="X101" s="112">
        <v>7347</v>
      </c>
      <c r="Y101" s="112">
        <v>8026</v>
      </c>
      <c r="Z101" s="112">
        <v>7921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18206</v>
      </c>
      <c r="W104" s="112">
        <v>19766</v>
      </c>
      <c r="X104" s="112">
        <v>20112</v>
      </c>
      <c r="Y104" s="112">
        <v>21465</v>
      </c>
      <c r="Z104" s="112">
        <v>21465</v>
      </c>
      <c r="AB104" s="109" t="str">
        <f>TEXT(Z104,"###,###")</f>
        <v>21,465</v>
      </c>
      <c r="AD104" s="130">
        <f>Z104/($Z$4)*100</f>
        <v>80.57129987613078</v>
      </c>
      <c r="AF104" s="109"/>
    </row>
    <row r="105" spans="1:32" x14ac:dyDescent="0.25">
      <c r="S105" s="115" t="s">
        <v>17</v>
      </c>
      <c r="T105" s="115"/>
      <c r="U105" s="112"/>
      <c r="V105" s="112">
        <v>2971</v>
      </c>
      <c r="W105" s="112">
        <v>3035</v>
      </c>
      <c r="X105" s="112">
        <v>3031</v>
      </c>
      <c r="Y105" s="112">
        <v>3097</v>
      </c>
      <c r="Z105" s="112">
        <v>3079</v>
      </c>
      <c r="AB105" s="109" t="str">
        <f>TEXT(Z105,"###,###")</f>
        <v>3,079</v>
      </c>
      <c r="AD105" s="130">
        <f>Z105/($Z$4)*100</f>
        <v>11.557373972448481</v>
      </c>
      <c r="AF105" s="109"/>
    </row>
    <row r="106" spans="1:32" x14ac:dyDescent="0.25">
      <c r="S106" s="118" t="s">
        <v>53</v>
      </c>
      <c r="T106" s="118"/>
      <c r="U106" s="120"/>
      <c r="V106" s="120">
        <v>21177</v>
      </c>
      <c r="W106" s="120">
        <v>22801</v>
      </c>
      <c r="X106" s="120">
        <v>23143</v>
      </c>
      <c r="Y106" s="120">
        <v>24562</v>
      </c>
      <c r="Z106" s="120">
        <v>24544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2993</v>
      </c>
      <c r="W108" s="112">
        <v>3904</v>
      </c>
      <c r="X108" s="112">
        <v>3252</v>
      </c>
      <c r="Y108" s="112">
        <v>3795</v>
      </c>
      <c r="Z108" s="112">
        <v>3393</v>
      </c>
      <c r="AB108" s="109" t="str">
        <f>TEXT(Z108,"###,###")</f>
        <v>3,393</v>
      </c>
      <c r="AD108" s="130">
        <f>Z108/($Z$4)*100</f>
        <v>12.736008408092788</v>
      </c>
      <c r="AF108" s="109"/>
    </row>
    <row r="109" spans="1:32" x14ac:dyDescent="0.25">
      <c r="S109" s="115" t="s">
        <v>20</v>
      </c>
      <c r="T109" s="115"/>
      <c r="U109" s="112"/>
      <c r="V109" s="112">
        <v>3847</v>
      </c>
      <c r="W109" s="112">
        <v>4387</v>
      </c>
      <c r="X109" s="112">
        <v>3848</v>
      </c>
      <c r="Y109" s="112">
        <v>4176</v>
      </c>
      <c r="Z109" s="112">
        <v>4164</v>
      </c>
      <c r="AB109" s="109" t="str">
        <f>TEXT(Z109,"###,###")</f>
        <v>4,164</v>
      </c>
      <c r="AD109" s="130">
        <f>Z109/($Z$4)*100</f>
        <v>15.630043917270372</v>
      </c>
      <c r="AF109" s="109"/>
    </row>
    <row r="110" spans="1:32" x14ac:dyDescent="0.25">
      <c r="S110" s="115" t="s">
        <v>21</v>
      </c>
      <c r="T110" s="115"/>
      <c r="U110" s="112"/>
      <c r="V110" s="112">
        <v>4363</v>
      </c>
      <c r="W110" s="112">
        <v>4666</v>
      </c>
      <c r="X110" s="112">
        <v>5098</v>
      </c>
      <c r="Y110" s="112">
        <v>5885</v>
      </c>
      <c r="Z110" s="112">
        <v>5963</v>
      </c>
      <c r="AB110" s="109" t="str">
        <f>TEXT(Z110,"###,###")</f>
        <v>5,963</v>
      </c>
      <c r="AD110" s="130">
        <f>Z110/($Z$4)*100</f>
        <v>22.382793438684732</v>
      </c>
      <c r="AF110" s="109"/>
    </row>
    <row r="111" spans="1:32" x14ac:dyDescent="0.25">
      <c r="S111" s="115" t="s">
        <v>22</v>
      </c>
      <c r="T111" s="115"/>
      <c r="U111" s="112"/>
      <c r="V111" s="112">
        <v>9088</v>
      </c>
      <c r="W111" s="112">
        <v>9844</v>
      </c>
      <c r="X111" s="112">
        <v>10144</v>
      </c>
      <c r="Y111" s="112">
        <v>10546</v>
      </c>
      <c r="Z111" s="112">
        <v>10677</v>
      </c>
      <c r="AB111" s="109" t="str">
        <f>TEXT(Z111,"###,###")</f>
        <v>10,677</v>
      </c>
      <c r="AD111" s="130">
        <f>Z111/($Z$4)*100</f>
        <v>40.077324424758828</v>
      </c>
      <c r="AF111" s="109"/>
    </row>
    <row r="112" spans="1:32" x14ac:dyDescent="0.25">
      <c r="S112" s="118" t="s">
        <v>53</v>
      </c>
      <c r="T112" s="118"/>
      <c r="U112" s="112"/>
      <c r="V112" s="112">
        <v>22148</v>
      </c>
      <c r="W112" s="112">
        <v>25547</v>
      </c>
      <c r="X112" s="112">
        <v>24471</v>
      </c>
      <c r="Y112" s="112">
        <v>27075</v>
      </c>
      <c r="Z112" s="112">
        <v>26641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38.99</v>
      </c>
      <c r="W118" s="131">
        <v>39.549999999999997</v>
      </c>
      <c r="X118" s="131">
        <v>39.159999999999997</v>
      </c>
      <c r="Y118" s="131">
        <v>39.479999999999997</v>
      </c>
      <c r="Z118" s="131">
        <v>39.86</v>
      </c>
      <c r="AB118" s="109" t="str">
        <f>TEXT(Z118,"##.0")</f>
        <v>39.9</v>
      </c>
    </row>
    <row r="120" spans="19:32" x14ac:dyDescent="0.25">
      <c r="S120" s="101" t="s">
        <v>100</v>
      </c>
      <c r="T120" s="112"/>
      <c r="U120" s="112"/>
      <c r="V120" s="112">
        <v>12848</v>
      </c>
      <c r="W120" s="112">
        <v>14107</v>
      </c>
      <c r="X120" s="112">
        <v>13923</v>
      </c>
      <c r="Y120" s="112">
        <v>14935</v>
      </c>
      <c r="Z120" s="112">
        <v>14515</v>
      </c>
      <c r="AB120" s="109" t="str">
        <f>TEXT(Z120,"###,###")</f>
        <v>14,515</v>
      </c>
    </row>
    <row r="121" spans="19:32" x14ac:dyDescent="0.25">
      <c r="S121" s="101" t="s">
        <v>101</v>
      </c>
      <c r="T121" s="112"/>
      <c r="U121" s="112"/>
      <c r="V121" s="112">
        <v>1018</v>
      </c>
      <c r="W121" s="112">
        <v>1596</v>
      </c>
      <c r="X121" s="112">
        <v>1125</v>
      </c>
      <c r="Y121" s="112">
        <v>1530</v>
      </c>
      <c r="Z121" s="112">
        <v>1556</v>
      </c>
      <c r="AB121" s="109" t="str">
        <f>TEXT(Z121,"###,###")</f>
        <v>1,556</v>
      </c>
    </row>
    <row r="122" spans="19:32" x14ac:dyDescent="0.25">
      <c r="S122" s="101" t="s">
        <v>102</v>
      </c>
      <c r="T122" s="112"/>
      <c r="U122" s="112"/>
      <c r="V122" s="112">
        <v>1257</v>
      </c>
      <c r="W122" s="112">
        <v>1633</v>
      </c>
      <c r="X122" s="112">
        <v>1427</v>
      </c>
      <c r="Y122" s="112">
        <v>1621</v>
      </c>
      <c r="Z122" s="112">
        <v>1613</v>
      </c>
      <c r="AB122" s="109" t="str">
        <f>TEXT(Z122,"###,###")</f>
        <v>1,613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14105</v>
      </c>
      <c r="W124" s="112">
        <v>15740</v>
      </c>
      <c r="X124" s="112">
        <v>15350</v>
      </c>
      <c r="Y124" s="112">
        <v>16556</v>
      </c>
      <c r="Z124" s="112">
        <v>16128</v>
      </c>
      <c r="AB124" s="109" t="str">
        <f>TEXT(Z124,"###,###")</f>
        <v>16,128</v>
      </c>
      <c r="AD124" s="127">
        <f>Z124/$Z$7*100</f>
        <v>91.206243284510549</v>
      </c>
    </row>
    <row r="125" spans="19:32" x14ac:dyDescent="0.25">
      <c r="S125" s="101" t="s">
        <v>104</v>
      </c>
      <c r="T125" s="112"/>
      <c r="U125" s="112"/>
      <c r="V125" s="112">
        <v>2275</v>
      </c>
      <c r="W125" s="112">
        <v>3229</v>
      </c>
      <c r="X125" s="112">
        <v>2552</v>
      </c>
      <c r="Y125" s="112">
        <v>3151</v>
      </c>
      <c r="Z125" s="112">
        <v>3169</v>
      </c>
      <c r="AB125" s="109" t="str">
        <f>TEXT(Z125,"###,###")</f>
        <v>3,169</v>
      </c>
      <c r="AD125" s="127">
        <f>Z125/$Z$7*100</f>
        <v>17.921167222756321</v>
      </c>
    </row>
    <row r="127" spans="19:32" x14ac:dyDescent="0.25">
      <c r="S127" s="101" t="s">
        <v>105</v>
      </c>
      <c r="T127" s="112"/>
      <c r="U127" s="112"/>
      <c r="V127" s="112">
        <v>8483</v>
      </c>
      <c r="W127" s="112">
        <v>9722</v>
      </c>
      <c r="X127" s="112">
        <v>9133</v>
      </c>
      <c r="Y127" s="112">
        <v>10059</v>
      </c>
      <c r="Z127" s="112">
        <v>9742</v>
      </c>
      <c r="AB127" s="109" t="str">
        <f>TEXT(Z127,"###,###")</f>
        <v>9,742</v>
      </c>
      <c r="AD127" s="127">
        <f>Z127/$Z$7*100</f>
        <v>55.092461686365432</v>
      </c>
    </row>
    <row r="128" spans="19:32" x14ac:dyDescent="0.25">
      <c r="S128" s="101" t="s">
        <v>106</v>
      </c>
      <c r="T128" s="112"/>
      <c r="U128" s="112"/>
      <c r="V128" s="112">
        <v>6638</v>
      </c>
      <c r="W128" s="112">
        <v>7609</v>
      </c>
      <c r="X128" s="112">
        <v>7344</v>
      </c>
      <c r="Y128" s="112">
        <v>8024</v>
      </c>
      <c r="Z128" s="112">
        <v>7919</v>
      </c>
      <c r="AB128" s="109" t="str">
        <f>TEXT(Z128,"###,###")</f>
        <v>7,919</v>
      </c>
      <c r="AD128" s="127">
        <f>Z128/$Z$7*100</f>
        <v>44.783125035344682</v>
      </c>
    </row>
    <row r="130" spans="19:20" x14ac:dyDescent="0.25">
      <c r="S130" s="101" t="s">
        <v>280</v>
      </c>
      <c r="T130" s="127">
        <v>82.084487926256855</v>
      </c>
    </row>
    <row r="131" spans="19:20" x14ac:dyDescent="0.25">
      <c r="S131" s="101" t="s">
        <v>281</v>
      </c>
      <c r="T131" s="127">
        <v>8.7994118645026287</v>
      </c>
    </row>
    <row r="132" spans="19:20" x14ac:dyDescent="0.25">
      <c r="S132" s="101" t="s">
        <v>282</v>
      </c>
      <c r="T132" s="127">
        <v>9.1217553582536901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238BF93-A798-4A05-A79C-209727CC425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89C4325-7395-4D4A-948F-94B9A8C500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DA60A6E-257B-46F7-A3A0-C625EF7715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A20A942-945E-4F6C-8311-613DFCDEA84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C9818-AC6B-4B90-B73D-58CA1BB8E301}">
  <sheetPr codeName="Sheet8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124</v>
      </c>
      <c r="T1" s="99"/>
      <c r="U1" s="99"/>
      <c r="V1" s="99"/>
      <c r="W1" s="99"/>
      <c r="X1" s="99"/>
      <c r="Y1" s="100" t="s">
        <v>219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124</v>
      </c>
      <c r="Y3" s="105" t="s">
        <v>219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9.17 Charters Towers,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7324</v>
      </c>
      <c r="W4" s="108">
        <v>8425</v>
      </c>
      <c r="X4" s="108">
        <v>7847</v>
      </c>
      <c r="Y4" s="108">
        <v>8562</v>
      </c>
      <c r="Z4" s="108">
        <v>9091</v>
      </c>
      <c r="AB4" s="109" t="str">
        <f>TEXT(Z4,"###,###")</f>
        <v>9,091</v>
      </c>
      <c r="AD4" s="110">
        <f>Z4/Y4-1</f>
        <v>6.1784629759402021E-2</v>
      </c>
      <c r="AF4" s="110">
        <f>Z4/V4-1</f>
        <v>0.24126160567995636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3822</v>
      </c>
      <c r="W5" s="108">
        <v>4345</v>
      </c>
      <c r="X5" s="108">
        <v>4037</v>
      </c>
      <c r="Y5" s="108">
        <v>4438</v>
      </c>
      <c r="Z5" s="108">
        <v>4651</v>
      </c>
      <c r="AB5" s="109" t="str">
        <f>TEXT(Z5,"###,###")</f>
        <v>4,651</v>
      </c>
      <c r="AD5" s="110">
        <f t="shared" ref="AD5:AD9" si="0">Z5/Y5-1</f>
        <v>4.7994592158630001E-2</v>
      </c>
      <c r="AF5" s="110">
        <f t="shared" ref="AF5:AF9" si="1">Z5/V5-1</f>
        <v>0.216902145473574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3500</v>
      </c>
      <c r="W6" s="108">
        <v>4083</v>
      </c>
      <c r="X6" s="108">
        <v>3813</v>
      </c>
      <c r="Y6" s="108">
        <v>4128</v>
      </c>
      <c r="Z6" s="108">
        <v>4426</v>
      </c>
      <c r="AB6" s="109" t="str">
        <f>TEXT(Z6,"###,###")</f>
        <v>4,426</v>
      </c>
      <c r="AD6" s="110">
        <f t="shared" si="0"/>
        <v>7.2189922480620172E-2</v>
      </c>
      <c r="AF6" s="110">
        <f t="shared" si="1"/>
        <v>0.26457142857142868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5136</v>
      </c>
      <c r="W7" s="108">
        <v>5921</v>
      </c>
      <c r="X7" s="108">
        <v>5483</v>
      </c>
      <c r="Y7" s="108">
        <v>6014</v>
      </c>
      <c r="Z7" s="108">
        <v>6194</v>
      </c>
      <c r="AB7" s="109" t="str">
        <f>TEXT(Z7,"###,###")</f>
        <v>6,194</v>
      </c>
      <c r="AD7" s="110">
        <f t="shared" si="0"/>
        <v>2.9930162953109463E-2</v>
      </c>
      <c r="AF7" s="110">
        <f t="shared" si="1"/>
        <v>0.2059968847352025</v>
      </c>
    </row>
    <row r="8" spans="1:32" ht="17.25" customHeight="1" x14ac:dyDescent="0.25">
      <c r="A8" s="64" t="s">
        <v>12</v>
      </c>
      <c r="B8" s="65"/>
      <c r="C8" s="29"/>
      <c r="D8" s="66" t="str">
        <f>AB4</f>
        <v>9,091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6,194</v>
      </c>
      <c r="P8" s="67"/>
      <c r="S8" s="107" t="s">
        <v>84</v>
      </c>
      <c r="T8" s="108"/>
      <c r="U8" s="108"/>
      <c r="V8" s="108">
        <v>43025</v>
      </c>
      <c r="W8" s="108">
        <v>44273.75</v>
      </c>
      <c r="X8" s="108">
        <v>47062.09</v>
      </c>
      <c r="Y8" s="108">
        <v>45434.25</v>
      </c>
      <c r="Z8" s="108">
        <v>46000</v>
      </c>
      <c r="AB8" s="109" t="str">
        <f>TEXT(Z8,"$###,###")</f>
        <v>$46,000</v>
      </c>
      <c r="AD8" s="110">
        <f t="shared" si="0"/>
        <v>1.2452059844720642E-2</v>
      </c>
      <c r="AF8" s="110">
        <f t="shared" si="1"/>
        <v>6.9145845438698395E-2</v>
      </c>
    </row>
    <row r="9" spans="1:32" x14ac:dyDescent="0.25">
      <c r="A9" s="30" t="s">
        <v>14</v>
      </c>
      <c r="B9" s="71"/>
      <c r="C9" s="72"/>
      <c r="D9" s="73">
        <f>AD104</f>
        <v>65.372346276537229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51.372295770100095</v>
      </c>
      <c r="P9" s="74" t="s">
        <v>85</v>
      </c>
      <c r="S9" s="107" t="s">
        <v>7</v>
      </c>
      <c r="T9" s="108"/>
      <c r="U9" s="108"/>
      <c r="V9" s="108">
        <v>270679757</v>
      </c>
      <c r="W9" s="108">
        <v>308781579</v>
      </c>
      <c r="X9" s="108">
        <v>301151852</v>
      </c>
      <c r="Y9" s="108">
        <v>353755253</v>
      </c>
      <c r="Z9" s="108">
        <v>366805144</v>
      </c>
      <c r="AB9" s="109" t="str">
        <f>TEXT(Z9/1000000,"$#,###.0")&amp;" mil"</f>
        <v>$366.8 mil</v>
      </c>
      <c r="AD9" s="110">
        <f t="shared" si="0"/>
        <v>3.68896034456907E-2</v>
      </c>
      <c r="AF9" s="110">
        <f t="shared" si="1"/>
        <v>0.35512588035905468</v>
      </c>
    </row>
    <row r="10" spans="1:32" x14ac:dyDescent="0.25">
      <c r="A10" s="30" t="s">
        <v>17</v>
      </c>
      <c r="B10" s="71"/>
      <c r="C10" s="72"/>
      <c r="D10" s="73">
        <f>AD105</f>
        <v>21.053789462105378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48.385534388117534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77.575072650952535</v>
      </c>
      <c r="P11" s="74" t="s">
        <v>85</v>
      </c>
      <c r="S11" s="107" t="s">
        <v>29</v>
      </c>
      <c r="T11" s="112"/>
      <c r="U11" s="112"/>
      <c r="V11" s="112">
        <v>6303</v>
      </c>
      <c r="W11" s="112">
        <v>7111</v>
      </c>
      <c r="X11" s="112">
        <v>6768</v>
      </c>
      <c r="Y11" s="112">
        <v>7257</v>
      </c>
      <c r="Z11" s="112">
        <v>7704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10.962221504681951</v>
      </c>
      <c r="P12" s="74" t="s">
        <v>85</v>
      </c>
      <c r="S12" s="107" t="s">
        <v>30</v>
      </c>
      <c r="T12" s="112"/>
      <c r="U12" s="112"/>
      <c r="V12" s="112">
        <v>1022</v>
      </c>
      <c r="W12" s="112">
        <v>1320</v>
      </c>
      <c r="X12" s="112">
        <v>1080</v>
      </c>
      <c r="Y12" s="112">
        <v>1304</v>
      </c>
      <c r="Z12" s="112">
        <v>1387</v>
      </c>
    </row>
    <row r="13" spans="1:32" ht="15" customHeight="1" x14ac:dyDescent="0.25">
      <c r="A13" s="30" t="s">
        <v>19</v>
      </c>
      <c r="B13" s="72"/>
      <c r="C13" s="72"/>
      <c r="D13" s="73">
        <f>AD108</f>
        <v>15.377846221537785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11.414271876009041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15.949840501594984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42.2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23.319766802331976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16.443224034889354</v>
      </c>
      <c r="P15" s="74" t="s">
        <v>85</v>
      </c>
      <c r="S15" s="115" t="s">
        <v>61</v>
      </c>
      <c r="T15" s="115"/>
      <c r="U15" s="116"/>
      <c r="V15" s="116">
        <v>488</v>
      </c>
      <c r="W15" s="116">
        <v>715</v>
      </c>
      <c r="X15" s="116">
        <v>647</v>
      </c>
      <c r="Y15" s="112">
        <v>880</v>
      </c>
      <c r="Z15" s="112">
        <v>929</v>
      </c>
      <c r="AB15" s="117">
        <f t="shared" ref="AB15:AB34" si="2">IF(Z15="np",0,Z15/$Z$34)</f>
        <v>0.1021889781102189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33.945660543394567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83.556775965110646</v>
      </c>
      <c r="P16" s="37" t="s">
        <v>85</v>
      </c>
      <c r="S16" s="115" t="s">
        <v>62</v>
      </c>
      <c r="T16" s="115"/>
      <c r="U16" s="116"/>
      <c r="V16" s="116">
        <v>532</v>
      </c>
      <c r="W16" s="116">
        <v>634</v>
      </c>
      <c r="X16" s="116">
        <v>655</v>
      </c>
      <c r="Y16" s="112">
        <v>763</v>
      </c>
      <c r="Z16" s="112">
        <v>721</v>
      </c>
      <c r="AB16" s="117">
        <f t="shared" si="2"/>
        <v>7.9309206907930918E-2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228</v>
      </c>
      <c r="W17" s="116">
        <v>403</v>
      </c>
      <c r="X17" s="116">
        <v>306</v>
      </c>
      <c r="Y17" s="112">
        <v>332</v>
      </c>
      <c r="Z17" s="112">
        <v>351</v>
      </c>
      <c r="AB17" s="117">
        <f t="shared" si="2"/>
        <v>3.8609613903860959E-2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30</v>
      </c>
      <c r="W18" s="116">
        <v>32</v>
      </c>
      <c r="X18" s="116">
        <v>27</v>
      </c>
      <c r="Y18" s="112">
        <v>30</v>
      </c>
      <c r="Z18" s="112">
        <v>35</v>
      </c>
      <c r="AB18" s="117">
        <f t="shared" si="2"/>
        <v>3.8499615003849963E-3</v>
      </c>
    </row>
    <row r="19" spans="1:28" x14ac:dyDescent="0.25">
      <c r="A19" s="63" t="str">
        <f>$S$1&amp;" ("&amp;$V$2&amp;" to "&amp;$Z$2&amp;")"</f>
        <v>Charters Towers (2016-17 to 2020-21)</v>
      </c>
      <c r="B19" s="63"/>
      <c r="C19" s="63"/>
      <c r="D19" s="63"/>
      <c r="E19" s="63"/>
      <c r="F19" s="63"/>
      <c r="G19" s="63" t="str">
        <f>$S$1&amp;" ("&amp;$V$2&amp;" to "&amp;$Z$2&amp;")"</f>
        <v>Charters Towers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449</v>
      </c>
      <c r="W19" s="116">
        <v>467</v>
      </c>
      <c r="X19" s="116">
        <v>501</v>
      </c>
      <c r="Y19" s="112">
        <v>524</v>
      </c>
      <c r="Z19" s="112">
        <v>549</v>
      </c>
      <c r="AB19" s="117">
        <f t="shared" si="2"/>
        <v>6.0389396106038939E-2</v>
      </c>
    </row>
    <row r="20" spans="1:28" x14ac:dyDescent="0.25">
      <c r="S20" s="115" t="s">
        <v>66</v>
      </c>
      <c r="T20" s="115"/>
      <c r="U20" s="116"/>
      <c r="V20" s="116">
        <v>134</v>
      </c>
      <c r="W20" s="116">
        <v>150</v>
      </c>
      <c r="X20" s="116">
        <v>173</v>
      </c>
      <c r="Y20" s="112">
        <v>198</v>
      </c>
      <c r="Z20" s="112">
        <v>241</v>
      </c>
      <c r="AB20" s="117">
        <f t="shared" si="2"/>
        <v>2.6509734902650975E-2</v>
      </c>
    </row>
    <row r="21" spans="1:28" x14ac:dyDescent="0.25">
      <c r="S21" s="115" t="s">
        <v>67</v>
      </c>
      <c r="T21" s="115"/>
      <c r="U21" s="116"/>
      <c r="V21" s="116">
        <v>688</v>
      </c>
      <c r="W21" s="116">
        <v>708</v>
      </c>
      <c r="X21" s="116">
        <v>716</v>
      </c>
      <c r="Y21" s="112">
        <v>701</v>
      </c>
      <c r="Z21" s="112">
        <v>747</v>
      </c>
      <c r="AB21" s="117">
        <f t="shared" si="2"/>
        <v>8.216917830821692E-2</v>
      </c>
    </row>
    <row r="22" spans="1:28" x14ac:dyDescent="0.25">
      <c r="S22" s="115" t="s">
        <v>68</v>
      </c>
      <c r="T22" s="115"/>
      <c r="U22" s="116"/>
      <c r="V22" s="116">
        <v>490</v>
      </c>
      <c r="W22" s="116">
        <v>594</v>
      </c>
      <c r="X22" s="116">
        <v>567</v>
      </c>
      <c r="Y22" s="112">
        <v>547</v>
      </c>
      <c r="Z22" s="112">
        <v>678</v>
      </c>
      <c r="AB22" s="117">
        <f t="shared" si="2"/>
        <v>7.4579254207457923E-2</v>
      </c>
    </row>
    <row r="23" spans="1:28" x14ac:dyDescent="0.25">
      <c r="S23" s="115" t="s">
        <v>69</v>
      </c>
      <c r="T23" s="115"/>
      <c r="U23" s="116"/>
      <c r="V23" s="116">
        <v>216</v>
      </c>
      <c r="W23" s="116">
        <v>339</v>
      </c>
      <c r="X23" s="116">
        <v>248</v>
      </c>
      <c r="Y23" s="112">
        <v>296</v>
      </c>
      <c r="Z23" s="112">
        <v>283</v>
      </c>
      <c r="AB23" s="117">
        <f t="shared" si="2"/>
        <v>3.112968870311297E-2</v>
      </c>
    </row>
    <row r="24" spans="1:28" x14ac:dyDescent="0.25">
      <c r="S24" s="115" t="s">
        <v>70</v>
      </c>
      <c r="T24" s="115"/>
      <c r="U24" s="116"/>
      <c r="V24" s="116">
        <v>35</v>
      </c>
      <c r="W24" s="116">
        <v>34</v>
      </c>
      <c r="X24" s="116">
        <v>27</v>
      </c>
      <c r="Y24" s="112">
        <v>31</v>
      </c>
      <c r="Z24" s="112">
        <v>28</v>
      </c>
      <c r="AB24" s="117">
        <f t="shared" si="2"/>
        <v>3.0799692003079969E-3</v>
      </c>
    </row>
    <row r="25" spans="1:28" x14ac:dyDescent="0.25">
      <c r="S25" s="115" t="s">
        <v>71</v>
      </c>
      <c r="T25" s="115"/>
      <c r="U25" s="116"/>
      <c r="V25" s="116">
        <v>129</v>
      </c>
      <c r="W25" s="116">
        <v>148</v>
      </c>
      <c r="X25" s="116">
        <v>125</v>
      </c>
      <c r="Y25" s="112">
        <v>140</v>
      </c>
      <c r="Z25" s="112">
        <v>142</v>
      </c>
      <c r="AB25" s="117">
        <f t="shared" si="2"/>
        <v>1.5619843801561985E-2</v>
      </c>
    </row>
    <row r="26" spans="1:28" x14ac:dyDescent="0.25">
      <c r="S26" s="115" t="s">
        <v>72</v>
      </c>
      <c r="T26" s="115"/>
      <c r="U26" s="116"/>
      <c r="V26" s="116">
        <v>104</v>
      </c>
      <c r="W26" s="116">
        <v>100</v>
      </c>
      <c r="X26" s="116">
        <v>92</v>
      </c>
      <c r="Y26" s="112">
        <v>126</v>
      </c>
      <c r="Z26" s="112">
        <v>193</v>
      </c>
      <c r="AB26" s="117">
        <f t="shared" si="2"/>
        <v>2.1229787702122978E-2</v>
      </c>
    </row>
    <row r="27" spans="1:28" x14ac:dyDescent="0.25">
      <c r="S27" s="115" t="s">
        <v>73</v>
      </c>
      <c r="T27" s="115"/>
      <c r="U27" s="116"/>
      <c r="V27" s="116">
        <v>178</v>
      </c>
      <c r="W27" s="116">
        <v>192</v>
      </c>
      <c r="X27" s="116">
        <v>207</v>
      </c>
      <c r="Y27" s="112">
        <v>230</v>
      </c>
      <c r="Z27" s="112">
        <v>262</v>
      </c>
      <c r="AB27" s="117">
        <f t="shared" si="2"/>
        <v>2.8819711802881971E-2</v>
      </c>
    </row>
    <row r="28" spans="1:28" x14ac:dyDescent="0.25">
      <c r="S28" s="115" t="s">
        <v>74</v>
      </c>
      <c r="T28" s="115"/>
      <c r="U28" s="116"/>
      <c r="V28" s="116">
        <v>430</v>
      </c>
      <c r="W28" s="116">
        <v>503</v>
      </c>
      <c r="X28" s="116">
        <v>485</v>
      </c>
      <c r="Y28" s="112">
        <v>530</v>
      </c>
      <c r="Z28" s="112">
        <v>491</v>
      </c>
      <c r="AB28" s="117">
        <f t="shared" si="2"/>
        <v>5.4009459905400944E-2</v>
      </c>
    </row>
    <row r="29" spans="1:28" x14ac:dyDescent="0.25">
      <c r="S29" s="115" t="s">
        <v>75</v>
      </c>
      <c r="T29" s="115"/>
      <c r="U29" s="116"/>
      <c r="V29" s="116">
        <v>479</v>
      </c>
      <c r="W29" s="116">
        <v>485</v>
      </c>
      <c r="X29" s="116">
        <v>453</v>
      </c>
      <c r="Y29" s="112">
        <v>421</v>
      </c>
      <c r="Z29" s="112">
        <v>417</v>
      </c>
      <c r="AB29" s="117">
        <f t="shared" si="2"/>
        <v>4.5869541304586953E-2</v>
      </c>
    </row>
    <row r="30" spans="1:28" x14ac:dyDescent="0.25">
      <c r="S30" s="115" t="s">
        <v>76</v>
      </c>
      <c r="T30" s="115"/>
      <c r="U30" s="116"/>
      <c r="V30" s="116">
        <v>813</v>
      </c>
      <c r="W30" s="116">
        <v>896</v>
      </c>
      <c r="X30" s="116">
        <v>828</v>
      </c>
      <c r="Y30" s="112">
        <v>810</v>
      </c>
      <c r="Z30" s="112">
        <v>1003</v>
      </c>
      <c r="AB30" s="117">
        <f t="shared" si="2"/>
        <v>0.11032889671103289</v>
      </c>
    </row>
    <row r="31" spans="1:28" x14ac:dyDescent="0.25">
      <c r="S31" s="115" t="s">
        <v>77</v>
      </c>
      <c r="T31" s="115"/>
      <c r="U31" s="116"/>
      <c r="V31" s="116">
        <v>794</v>
      </c>
      <c r="W31" s="116">
        <v>895</v>
      </c>
      <c r="X31" s="116">
        <v>922</v>
      </c>
      <c r="Y31" s="112">
        <v>1008</v>
      </c>
      <c r="Z31" s="112">
        <v>1027</v>
      </c>
      <c r="AB31" s="117">
        <f t="shared" si="2"/>
        <v>0.11296887031129689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64</v>
      </c>
      <c r="W32" s="116">
        <v>53</v>
      </c>
      <c r="X32" s="116">
        <v>38</v>
      </c>
      <c r="Y32" s="112">
        <v>47</v>
      </c>
      <c r="Z32" s="112">
        <v>56</v>
      </c>
      <c r="AB32" s="117">
        <f t="shared" si="2"/>
        <v>6.1599384006159937E-3</v>
      </c>
    </row>
    <row r="33" spans="19:32" x14ac:dyDescent="0.25">
      <c r="S33" s="115" t="s">
        <v>79</v>
      </c>
      <c r="T33" s="115"/>
      <c r="U33" s="116"/>
      <c r="V33" s="116">
        <v>232</v>
      </c>
      <c r="W33" s="116">
        <v>308</v>
      </c>
      <c r="X33" s="116">
        <v>282</v>
      </c>
      <c r="Y33" s="112">
        <v>269</v>
      </c>
      <c r="Z33" s="112">
        <v>345</v>
      </c>
      <c r="AB33" s="117">
        <f t="shared" si="2"/>
        <v>3.794962050379496E-2</v>
      </c>
    </row>
    <row r="34" spans="19:32" x14ac:dyDescent="0.25">
      <c r="S34" s="118" t="s">
        <v>53</v>
      </c>
      <c r="T34" s="118"/>
      <c r="U34" s="119"/>
      <c r="V34" s="119">
        <v>7323</v>
      </c>
      <c r="W34" s="119">
        <v>8431</v>
      </c>
      <c r="X34" s="119">
        <v>7846</v>
      </c>
      <c r="Y34" s="120">
        <v>8563</v>
      </c>
      <c r="Z34" s="120">
        <v>9091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4364</v>
      </c>
      <c r="W37" s="112">
        <v>5097</v>
      </c>
      <c r="X37" s="112">
        <v>4610</v>
      </c>
      <c r="Y37" s="112">
        <v>5033</v>
      </c>
      <c r="Z37" s="112">
        <v>5173</v>
      </c>
      <c r="AB37" s="132">
        <f>Z37/Z40*100</f>
        <v>83.556775965110646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773</v>
      </c>
      <c r="W38" s="112">
        <v>826</v>
      </c>
      <c r="X38" s="112">
        <v>871</v>
      </c>
      <c r="Y38" s="112">
        <v>982</v>
      </c>
      <c r="Z38" s="112">
        <v>1018</v>
      </c>
      <c r="AB38" s="132">
        <f>Z38/Z40*100</f>
        <v>16.443224034889354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5137</v>
      </c>
      <c r="W40" s="112">
        <v>5923</v>
      </c>
      <c r="X40" s="112">
        <v>5481</v>
      </c>
      <c r="Y40" s="112">
        <v>6015</v>
      </c>
      <c r="Z40" s="112">
        <v>6191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</v>
      </c>
      <c r="W44" s="112">
        <v>18</v>
      </c>
      <c r="X44" s="112">
        <v>7</v>
      </c>
      <c r="Y44" s="112">
        <v>11</v>
      </c>
      <c r="Z44" s="112">
        <v>25</v>
      </c>
    </row>
    <row r="45" spans="19:32" x14ac:dyDescent="0.25">
      <c r="S45" s="115" t="s">
        <v>37</v>
      </c>
      <c r="T45" s="115"/>
      <c r="U45" s="112"/>
      <c r="V45" s="112">
        <v>122</v>
      </c>
      <c r="W45" s="112">
        <v>137</v>
      </c>
      <c r="X45" s="112">
        <v>155</v>
      </c>
      <c r="Y45" s="112">
        <v>164</v>
      </c>
      <c r="Z45" s="112">
        <v>147</v>
      </c>
    </row>
    <row r="46" spans="19:32" x14ac:dyDescent="0.25">
      <c r="S46" s="115" t="s">
        <v>38</v>
      </c>
      <c r="T46" s="115"/>
      <c r="U46" s="112"/>
      <c r="V46" s="112">
        <v>220</v>
      </c>
      <c r="W46" s="112">
        <v>262</v>
      </c>
      <c r="X46" s="112">
        <v>254</v>
      </c>
      <c r="Y46" s="112">
        <v>338</v>
      </c>
      <c r="Z46" s="112">
        <v>376</v>
      </c>
    </row>
    <row r="47" spans="19:32" x14ac:dyDescent="0.25">
      <c r="S47" s="115" t="s">
        <v>39</v>
      </c>
      <c r="T47" s="115"/>
      <c r="U47" s="112"/>
      <c r="V47" s="112">
        <v>334</v>
      </c>
      <c r="W47" s="112">
        <v>368</v>
      </c>
      <c r="X47" s="112">
        <v>291</v>
      </c>
      <c r="Y47" s="112">
        <v>348</v>
      </c>
      <c r="Z47" s="112">
        <v>420</v>
      </c>
    </row>
    <row r="48" spans="19:32" x14ac:dyDescent="0.25">
      <c r="S48" s="115" t="s">
        <v>40</v>
      </c>
      <c r="T48" s="115"/>
      <c r="U48" s="112"/>
      <c r="V48" s="112">
        <v>354</v>
      </c>
      <c r="W48" s="112">
        <v>416</v>
      </c>
      <c r="X48" s="112">
        <v>426</v>
      </c>
      <c r="Y48" s="112">
        <v>448</v>
      </c>
      <c r="Z48" s="112">
        <v>432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399</v>
      </c>
      <c r="W49" s="112">
        <v>400</v>
      </c>
      <c r="X49" s="112">
        <v>357</v>
      </c>
      <c r="Y49" s="112">
        <v>434</v>
      </c>
      <c r="Z49" s="112">
        <v>416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Charters Towers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336</v>
      </c>
      <c r="W50" s="112">
        <v>438</v>
      </c>
      <c r="X50" s="112">
        <v>392</v>
      </c>
      <c r="Y50" s="112">
        <v>378</v>
      </c>
      <c r="Z50" s="112">
        <v>444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423</v>
      </c>
      <c r="W51" s="112">
        <v>399</v>
      </c>
      <c r="X51" s="112">
        <v>354</v>
      </c>
      <c r="Y51" s="112">
        <v>386</v>
      </c>
      <c r="Z51" s="112">
        <v>402</v>
      </c>
    </row>
    <row r="52" spans="1:26" ht="15" customHeight="1" x14ac:dyDescent="0.25">
      <c r="S52" s="115" t="s">
        <v>44</v>
      </c>
      <c r="T52" s="115"/>
      <c r="U52" s="112"/>
      <c r="V52" s="112">
        <v>410</v>
      </c>
      <c r="W52" s="112">
        <v>494</v>
      </c>
      <c r="X52" s="112">
        <v>449</v>
      </c>
      <c r="Y52" s="112">
        <v>434</v>
      </c>
      <c r="Z52" s="112">
        <v>418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336</v>
      </c>
      <c r="W53" s="112">
        <v>389</v>
      </c>
      <c r="X53" s="112">
        <v>392</v>
      </c>
      <c r="Y53" s="112">
        <v>423</v>
      </c>
      <c r="Z53" s="112">
        <v>457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360</v>
      </c>
      <c r="W54" s="112">
        <v>379</v>
      </c>
      <c r="X54" s="112">
        <v>347</v>
      </c>
      <c r="Y54" s="112">
        <v>373</v>
      </c>
      <c r="Z54" s="112">
        <v>363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246</v>
      </c>
      <c r="W55" s="112">
        <v>302</v>
      </c>
      <c r="X55" s="112">
        <v>301</v>
      </c>
      <c r="Y55" s="112">
        <v>355</v>
      </c>
      <c r="Z55" s="112">
        <v>383</v>
      </c>
    </row>
    <row r="56" spans="1:26" ht="15" customHeight="1" x14ac:dyDescent="0.25">
      <c r="S56" s="115" t="s">
        <v>48</v>
      </c>
      <c r="T56" s="115"/>
      <c r="U56" s="112"/>
      <c r="V56" s="112">
        <v>177</v>
      </c>
      <c r="W56" s="112">
        <v>188</v>
      </c>
      <c r="X56" s="112">
        <v>166</v>
      </c>
      <c r="Y56" s="112">
        <v>194</v>
      </c>
      <c r="Z56" s="112">
        <v>216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64</v>
      </c>
      <c r="W57" s="112">
        <v>88</v>
      </c>
      <c r="X57" s="112">
        <v>88</v>
      </c>
      <c r="Y57" s="112">
        <v>90</v>
      </c>
      <c r="Z57" s="112">
        <v>94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23</v>
      </c>
      <c r="W58" s="112">
        <v>29</v>
      </c>
      <c r="X58" s="112">
        <v>21</v>
      </c>
      <c r="Y58" s="112">
        <v>36</v>
      </c>
      <c r="Z58" s="112">
        <v>37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13</v>
      </c>
      <c r="W59" s="112">
        <v>20</v>
      </c>
      <c r="X59" s="112">
        <v>16</v>
      </c>
      <c r="Y59" s="112">
        <v>13</v>
      </c>
      <c r="Z59" s="112">
        <v>15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8</v>
      </c>
      <c r="W60" s="112">
        <v>8</v>
      </c>
      <c r="X60" s="112">
        <v>6</v>
      </c>
      <c r="Y60" s="112">
        <v>4</v>
      </c>
      <c r="Z60" s="112">
        <v>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3828</v>
      </c>
      <c r="W61" s="112">
        <v>4341</v>
      </c>
      <c r="X61" s="112">
        <v>4036</v>
      </c>
      <c r="Y61" s="112">
        <v>4435</v>
      </c>
      <c r="Z61" s="112">
        <v>4651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12</v>
      </c>
      <c r="W63" s="112">
        <v>15</v>
      </c>
      <c r="X63" s="112">
        <v>20</v>
      </c>
      <c r="Y63" s="112">
        <v>19</v>
      </c>
      <c r="Z63" s="112">
        <v>17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123</v>
      </c>
      <c r="W64" s="112">
        <v>139</v>
      </c>
      <c r="X64" s="112">
        <v>132</v>
      </c>
      <c r="Y64" s="112">
        <v>148</v>
      </c>
      <c r="Z64" s="112">
        <v>176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Charters Towers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238</v>
      </c>
      <c r="W65" s="112">
        <v>285</v>
      </c>
      <c r="X65" s="112">
        <v>273</v>
      </c>
      <c r="Y65" s="112">
        <v>285</v>
      </c>
      <c r="Z65" s="112">
        <v>307</v>
      </c>
    </row>
    <row r="66" spans="1:26" x14ac:dyDescent="0.25">
      <c r="S66" s="115" t="s">
        <v>39</v>
      </c>
      <c r="T66" s="115"/>
      <c r="U66" s="112"/>
      <c r="V66" s="112">
        <v>325</v>
      </c>
      <c r="W66" s="112">
        <v>370</v>
      </c>
      <c r="X66" s="112">
        <v>285</v>
      </c>
      <c r="Y66" s="112">
        <v>330</v>
      </c>
      <c r="Z66" s="112">
        <v>379</v>
      </c>
    </row>
    <row r="67" spans="1:26" x14ac:dyDescent="0.25">
      <c r="S67" s="115" t="s">
        <v>40</v>
      </c>
      <c r="T67" s="115"/>
      <c r="U67" s="112"/>
      <c r="V67" s="112">
        <v>296</v>
      </c>
      <c r="W67" s="112">
        <v>363</v>
      </c>
      <c r="X67" s="112">
        <v>370</v>
      </c>
      <c r="Y67" s="112">
        <v>414</v>
      </c>
      <c r="Z67" s="112">
        <v>438</v>
      </c>
    </row>
    <row r="68" spans="1:26" x14ac:dyDescent="0.25">
      <c r="S68" s="115" t="s">
        <v>41</v>
      </c>
      <c r="T68" s="115"/>
      <c r="U68" s="112"/>
      <c r="V68" s="112">
        <v>280</v>
      </c>
      <c r="W68" s="112">
        <v>330</v>
      </c>
      <c r="X68" s="112">
        <v>317</v>
      </c>
      <c r="Y68" s="112">
        <v>346</v>
      </c>
      <c r="Z68" s="112">
        <v>342</v>
      </c>
    </row>
    <row r="69" spans="1:26" x14ac:dyDescent="0.25">
      <c r="S69" s="115" t="s">
        <v>42</v>
      </c>
      <c r="T69" s="115"/>
      <c r="U69" s="112"/>
      <c r="V69" s="112">
        <v>350</v>
      </c>
      <c r="W69" s="112">
        <v>414</v>
      </c>
      <c r="X69" s="112">
        <v>356</v>
      </c>
      <c r="Y69" s="112">
        <v>378</v>
      </c>
      <c r="Z69" s="112">
        <v>464</v>
      </c>
    </row>
    <row r="70" spans="1:26" x14ac:dyDescent="0.25">
      <c r="S70" s="115" t="s">
        <v>43</v>
      </c>
      <c r="T70" s="115"/>
      <c r="U70" s="112"/>
      <c r="V70" s="112">
        <v>357</v>
      </c>
      <c r="W70" s="112">
        <v>407</v>
      </c>
      <c r="X70" s="112">
        <v>403</v>
      </c>
      <c r="Y70" s="112">
        <v>403</v>
      </c>
      <c r="Z70" s="112">
        <v>400</v>
      </c>
    </row>
    <row r="71" spans="1:26" x14ac:dyDescent="0.25">
      <c r="S71" s="115" t="s">
        <v>44</v>
      </c>
      <c r="T71" s="115"/>
      <c r="U71" s="112"/>
      <c r="V71" s="112">
        <v>428</v>
      </c>
      <c r="W71" s="112">
        <v>513</v>
      </c>
      <c r="X71" s="112">
        <v>461</v>
      </c>
      <c r="Y71" s="112">
        <v>482</v>
      </c>
      <c r="Z71" s="112">
        <v>472</v>
      </c>
    </row>
    <row r="72" spans="1:26" x14ac:dyDescent="0.25">
      <c r="S72" s="115" t="s">
        <v>45</v>
      </c>
      <c r="T72" s="115"/>
      <c r="U72" s="112"/>
      <c r="V72" s="112">
        <v>337</v>
      </c>
      <c r="W72" s="112">
        <v>356</v>
      </c>
      <c r="X72" s="112">
        <v>358</v>
      </c>
      <c r="Y72" s="112">
        <v>366</v>
      </c>
      <c r="Z72" s="112">
        <v>460</v>
      </c>
    </row>
    <row r="73" spans="1:26" x14ac:dyDescent="0.25">
      <c r="S73" s="115" t="s">
        <v>46</v>
      </c>
      <c r="T73" s="115"/>
      <c r="U73" s="112"/>
      <c r="V73" s="112">
        <v>352</v>
      </c>
      <c r="W73" s="112">
        <v>404</v>
      </c>
      <c r="X73" s="112">
        <v>372</v>
      </c>
      <c r="Y73" s="112">
        <v>418</v>
      </c>
      <c r="Z73" s="112">
        <v>396</v>
      </c>
    </row>
    <row r="74" spans="1:26" x14ac:dyDescent="0.25">
      <c r="S74" s="115" t="s">
        <v>47</v>
      </c>
      <c r="T74" s="115"/>
      <c r="U74" s="112"/>
      <c r="V74" s="112">
        <v>222</v>
      </c>
      <c r="W74" s="112">
        <v>261</v>
      </c>
      <c r="X74" s="112">
        <v>246</v>
      </c>
      <c r="Y74" s="112">
        <v>279</v>
      </c>
      <c r="Z74" s="112">
        <v>302</v>
      </c>
    </row>
    <row r="75" spans="1:26" x14ac:dyDescent="0.25">
      <c r="S75" s="115" t="s">
        <v>48</v>
      </c>
      <c r="T75" s="115"/>
      <c r="U75" s="112"/>
      <c r="V75" s="112">
        <v>113</v>
      </c>
      <c r="W75" s="112">
        <v>126</v>
      </c>
      <c r="X75" s="112">
        <v>143</v>
      </c>
      <c r="Y75" s="112">
        <v>158</v>
      </c>
      <c r="Z75" s="112">
        <v>164</v>
      </c>
    </row>
    <row r="76" spans="1:26" x14ac:dyDescent="0.25">
      <c r="S76" s="115" t="s">
        <v>49</v>
      </c>
      <c r="T76" s="115"/>
      <c r="U76" s="112"/>
      <c r="V76" s="112">
        <v>31</v>
      </c>
      <c r="W76" s="112">
        <v>47</v>
      </c>
      <c r="X76" s="112">
        <v>48</v>
      </c>
      <c r="Y76" s="112">
        <v>62</v>
      </c>
      <c r="Z76" s="112">
        <v>69</v>
      </c>
    </row>
    <row r="77" spans="1:26" x14ac:dyDescent="0.25">
      <c r="S77" s="115" t="s">
        <v>50</v>
      </c>
      <c r="T77" s="115"/>
      <c r="U77" s="112"/>
      <c r="V77" s="112">
        <v>16</v>
      </c>
      <c r="W77" s="112">
        <v>24</v>
      </c>
      <c r="X77" s="112">
        <v>17</v>
      </c>
      <c r="Y77" s="112">
        <v>22</v>
      </c>
      <c r="Z77" s="112">
        <v>19</v>
      </c>
    </row>
    <row r="78" spans="1:26" x14ac:dyDescent="0.25">
      <c r="S78" s="115" t="s">
        <v>51</v>
      </c>
      <c r="T78" s="115"/>
      <c r="U78" s="112"/>
      <c r="V78" s="112">
        <v>9</v>
      </c>
      <c r="W78" s="112">
        <v>17</v>
      </c>
      <c r="X78" s="112">
        <v>8</v>
      </c>
      <c r="Y78" s="112">
        <v>9</v>
      </c>
      <c r="Z78" s="112">
        <v>11</v>
      </c>
    </row>
    <row r="79" spans="1:26" x14ac:dyDescent="0.25">
      <c r="S79" s="115" t="s">
        <v>52</v>
      </c>
      <c r="T79" s="115"/>
      <c r="U79" s="112"/>
      <c r="V79" s="112">
        <v>7</v>
      </c>
      <c r="W79" s="112">
        <v>13</v>
      </c>
      <c r="X79" s="112">
        <v>8</v>
      </c>
      <c r="Y79" s="112">
        <v>16</v>
      </c>
      <c r="Z79" s="112">
        <v>10</v>
      </c>
    </row>
    <row r="80" spans="1:26" x14ac:dyDescent="0.25">
      <c r="S80" s="118" t="s">
        <v>53</v>
      </c>
      <c r="T80" s="118"/>
      <c r="U80" s="112"/>
      <c r="V80" s="112">
        <v>3499</v>
      </c>
      <c r="W80" s="112">
        <v>4087</v>
      </c>
      <c r="X80" s="112">
        <v>3813</v>
      </c>
      <c r="Y80" s="112">
        <v>4126</v>
      </c>
      <c r="Z80" s="112">
        <v>4426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Charters Towers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170</v>
      </c>
      <c r="W83" s="112">
        <v>214</v>
      </c>
      <c r="X83" s="112">
        <v>191</v>
      </c>
      <c r="Y83" s="112">
        <v>219</v>
      </c>
      <c r="Z83" s="112">
        <v>229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213</v>
      </c>
      <c r="W84" s="112">
        <v>236</v>
      </c>
      <c r="X84" s="112">
        <v>218</v>
      </c>
      <c r="Y84" s="112">
        <v>220</v>
      </c>
      <c r="Z84" s="112">
        <v>231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496</v>
      </c>
      <c r="W85" s="112">
        <v>550</v>
      </c>
      <c r="X85" s="112">
        <v>541</v>
      </c>
      <c r="Y85" s="112">
        <v>577</v>
      </c>
      <c r="Z85" s="112">
        <v>577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9,091</v>
      </c>
      <c r="D86" s="96">
        <f t="shared" ref="D86:D91" si="4">AD4</f>
        <v>6.1784629759402021E-2</v>
      </c>
      <c r="E86" s="97">
        <f t="shared" ref="E86:E91" si="5">AD4</f>
        <v>6.1784629759402021E-2</v>
      </c>
      <c r="F86" s="96">
        <f t="shared" ref="F86:F91" si="6">AF4</f>
        <v>0.24126160567995636</v>
      </c>
      <c r="G86" s="97">
        <f t="shared" ref="G86:G91" si="7">AF4</f>
        <v>0.24126160567995636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124</v>
      </c>
      <c r="W86" s="112">
        <v>129</v>
      </c>
      <c r="X86" s="112">
        <v>124</v>
      </c>
      <c r="Y86" s="112">
        <v>129</v>
      </c>
      <c r="Z86" s="112">
        <v>140</v>
      </c>
    </row>
    <row r="87" spans="1:30" ht="15" customHeight="1" x14ac:dyDescent="0.25">
      <c r="A87" s="98" t="s">
        <v>4</v>
      </c>
      <c r="B87" s="49"/>
      <c r="C87" s="57" t="str">
        <f t="shared" si="3"/>
        <v>4,651</v>
      </c>
      <c r="D87" s="96">
        <f t="shared" si="4"/>
        <v>4.7994592158630001E-2</v>
      </c>
      <c r="E87" s="97">
        <f t="shared" si="5"/>
        <v>4.7994592158630001E-2</v>
      </c>
      <c r="F87" s="96">
        <f t="shared" si="6"/>
        <v>0.216902145473574</v>
      </c>
      <c r="G87" s="97">
        <f t="shared" si="7"/>
        <v>0.216902145473574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33</v>
      </c>
      <c r="W87" s="112">
        <v>38</v>
      </c>
      <c r="X87" s="112">
        <v>32</v>
      </c>
      <c r="Y87" s="112">
        <v>41</v>
      </c>
      <c r="Z87" s="112">
        <v>40</v>
      </c>
    </row>
    <row r="88" spans="1:30" ht="15" customHeight="1" x14ac:dyDescent="0.25">
      <c r="A88" s="98" t="s">
        <v>5</v>
      </c>
      <c r="B88" s="49"/>
      <c r="C88" s="57" t="str">
        <f t="shared" si="3"/>
        <v>4,426</v>
      </c>
      <c r="D88" s="96">
        <f t="shared" si="4"/>
        <v>7.2189922480620172E-2</v>
      </c>
      <c r="E88" s="97">
        <f t="shared" si="5"/>
        <v>7.2189922480620172E-2</v>
      </c>
      <c r="F88" s="96">
        <f t="shared" si="6"/>
        <v>0.26457142857142868</v>
      </c>
      <c r="G88" s="97">
        <f t="shared" si="7"/>
        <v>0.26457142857142868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86</v>
      </c>
      <c r="W88" s="112">
        <v>89</v>
      </c>
      <c r="X88" s="112">
        <v>88</v>
      </c>
      <c r="Y88" s="112">
        <v>98</v>
      </c>
      <c r="Z88" s="112">
        <v>102</v>
      </c>
    </row>
    <row r="89" spans="1:30" ht="15" customHeight="1" x14ac:dyDescent="0.25">
      <c r="A89" s="49" t="s">
        <v>6</v>
      </c>
      <c r="B89" s="49"/>
      <c r="C89" s="57" t="str">
        <f t="shared" si="3"/>
        <v>6,194</v>
      </c>
      <c r="D89" s="96">
        <f t="shared" si="4"/>
        <v>2.9930162953109463E-2</v>
      </c>
      <c r="E89" s="97">
        <f t="shared" si="5"/>
        <v>2.9930162953109463E-2</v>
      </c>
      <c r="F89" s="96">
        <f t="shared" si="6"/>
        <v>0.2059968847352025</v>
      </c>
      <c r="G89" s="97">
        <f t="shared" si="7"/>
        <v>0.2059968847352025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497</v>
      </c>
      <c r="W89" s="112">
        <v>555</v>
      </c>
      <c r="X89" s="112">
        <v>553</v>
      </c>
      <c r="Y89" s="112">
        <v>566</v>
      </c>
      <c r="Z89" s="112">
        <v>565</v>
      </c>
    </row>
    <row r="90" spans="1:30" ht="15" customHeight="1" x14ac:dyDescent="0.25">
      <c r="A90" s="49" t="s">
        <v>98</v>
      </c>
      <c r="B90" s="49"/>
      <c r="C90" s="57" t="str">
        <f t="shared" si="3"/>
        <v>$46,000</v>
      </c>
      <c r="D90" s="96">
        <f t="shared" si="4"/>
        <v>1.2452059844720642E-2</v>
      </c>
      <c r="E90" s="97">
        <f t="shared" si="5"/>
        <v>1.2452059844720642E-2</v>
      </c>
      <c r="F90" s="96">
        <f t="shared" si="6"/>
        <v>6.9145845438698395E-2</v>
      </c>
      <c r="G90" s="97">
        <f t="shared" si="7"/>
        <v>6.9145845438698395E-2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392</v>
      </c>
      <c r="W90" s="112">
        <v>494</v>
      </c>
      <c r="X90" s="112">
        <v>443</v>
      </c>
      <c r="Y90" s="112">
        <v>503</v>
      </c>
      <c r="Z90" s="112">
        <v>504</v>
      </c>
    </row>
    <row r="91" spans="1:30" ht="15" customHeight="1" x14ac:dyDescent="0.25">
      <c r="A91" s="49" t="s">
        <v>7</v>
      </c>
      <c r="B91" s="49"/>
      <c r="C91" s="57" t="str">
        <f t="shared" si="3"/>
        <v>$366.8 mil</v>
      </c>
      <c r="D91" s="96">
        <f t="shared" si="4"/>
        <v>3.68896034456907E-2</v>
      </c>
      <c r="E91" s="97">
        <f t="shared" si="5"/>
        <v>3.68896034456907E-2</v>
      </c>
      <c r="F91" s="96">
        <f t="shared" si="6"/>
        <v>0.35512588035905468</v>
      </c>
      <c r="G91" s="97">
        <f t="shared" si="7"/>
        <v>0.35512588035905468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2653</v>
      </c>
      <c r="W91" s="112">
        <v>3046</v>
      </c>
      <c r="X91" s="112">
        <v>2798</v>
      </c>
      <c r="Y91" s="112">
        <v>3108</v>
      </c>
      <c r="Z91" s="112">
        <v>3185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154</v>
      </c>
      <c r="W93" s="112">
        <v>179</v>
      </c>
      <c r="X93" s="112">
        <v>162</v>
      </c>
      <c r="Y93" s="112">
        <v>159</v>
      </c>
      <c r="Z93" s="112">
        <v>169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443</v>
      </c>
      <c r="W94" s="112">
        <v>459</v>
      </c>
      <c r="X94" s="112">
        <v>461</v>
      </c>
      <c r="Y94" s="112">
        <v>459</v>
      </c>
      <c r="Z94" s="112">
        <v>479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78</v>
      </c>
      <c r="W95" s="112">
        <v>101</v>
      </c>
      <c r="X95" s="112">
        <v>83</v>
      </c>
      <c r="Y95" s="112">
        <v>85</v>
      </c>
      <c r="Z95" s="112">
        <v>104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385</v>
      </c>
      <c r="W96" s="112">
        <v>449</v>
      </c>
      <c r="X96" s="112">
        <v>436</v>
      </c>
      <c r="Y96" s="112">
        <v>448</v>
      </c>
      <c r="Z96" s="112">
        <v>476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396</v>
      </c>
      <c r="W97" s="112">
        <v>418</v>
      </c>
      <c r="X97" s="112">
        <v>398</v>
      </c>
      <c r="Y97" s="112">
        <v>436</v>
      </c>
      <c r="Z97" s="112">
        <v>442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225</v>
      </c>
      <c r="W98" s="112">
        <v>261</v>
      </c>
      <c r="X98" s="112">
        <v>260</v>
      </c>
      <c r="Y98" s="112">
        <v>254</v>
      </c>
      <c r="Z98" s="112">
        <v>259</v>
      </c>
    </row>
    <row r="99" spans="1:32" ht="15" customHeight="1" x14ac:dyDescent="0.25">
      <c r="S99" s="115" t="s">
        <v>199</v>
      </c>
      <c r="T99" s="115"/>
      <c r="U99" s="112"/>
      <c r="V99" s="112">
        <v>47</v>
      </c>
      <c r="W99" s="112">
        <v>56</v>
      </c>
      <c r="X99" s="112">
        <v>69</v>
      </c>
      <c r="Y99" s="112">
        <v>66</v>
      </c>
      <c r="Z99" s="112">
        <v>67</v>
      </c>
    </row>
    <row r="100" spans="1:32" ht="15" customHeight="1" x14ac:dyDescent="0.25">
      <c r="S100" s="115" t="s">
        <v>58</v>
      </c>
      <c r="T100" s="115"/>
      <c r="U100" s="112"/>
      <c r="V100" s="112">
        <v>247</v>
      </c>
      <c r="W100" s="112">
        <v>318</v>
      </c>
      <c r="X100" s="112">
        <v>313</v>
      </c>
      <c r="Y100" s="112">
        <v>366</v>
      </c>
      <c r="Z100" s="112">
        <v>388</v>
      </c>
    </row>
    <row r="101" spans="1:32" x14ac:dyDescent="0.25">
      <c r="A101" s="18"/>
      <c r="S101" s="118" t="s">
        <v>53</v>
      </c>
      <c r="T101" s="118"/>
      <c r="U101" s="112"/>
      <c r="V101" s="112">
        <v>2479</v>
      </c>
      <c r="W101" s="112">
        <v>2881</v>
      </c>
      <c r="X101" s="112">
        <v>2685</v>
      </c>
      <c r="Y101" s="112">
        <v>2904</v>
      </c>
      <c r="Z101" s="112">
        <v>2999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4880</v>
      </c>
      <c r="W104" s="112">
        <v>5328</v>
      </c>
      <c r="X104" s="112">
        <v>5401</v>
      </c>
      <c r="Y104" s="112">
        <v>5943</v>
      </c>
      <c r="Z104" s="112">
        <v>5943</v>
      </c>
      <c r="AB104" s="109" t="str">
        <f>TEXT(Z104,"###,###")</f>
        <v>5,943</v>
      </c>
      <c r="AD104" s="130">
        <f>Z104/($Z$4)*100</f>
        <v>65.372346276537229</v>
      </c>
      <c r="AF104" s="109"/>
    </row>
    <row r="105" spans="1:32" x14ac:dyDescent="0.25">
      <c r="S105" s="115" t="s">
        <v>17</v>
      </c>
      <c r="T105" s="115"/>
      <c r="U105" s="112"/>
      <c r="V105" s="112">
        <v>1834</v>
      </c>
      <c r="W105" s="112">
        <v>1937</v>
      </c>
      <c r="X105" s="112">
        <v>1799</v>
      </c>
      <c r="Y105" s="112">
        <v>1762</v>
      </c>
      <c r="Z105" s="112">
        <v>1914</v>
      </c>
      <c r="AB105" s="109" t="str">
        <f>TEXT(Z105,"###,###")</f>
        <v>1,914</v>
      </c>
      <c r="AD105" s="130">
        <f>Z105/($Z$4)*100</f>
        <v>21.053789462105378</v>
      </c>
      <c r="AF105" s="109"/>
    </row>
    <row r="106" spans="1:32" x14ac:dyDescent="0.25">
      <c r="S106" s="118" t="s">
        <v>53</v>
      </c>
      <c r="T106" s="118"/>
      <c r="U106" s="120"/>
      <c r="V106" s="120">
        <v>6714</v>
      </c>
      <c r="W106" s="120">
        <v>7265</v>
      </c>
      <c r="X106" s="120">
        <v>7200</v>
      </c>
      <c r="Y106" s="120">
        <v>7705</v>
      </c>
      <c r="Z106" s="120">
        <v>7857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1136</v>
      </c>
      <c r="W108" s="112">
        <v>1424</v>
      </c>
      <c r="X108" s="112">
        <v>1166</v>
      </c>
      <c r="Y108" s="112">
        <v>1327</v>
      </c>
      <c r="Z108" s="112">
        <v>1398</v>
      </c>
      <c r="AB108" s="109" t="str">
        <f>TEXT(Z108,"###,###")</f>
        <v>1,398</v>
      </c>
      <c r="AD108" s="130">
        <f>Z108/($Z$4)*100</f>
        <v>15.377846221537785</v>
      </c>
      <c r="AF108" s="109"/>
    </row>
    <row r="109" spans="1:32" x14ac:dyDescent="0.25">
      <c r="S109" s="115" t="s">
        <v>20</v>
      </c>
      <c r="T109" s="115"/>
      <c r="U109" s="112"/>
      <c r="V109" s="112">
        <v>1159</v>
      </c>
      <c r="W109" s="112">
        <v>1345</v>
      </c>
      <c r="X109" s="112">
        <v>1197</v>
      </c>
      <c r="Y109" s="112">
        <v>1408</v>
      </c>
      <c r="Z109" s="112">
        <v>1450</v>
      </c>
      <c r="AB109" s="109" t="str">
        <f>TEXT(Z109,"###,###")</f>
        <v>1,450</v>
      </c>
      <c r="AD109" s="130">
        <f>Z109/($Z$4)*100</f>
        <v>15.949840501594984</v>
      </c>
      <c r="AF109" s="109"/>
    </row>
    <row r="110" spans="1:32" x14ac:dyDescent="0.25">
      <c r="S110" s="115" t="s">
        <v>21</v>
      </c>
      <c r="T110" s="115"/>
      <c r="U110" s="112"/>
      <c r="V110" s="112">
        <v>1592</v>
      </c>
      <c r="W110" s="112">
        <v>1764</v>
      </c>
      <c r="X110" s="112">
        <v>1852</v>
      </c>
      <c r="Y110" s="112">
        <v>1867</v>
      </c>
      <c r="Z110" s="112">
        <v>2120</v>
      </c>
      <c r="AB110" s="109" t="str">
        <f>TEXT(Z110,"###,###")</f>
        <v>2,120</v>
      </c>
      <c r="AD110" s="130">
        <f>Z110/($Z$4)*100</f>
        <v>23.319766802331976</v>
      </c>
      <c r="AF110" s="109"/>
    </row>
    <row r="111" spans="1:32" x14ac:dyDescent="0.25">
      <c r="S111" s="115" t="s">
        <v>22</v>
      </c>
      <c r="T111" s="115"/>
      <c r="U111" s="112"/>
      <c r="V111" s="112">
        <v>2628</v>
      </c>
      <c r="W111" s="112">
        <v>2810</v>
      </c>
      <c r="X111" s="112">
        <v>2772</v>
      </c>
      <c r="Y111" s="112">
        <v>2874</v>
      </c>
      <c r="Z111" s="112">
        <v>3086</v>
      </c>
      <c r="AB111" s="109" t="str">
        <f>TEXT(Z111,"###,###")</f>
        <v>3,086</v>
      </c>
      <c r="AD111" s="130">
        <f>Z111/($Z$4)*100</f>
        <v>33.945660543394567</v>
      </c>
      <c r="AF111" s="109"/>
    </row>
    <row r="112" spans="1:32" x14ac:dyDescent="0.25">
      <c r="S112" s="118" t="s">
        <v>53</v>
      </c>
      <c r="T112" s="118"/>
      <c r="U112" s="112"/>
      <c r="V112" s="112">
        <v>7321</v>
      </c>
      <c r="W112" s="112">
        <v>8431</v>
      </c>
      <c r="X112" s="112">
        <v>7846</v>
      </c>
      <c r="Y112" s="112">
        <v>8562</v>
      </c>
      <c r="Z112" s="112">
        <v>9091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42.16</v>
      </c>
      <c r="W118" s="131">
        <v>42.35</v>
      </c>
      <c r="X118" s="131">
        <v>42.28</v>
      </c>
      <c r="Y118" s="131">
        <v>42.26</v>
      </c>
      <c r="Z118" s="131">
        <v>42.24</v>
      </c>
      <c r="AB118" s="109" t="str">
        <f>TEXT(Z118,"##.0")</f>
        <v>42.2</v>
      </c>
    </row>
    <row r="120" spans="19:32" x14ac:dyDescent="0.25">
      <c r="S120" s="101" t="s">
        <v>100</v>
      </c>
      <c r="T120" s="112"/>
      <c r="U120" s="112"/>
      <c r="V120" s="112">
        <v>4117</v>
      </c>
      <c r="W120" s="112">
        <v>4601</v>
      </c>
      <c r="X120" s="112">
        <v>4399</v>
      </c>
      <c r="Y120" s="112">
        <v>4707</v>
      </c>
      <c r="Z120" s="112">
        <v>4805</v>
      </c>
      <c r="AB120" s="109" t="str">
        <f>TEXT(Z120,"###,###")</f>
        <v>4,805</v>
      </c>
    </row>
    <row r="121" spans="19:32" x14ac:dyDescent="0.25">
      <c r="S121" s="101" t="s">
        <v>101</v>
      </c>
      <c r="T121" s="112"/>
      <c r="U121" s="112"/>
      <c r="V121" s="112">
        <v>519</v>
      </c>
      <c r="W121" s="112">
        <v>645</v>
      </c>
      <c r="X121" s="112">
        <v>538</v>
      </c>
      <c r="Y121" s="112">
        <v>639</v>
      </c>
      <c r="Z121" s="112">
        <v>679</v>
      </c>
      <c r="AB121" s="109" t="str">
        <f>TEXT(Z121,"###,###")</f>
        <v>679</v>
      </c>
    </row>
    <row r="122" spans="19:32" x14ac:dyDescent="0.25">
      <c r="S122" s="101" t="s">
        <v>102</v>
      </c>
      <c r="T122" s="112"/>
      <c r="U122" s="112"/>
      <c r="V122" s="112">
        <v>501</v>
      </c>
      <c r="W122" s="112">
        <v>675</v>
      </c>
      <c r="X122" s="112">
        <v>542</v>
      </c>
      <c r="Y122" s="112">
        <v>663</v>
      </c>
      <c r="Z122" s="112">
        <v>707</v>
      </c>
      <c r="AB122" s="109" t="str">
        <f>TEXT(Z122,"###,###")</f>
        <v>707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4618</v>
      </c>
      <c r="W124" s="112">
        <v>5276</v>
      </c>
      <c r="X124" s="112">
        <v>4941</v>
      </c>
      <c r="Y124" s="112">
        <v>5370</v>
      </c>
      <c r="Z124" s="112">
        <v>5512</v>
      </c>
      <c r="AB124" s="109" t="str">
        <f>TEXT(Z124,"###,###")</f>
        <v>5,512</v>
      </c>
      <c r="AD124" s="127">
        <f>Z124/$Z$7*100</f>
        <v>88.989344526961574</v>
      </c>
    </row>
    <row r="125" spans="19:32" x14ac:dyDescent="0.25">
      <c r="S125" s="101" t="s">
        <v>104</v>
      </c>
      <c r="T125" s="112"/>
      <c r="U125" s="112"/>
      <c r="V125" s="112">
        <v>1020</v>
      </c>
      <c r="W125" s="112">
        <v>1320</v>
      </c>
      <c r="X125" s="112">
        <v>1080</v>
      </c>
      <c r="Y125" s="112">
        <v>1302</v>
      </c>
      <c r="Z125" s="112">
        <v>1386</v>
      </c>
      <c r="AB125" s="109" t="str">
        <f>TEXT(Z125,"###,###")</f>
        <v>1,386</v>
      </c>
      <c r="AD125" s="127">
        <f>Z125/$Z$7*100</f>
        <v>22.376493380690992</v>
      </c>
    </row>
    <row r="127" spans="19:32" x14ac:dyDescent="0.25">
      <c r="S127" s="101" t="s">
        <v>105</v>
      </c>
      <c r="T127" s="112"/>
      <c r="U127" s="112"/>
      <c r="V127" s="112">
        <v>2655</v>
      </c>
      <c r="W127" s="112">
        <v>3043</v>
      </c>
      <c r="X127" s="112">
        <v>2797</v>
      </c>
      <c r="Y127" s="112">
        <v>3107</v>
      </c>
      <c r="Z127" s="112">
        <v>3182</v>
      </c>
      <c r="AB127" s="109" t="str">
        <f>TEXT(Z127,"###,###")</f>
        <v>3,182</v>
      </c>
      <c r="AD127" s="127">
        <f>Z127/$Z$7*100</f>
        <v>51.372295770100095</v>
      </c>
    </row>
    <row r="128" spans="19:32" x14ac:dyDescent="0.25">
      <c r="S128" s="101" t="s">
        <v>106</v>
      </c>
      <c r="T128" s="112"/>
      <c r="U128" s="112"/>
      <c r="V128" s="112">
        <v>2479</v>
      </c>
      <c r="W128" s="112">
        <v>2881</v>
      </c>
      <c r="X128" s="112">
        <v>2686</v>
      </c>
      <c r="Y128" s="112">
        <v>2907</v>
      </c>
      <c r="Z128" s="112">
        <v>2997</v>
      </c>
      <c r="AB128" s="109" t="str">
        <f>TEXT(Z128,"###,###")</f>
        <v>2,997</v>
      </c>
      <c r="AD128" s="127">
        <f>Z128/$Z$7*100</f>
        <v>48.385534388117534</v>
      </c>
    </row>
    <row r="130" spans="19:20" x14ac:dyDescent="0.25">
      <c r="S130" s="101" t="s">
        <v>280</v>
      </c>
      <c r="T130" s="127">
        <v>77.575072650952535</v>
      </c>
    </row>
    <row r="131" spans="19:20" x14ac:dyDescent="0.25">
      <c r="S131" s="101" t="s">
        <v>281</v>
      </c>
      <c r="T131" s="127">
        <v>10.962221504681951</v>
      </c>
    </row>
    <row r="132" spans="19:20" x14ac:dyDescent="0.25">
      <c r="S132" s="101" t="s">
        <v>282</v>
      </c>
      <c r="T132" s="127">
        <v>11.414271876009041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60BD053-2C43-40E2-87A2-BD11C5CFBA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64B609E-5BFD-4BFB-9933-F7D5B60598C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2F1D5A9-22A6-4CFD-B7FC-6CF43532A4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C88F6C2-6C66-4496-8E1C-755F28EF4CF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976E7-9D12-4595-AF42-86B1CFE148A9}">
  <sheetPr codeName="Sheet8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125</v>
      </c>
      <c r="T1" s="99"/>
      <c r="U1" s="99"/>
      <c r="V1" s="99"/>
      <c r="W1" s="99"/>
      <c r="X1" s="99"/>
      <c r="Y1" s="100" t="s">
        <v>220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125</v>
      </c>
      <c r="Y3" s="105" t="s">
        <v>220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9.18 Cherbourg,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353</v>
      </c>
      <c r="W4" s="108">
        <v>405</v>
      </c>
      <c r="X4" s="108">
        <v>411</v>
      </c>
      <c r="Y4" s="108">
        <v>425</v>
      </c>
      <c r="Z4" s="108">
        <v>452</v>
      </c>
      <c r="AB4" s="109" t="str">
        <f>TEXT(Z4,"###,###")</f>
        <v>452</v>
      </c>
      <c r="AD4" s="110">
        <f>Z4/Y4-1</f>
        <v>6.3529411764705834E-2</v>
      </c>
      <c r="AF4" s="110">
        <f>Z4/V4-1</f>
        <v>0.28045325779036823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177</v>
      </c>
      <c r="W5" s="108">
        <v>226</v>
      </c>
      <c r="X5" s="108">
        <v>210</v>
      </c>
      <c r="Y5" s="108">
        <v>219</v>
      </c>
      <c r="Z5" s="108">
        <v>233</v>
      </c>
      <c r="AB5" s="109" t="str">
        <f>TEXT(Z5,"###,###")</f>
        <v>233</v>
      </c>
      <c r="AD5" s="110">
        <f t="shared" ref="AD5:AD9" si="0">Z5/Y5-1</f>
        <v>6.3926940639269514E-2</v>
      </c>
      <c r="AF5" s="110">
        <f t="shared" ref="AF5:AF9" si="1">Z5/V5-1</f>
        <v>0.31638418079096042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177</v>
      </c>
      <c r="W6" s="108">
        <v>178</v>
      </c>
      <c r="X6" s="108">
        <v>197</v>
      </c>
      <c r="Y6" s="108">
        <v>204</v>
      </c>
      <c r="Z6" s="108">
        <v>218</v>
      </c>
      <c r="AB6" s="109" t="str">
        <f>TEXT(Z6,"###,###")</f>
        <v>218</v>
      </c>
      <c r="AD6" s="110">
        <f t="shared" si="0"/>
        <v>6.8627450980392135E-2</v>
      </c>
      <c r="AF6" s="110">
        <f t="shared" si="1"/>
        <v>0.23163841807909602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267</v>
      </c>
      <c r="W7" s="108">
        <v>292</v>
      </c>
      <c r="X7" s="108">
        <v>311</v>
      </c>
      <c r="Y7" s="108">
        <v>315</v>
      </c>
      <c r="Z7" s="108">
        <v>334</v>
      </c>
      <c r="AB7" s="109" t="str">
        <f>TEXT(Z7,"###,###")</f>
        <v>334</v>
      </c>
      <c r="AD7" s="110">
        <f t="shared" si="0"/>
        <v>6.0317460317460325E-2</v>
      </c>
      <c r="AF7" s="110">
        <f t="shared" si="1"/>
        <v>0.25093632958801493</v>
      </c>
    </row>
    <row r="8" spans="1:32" ht="17.25" customHeight="1" x14ac:dyDescent="0.25">
      <c r="A8" s="64" t="s">
        <v>12</v>
      </c>
      <c r="B8" s="65"/>
      <c r="C8" s="29"/>
      <c r="D8" s="66" t="str">
        <f>AB4</f>
        <v>452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334</v>
      </c>
      <c r="P8" s="67"/>
      <c r="S8" s="107" t="s">
        <v>84</v>
      </c>
      <c r="T8" s="108"/>
      <c r="U8" s="108"/>
      <c r="V8" s="108">
        <v>21192.98</v>
      </c>
      <c r="W8" s="108">
        <v>24180.62</v>
      </c>
      <c r="X8" s="108">
        <v>27775.21</v>
      </c>
      <c r="Y8" s="108">
        <v>25171.5</v>
      </c>
      <c r="Z8" s="108">
        <v>28737</v>
      </c>
      <c r="AB8" s="109" t="str">
        <f>TEXT(Z8,"$###,###")</f>
        <v>$28,737</v>
      </c>
      <c r="AD8" s="110">
        <f t="shared" si="0"/>
        <v>0.14164829271199575</v>
      </c>
      <c r="AF8" s="110">
        <f t="shared" si="1"/>
        <v>0.35596787238038252</v>
      </c>
    </row>
    <row r="9" spans="1:32" x14ac:dyDescent="0.25">
      <c r="A9" s="30" t="s">
        <v>14</v>
      </c>
      <c r="B9" s="71"/>
      <c r="C9" s="72"/>
      <c r="D9" s="73">
        <f>AD104</f>
        <v>51.769911504424783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48.50299401197605</v>
      </c>
      <c r="P9" s="74" t="s">
        <v>85</v>
      </c>
      <c r="S9" s="107" t="s">
        <v>7</v>
      </c>
      <c r="T9" s="108"/>
      <c r="U9" s="108"/>
      <c r="V9" s="108">
        <v>7326109</v>
      </c>
      <c r="W9" s="108">
        <v>8733540</v>
      </c>
      <c r="X9" s="108">
        <v>9079956</v>
      </c>
      <c r="Y9" s="108">
        <v>10377935</v>
      </c>
      <c r="Z9" s="108">
        <v>10901269</v>
      </c>
      <c r="AB9" s="109" t="str">
        <f>TEXT(Z9/1000000,"$#,###.0")&amp;" mil"</f>
        <v>$10.9 mil</v>
      </c>
      <c r="AD9" s="110">
        <f t="shared" si="0"/>
        <v>5.0427565792231288E-2</v>
      </c>
      <c r="AF9" s="110">
        <f t="shared" si="1"/>
        <v>0.48800256725637037</v>
      </c>
    </row>
    <row r="10" spans="1:32" x14ac:dyDescent="0.25">
      <c r="A10" s="30" t="s">
        <v>17</v>
      </c>
      <c r="B10" s="71"/>
      <c r="C10" s="72"/>
      <c r="D10" s="73">
        <f>AD105</f>
        <v>46.460176991150441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49.101796407185624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98.502994011976057</v>
      </c>
      <c r="P11" s="74" t="s">
        <v>85</v>
      </c>
      <c r="S11" s="107" t="s">
        <v>29</v>
      </c>
      <c r="T11" s="112"/>
      <c r="U11" s="112"/>
      <c r="V11" s="112">
        <v>345</v>
      </c>
      <c r="W11" s="112">
        <v>397</v>
      </c>
      <c r="X11" s="112">
        <v>407</v>
      </c>
      <c r="Y11" s="112">
        <v>423</v>
      </c>
      <c r="Z11" s="112">
        <v>447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85</v>
      </c>
      <c r="S12" s="107" t="s">
        <v>30</v>
      </c>
      <c r="T12" s="112"/>
      <c r="U12" s="112"/>
      <c r="V12" s="112">
        <v>0</v>
      </c>
      <c r="W12" s="112">
        <v>5</v>
      </c>
      <c r="X12" s="112">
        <v>0</v>
      </c>
      <c r="Y12" s="112">
        <v>7</v>
      </c>
      <c r="Z12" s="112">
        <v>5</v>
      </c>
    </row>
    <row r="13" spans="1:32" ht="15" customHeight="1" x14ac:dyDescent="0.25">
      <c r="A13" s="30" t="s">
        <v>19</v>
      </c>
      <c r="B13" s="72"/>
      <c r="C13" s="72"/>
      <c r="D13" s="73">
        <f>AD108</f>
        <v>5.3097345132743365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1.4970059880239521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9.7345132743362832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38.4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41.371681415929203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19.335347432024168</v>
      </c>
      <c r="P15" s="74" t="s">
        <v>85</v>
      </c>
      <c r="S15" s="115" t="s">
        <v>61</v>
      </c>
      <c r="T15" s="115"/>
      <c r="U15" s="116"/>
      <c r="V15" s="116">
        <v>4</v>
      </c>
      <c r="W15" s="116">
        <v>7</v>
      </c>
      <c r="X15" s="116">
        <v>6</v>
      </c>
      <c r="Y15" s="112">
        <v>3</v>
      </c>
      <c r="Z15" s="112">
        <v>5</v>
      </c>
      <c r="AB15" s="117">
        <f t="shared" ref="AB15:AB34" si="2">IF(Z15="np",0,Z15/$Z$34)</f>
        <v>1.1061946902654867E-2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42.477876106194692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80.664652567975821</v>
      </c>
      <c r="P16" s="37" t="s">
        <v>85</v>
      </c>
      <c r="S16" s="115" t="s">
        <v>62</v>
      </c>
      <c r="T16" s="115"/>
      <c r="U16" s="116"/>
      <c r="V16" s="116">
        <v>0</v>
      </c>
      <c r="W16" s="116">
        <v>8</v>
      </c>
      <c r="X16" s="116">
        <v>0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7</v>
      </c>
      <c r="W17" s="116">
        <v>21</v>
      </c>
      <c r="X17" s="116">
        <v>22</v>
      </c>
      <c r="Y17" s="112">
        <v>6</v>
      </c>
      <c r="Z17" s="112">
        <v>9</v>
      </c>
      <c r="AB17" s="117">
        <f t="shared" si="2"/>
        <v>1.9911504424778761E-2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1</v>
      </c>
      <c r="AB18" s="117">
        <f t="shared" si="2"/>
        <v>2.2123893805309734E-3</v>
      </c>
    </row>
    <row r="19" spans="1:28" x14ac:dyDescent="0.25">
      <c r="A19" s="63" t="str">
        <f>$S$1&amp;" ("&amp;$V$2&amp;" to "&amp;$Z$2&amp;")"</f>
        <v>Cherbourg (2016-17 to 2020-21)</v>
      </c>
      <c r="B19" s="63"/>
      <c r="C19" s="63"/>
      <c r="D19" s="63"/>
      <c r="E19" s="63"/>
      <c r="F19" s="63"/>
      <c r="G19" s="63" t="str">
        <f>$S$1&amp;" ("&amp;$V$2&amp;" to "&amp;$Z$2&amp;")"</f>
        <v>Cherbourg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8</v>
      </c>
      <c r="W19" s="116">
        <v>10</v>
      </c>
      <c r="X19" s="116">
        <v>20</v>
      </c>
      <c r="Y19" s="112">
        <v>13</v>
      </c>
      <c r="Z19" s="112">
        <v>20</v>
      </c>
      <c r="AB19" s="117">
        <f t="shared" si="2"/>
        <v>4.4247787610619468E-2</v>
      </c>
    </row>
    <row r="20" spans="1:28" x14ac:dyDescent="0.25">
      <c r="S20" s="115" t="s">
        <v>66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15</v>
      </c>
      <c r="AB20" s="117">
        <f t="shared" si="2"/>
        <v>3.3185840707964605E-2</v>
      </c>
    </row>
    <row r="21" spans="1:28" x14ac:dyDescent="0.25">
      <c r="S21" s="115" t="s">
        <v>67</v>
      </c>
      <c r="T21" s="115"/>
      <c r="U21" s="116"/>
      <c r="V21" s="116">
        <v>0</v>
      </c>
      <c r="W21" s="116">
        <v>0</v>
      </c>
      <c r="X21" s="116">
        <v>0</v>
      </c>
      <c r="Y21" s="112">
        <v>0</v>
      </c>
      <c r="Z21" s="112">
        <v>1</v>
      </c>
      <c r="AB21" s="117">
        <f t="shared" si="2"/>
        <v>2.2123893805309734E-3</v>
      </c>
    </row>
    <row r="22" spans="1:28" x14ac:dyDescent="0.25">
      <c r="S22" s="115" t="s">
        <v>68</v>
      </c>
      <c r="T22" s="115"/>
      <c r="U22" s="116"/>
      <c r="V22" s="116">
        <v>8</v>
      </c>
      <c r="W22" s="116">
        <v>12</v>
      </c>
      <c r="X22" s="116">
        <v>6</v>
      </c>
      <c r="Y22" s="112">
        <v>5</v>
      </c>
      <c r="Z22" s="112">
        <v>11</v>
      </c>
      <c r="AB22" s="117">
        <f t="shared" si="2"/>
        <v>2.4336283185840708E-2</v>
      </c>
    </row>
    <row r="23" spans="1:28" x14ac:dyDescent="0.25">
      <c r="S23" s="115" t="s">
        <v>69</v>
      </c>
      <c r="T23" s="115"/>
      <c r="U23" s="116"/>
      <c r="V23" s="116">
        <v>0</v>
      </c>
      <c r="W23" s="116">
        <v>0</v>
      </c>
      <c r="X23" s="116">
        <v>0</v>
      </c>
      <c r="Y23" s="112">
        <v>0</v>
      </c>
      <c r="Z23" s="112">
        <v>2</v>
      </c>
      <c r="AB23" s="117">
        <f t="shared" si="2"/>
        <v>4.4247787610619468E-3</v>
      </c>
    </row>
    <row r="24" spans="1:28" x14ac:dyDescent="0.25">
      <c r="S24" s="115" t="s">
        <v>70</v>
      </c>
      <c r="T24" s="115"/>
      <c r="U24" s="116"/>
      <c r="V24" s="116">
        <v>3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71</v>
      </c>
      <c r="T25" s="115"/>
      <c r="U25" s="116"/>
      <c r="V25" s="116">
        <v>0</v>
      </c>
      <c r="W25" s="116">
        <v>4</v>
      </c>
      <c r="X25" s="116">
        <v>5</v>
      </c>
      <c r="Y25" s="112">
        <v>4</v>
      </c>
      <c r="Z25" s="112">
        <v>2</v>
      </c>
      <c r="AB25" s="117">
        <f t="shared" si="2"/>
        <v>4.4247787610619468E-3</v>
      </c>
    </row>
    <row r="26" spans="1:28" x14ac:dyDescent="0.25">
      <c r="S26" s="115" t="s">
        <v>72</v>
      </c>
      <c r="T26" s="115"/>
      <c r="U26" s="116"/>
      <c r="V26" s="116">
        <v>0</v>
      </c>
      <c r="W26" s="116">
        <v>0</v>
      </c>
      <c r="X26" s="116">
        <v>6</v>
      </c>
      <c r="Y26" s="112">
        <v>6</v>
      </c>
      <c r="Z26" s="112">
        <v>6</v>
      </c>
      <c r="AB26" s="117">
        <f t="shared" si="2"/>
        <v>1.3274336283185841E-2</v>
      </c>
    </row>
    <row r="27" spans="1:28" x14ac:dyDescent="0.25">
      <c r="S27" s="115" t="s">
        <v>73</v>
      </c>
      <c r="T27" s="115"/>
      <c r="U27" s="116"/>
      <c r="V27" s="116">
        <v>18</v>
      </c>
      <c r="W27" s="116">
        <v>69</v>
      </c>
      <c r="X27" s="116">
        <v>41</v>
      </c>
      <c r="Y27" s="112">
        <v>50</v>
      </c>
      <c r="Z27" s="112">
        <v>52</v>
      </c>
      <c r="AB27" s="117">
        <f t="shared" si="2"/>
        <v>0.11504424778761062</v>
      </c>
    </row>
    <row r="28" spans="1:28" x14ac:dyDescent="0.25">
      <c r="S28" s="115" t="s">
        <v>74</v>
      </c>
      <c r="T28" s="115"/>
      <c r="U28" s="116"/>
      <c r="V28" s="116">
        <v>19</v>
      </c>
      <c r="W28" s="116">
        <v>31</v>
      </c>
      <c r="X28" s="116">
        <v>77</v>
      </c>
      <c r="Y28" s="112">
        <v>73</v>
      </c>
      <c r="Z28" s="112">
        <v>75</v>
      </c>
      <c r="AB28" s="117">
        <f t="shared" si="2"/>
        <v>0.16592920353982302</v>
      </c>
    </row>
    <row r="29" spans="1:28" x14ac:dyDescent="0.25">
      <c r="S29" s="115" t="s">
        <v>75</v>
      </c>
      <c r="T29" s="115"/>
      <c r="U29" s="116"/>
      <c r="V29" s="116">
        <v>88</v>
      </c>
      <c r="W29" s="116">
        <v>86</v>
      </c>
      <c r="X29" s="116">
        <v>100</v>
      </c>
      <c r="Y29" s="112">
        <v>131</v>
      </c>
      <c r="Z29" s="112">
        <v>110</v>
      </c>
      <c r="AB29" s="117">
        <f t="shared" si="2"/>
        <v>0.24336283185840707</v>
      </c>
    </row>
    <row r="30" spans="1:28" x14ac:dyDescent="0.25">
      <c r="S30" s="115" t="s">
        <v>76</v>
      </c>
      <c r="T30" s="115"/>
      <c r="U30" s="116"/>
      <c r="V30" s="116">
        <v>44</v>
      </c>
      <c r="W30" s="116">
        <v>35</v>
      </c>
      <c r="X30" s="116">
        <v>47</v>
      </c>
      <c r="Y30" s="112">
        <v>40</v>
      </c>
      <c r="Z30" s="112">
        <v>37</v>
      </c>
      <c r="AB30" s="117">
        <f t="shared" si="2"/>
        <v>8.185840707964602E-2</v>
      </c>
    </row>
    <row r="31" spans="1:28" x14ac:dyDescent="0.25">
      <c r="S31" s="115" t="s">
        <v>77</v>
      </c>
      <c r="T31" s="115"/>
      <c r="U31" s="116"/>
      <c r="V31" s="116">
        <v>86</v>
      </c>
      <c r="W31" s="116">
        <v>98</v>
      </c>
      <c r="X31" s="116">
        <v>75</v>
      </c>
      <c r="Y31" s="112">
        <v>75</v>
      </c>
      <c r="Z31" s="112">
        <v>91</v>
      </c>
      <c r="AB31" s="117">
        <f t="shared" si="2"/>
        <v>0.20132743362831859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40</v>
      </c>
      <c r="W32" s="116">
        <v>0</v>
      </c>
      <c r="X32" s="116">
        <v>0</v>
      </c>
      <c r="Y32" s="112">
        <v>0</v>
      </c>
      <c r="Z32" s="112">
        <v>1</v>
      </c>
      <c r="AB32" s="117">
        <f t="shared" si="2"/>
        <v>2.2123893805309734E-3</v>
      </c>
    </row>
    <row r="33" spans="19:32" x14ac:dyDescent="0.25">
      <c r="S33" s="115" t="s">
        <v>79</v>
      </c>
      <c r="T33" s="115"/>
      <c r="U33" s="116"/>
      <c r="V33" s="116">
        <v>17</v>
      </c>
      <c r="W33" s="116">
        <v>6</v>
      </c>
      <c r="X33" s="116">
        <v>5</v>
      </c>
      <c r="Y33" s="112">
        <v>17</v>
      </c>
      <c r="Z33" s="112">
        <v>12</v>
      </c>
      <c r="AB33" s="117">
        <f t="shared" si="2"/>
        <v>2.6548672566371681E-2</v>
      </c>
    </row>
    <row r="34" spans="19:32" x14ac:dyDescent="0.25">
      <c r="S34" s="118" t="s">
        <v>53</v>
      </c>
      <c r="T34" s="118"/>
      <c r="U34" s="119"/>
      <c r="V34" s="119">
        <v>347</v>
      </c>
      <c r="W34" s="119">
        <v>402</v>
      </c>
      <c r="X34" s="119">
        <v>408</v>
      </c>
      <c r="Y34" s="120">
        <v>426</v>
      </c>
      <c r="Z34" s="120">
        <v>452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216</v>
      </c>
      <c r="W37" s="112">
        <v>231</v>
      </c>
      <c r="X37" s="112">
        <v>263</v>
      </c>
      <c r="Y37" s="112">
        <v>262</v>
      </c>
      <c r="Z37" s="112">
        <v>267</v>
      </c>
      <c r="AB37" s="132">
        <f>Z37/Z40*100</f>
        <v>80.664652567975821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52</v>
      </c>
      <c r="W38" s="112">
        <v>64</v>
      </c>
      <c r="X38" s="112">
        <v>44</v>
      </c>
      <c r="Y38" s="112">
        <v>56</v>
      </c>
      <c r="Z38" s="112">
        <v>64</v>
      </c>
      <c r="AB38" s="132">
        <f>Z38/Z40*100</f>
        <v>19.335347432024168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268</v>
      </c>
      <c r="W40" s="112">
        <v>295</v>
      </c>
      <c r="X40" s="112">
        <v>307</v>
      </c>
      <c r="Y40" s="112">
        <v>318</v>
      </c>
      <c r="Z40" s="112">
        <v>331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4</v>
      </c>
      <c r="W45" s="112">
        <v>0</v>
      </c>
      <c r="X45" s="112">
        <v>4</v>
      </c>
      <c r="Y45" s="112">
        <v>0</v>
      </c>
      <c r="Z45" s="112">
        <v>2</v>
      </c>
    </row>
    <row r="46" spans="19:32" x14ac:dyDescent="0.25">
      <c r="S46" s="115" t="s">
        <v>38</v>
      </c>
      <c r="T46" s="115"/>
      <c r="U46" s="112"/>
      <c r="V46" s="112">
        <v>7</v>
      </c>
      <c r="W46" s="112">
        <v>22</v>
      </c>
      <c r="X46" s="112">
        <v>14</v>
      </c>
      <c r="Y46" s="112">
        <v>9</v>
      </c>
      <c r="Z46" s="112">
        <v>12</v>
      </c>
    </row>
    <row r="47" spans="19:32" x14ac:dyDescent="0.25">
      <c r="S47" s="115" t="s">
        <v>39</v>
      </c>
      <c r="T47" s="115"/>
      <c r="U47" s="112"/>
      <c r="V47" s="112">
        <v>18</v>
      </c>
      <c r="W47" s="112">
        <v>22</v>
      </c>
      <c r="X47" s="112">
        <v>19</v>
      </c>
      <c r="Y47" s="112">
        <v>23</v>
      </c>
      <c r="Z47" s="112">
        <v>28</v>
      </c>
    </row>
    <row r="48" spans="19:32" x14ac:dyDescent="0.25">
      <c r="S48" s="115" t="s">
        <v>40</v>
      </c>
      <c r="T48" s="115"/>
      <c r="U48" s="112"/>
      <c r="V48" s="112">
        <v>20</v>
      </c>
      <c r="W48" s="112">
        <v>29</v>
      </c>
      <c r="X48" s="112">
        <v>24</v>
      </c>
      <c r="Y48" s="112">
        <v>24</v>
      </c>
      <c r="Z48" s="112">
        <v>23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24</v>
      </c>
      <c r="W49" s="112">
        <v>18</v>
      </c>
      <c r="X49" s="112">
        <v>26</v>
      </c>
      <c r="Y49" s="112">
        <v>31</v>
      </c>
      <c r="Z49" s="112">
        <v>34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Cherbourg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14</v>
      </c>
      <c r="W50" s="112">
        <v>39</v>
      </c>
      <c r="X50" s="112">
        <v>30</v>
      </c>
      <c r="Y50" s="112">
        <v>27</v>
      </c>
      <c r="Z50" s="112">
        <v>26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</v>
      </c>
      <c r="W51" s="112">
        <v>26</v>
      </c>
      <c r="X51" s="112">
        <v>19</v>
      </c>
      <c r="Y51" s="112">
        <v>20</v>
      </c>
      <c r="Z51" s="112">
        <v>29</v>
      </c>
    </row>
    <row r="52" spans="1:26" ht="15" customHeight="1" x14ac:dyDescent="0.25">
      <c r="S52" s="115" t="s">
        <v>44</v>
      </c>
      <c r="T52" s="115"/>
      <c r="U52" s="112"/>
      <c r="V52" s="112">
        <v>32</v>
      </c>
      <c r="W52" s="112">
        <v>23</v>
      </c>
      <c r="X52" s="112">
        <v>29</v>
      </c>
      <c r="Y52" s="112">
        <v>28</v>
      </c>
      <c r="Z52" s="112">
        <v>26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13</v>
      </c>
      <c r="W53" s="112">
        <v>15</v>
      </c>
      <c r="X53" s="112">
        <v>13</v>
      </c>
      <c r="Y53" s="112">
        <v>18</v>
      </c>
      <c r="Z53" s="112">
        <v>20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27</v>
      </c>
      <c r="W54" s="112">
        <v>15</v>
      </c>
      <c r="X54" s="112">
        <v>17</v>
      </c>
      <c r="Y54" s="112">
        <v>10</v>
      </c>
      <c r="Z54" s="112">
        <v>12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12</v>
      </c>
      <c r="W55" s="112">
        <v>14</v>
      </c>
      <c r="X55" s="112">
        <v>11</v>
      </c>
      <c r="Y55" s="112">
        <v>19</v>
      </c>
      <c r="Z55" s="112">
        <v>19</v>
      </c>
    </row>
    <row r="56" spans="1:26" ht="15" customHeight="1" x14ac:dyDescent="0.25">
      <c r="S56" s="115" t="s">
        <v>48</v>
      </c>
      <c r="T56" s="115"/>
      <c r="U56" s="112"/>
      <c r="V56" s="112">
        <v>0</v>
      </c>
      <c r="W56" s="112">
        <v>6</v>
      </c>
      <c r="X56" s="112">
        <v>6</v>
      </c>
      <c r="Y56" s="112">
        <v>0</v>
      </c>
      <c r="Z56" s="112">
        <v>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0</v>
      </c>
      <c r="Z57" s="112">
        <v>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176</v>
      </c>
      <c r="W61" s="112">
        <v>222</v>
      </c>
      <c r="X61" s="112">
        <v>215</v>
      </c>
      <c r="Y61" s="112">
        <v>223</v>
      </c>
      <c r="Z61" s="112">
        <v>233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</v>
      </c>
      <c r="W64" s="112">
        <v>6</v>
      </c>
      <c r="X64" s="112">
        <v>4</v>
      </c>
      <c r="Y64" s="112">
        <v>0</v>
      </c>
      <c r="Z64" s="112">
        <v>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Cherbourg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9</v>
      </c>
      <c r="W65" s="112">
        <v>10</v>
      </c>
      <c r="X65" s="112">
        <v>17</v>
      </c>
      <c r="Y65" s="112">
        <v>12</v>
      </c>
      <c r="Z65" s="112">
        <v>20</v>
      </c>
    </row>
    <row r="66" spans="1:26" x14ac:dyDescent="0.25">
      <c r="S66" s="115" t="s">
        <v>39</v>
      </c>
      <c r="T66" s="115"/>
      <c r="U66" s="112"/>
      <c r="V66" s="112">
        <v>21</v>
      </c>
      <c r="W66" s="112">
        <v>18</v>
      </c>
      <c r="X66" s="112">
        <v>36</v>
      </c>
      <c r="Y66" s="112">
        <v>29</v>
      </c>
      <c r="Z66" s="112">
        <v>18</v>
      </c>
    </row>
    <row r="67" spans="1:26" x14ac:dyDescent="0.25">
      <c r="S67" s="115" t="s">
        <v>40</v>
      </c>
      <c r="T67" s="115"/>
      <c r="U67" s="112"/>
      <c r="V67" s="112">
        <v>17</v>
      </c>
      <c r="W67" s="112">
        <v>23</v>
      </c>
      <c r="X67" s="112">
        <v>32</v>
      </c>
      <c r="Y67" s="112">
        <v>37</v>
      </c>
      <c r="Z67" s="112">
        <v>37</v>
      </c>
    </row>
    <row r="68" spans="1:26" x14ac:dyDescent="0.25">
      <c r="S68" s="115" t="s">
        <v>41</v>
      </c>
      <c r="T68" s="115"/>
      <c r="U68" s="112"/>
      <c r="V68" s="112">
        <v>12</v>
      </c>
      <c r="W68" s="112">
        <v>11</v>
      </c>
      <c r="X68" s="112">
        <v>17</v>
      </c>
      <c r="Y68" s="112">
        <v>19</v>
      </c>
      <c r="Z68" s="112">
        <v>25</v>
      </c>
    </row>
    <row r="69" spans="1:26" x14ac:dyDescent="0.25">
      <c r="S69" s="115" t="s">
        <v>42</v>
      </c>
      <c r="T69" s="115"/>
      <c r="U69" s="112"/>
      <c r="V69" s="112">
        <v>18</v>
      </c>
      <c r="W69" s="112">
        <v>19</v>
      </c>
      <c r="X69" s="112">
        <v>15</v>
      </c>
      <c r="Y69" s="112">
        <v>19</v>
      </c>
      <c r="Z69" s="112">
        <v>20</v>
      </c>
    </row>
    <row r="70" spans="1:26" x14ac:dyDescent="0.25">
      <c r="S70" s="115" t="s">
        <v>43</v>
      </c>
      <c r="T70" s="115"/>
      <c r="U70" s="112"/>
      <c r="V70" s="112">
        <v>31</v>
      </c>
      <c r="W70" s="112">
        <v>23</v>
      </c>
      <c r="X70" s="112">
        <v>22</v>
      </c>
      <c r="Y70" s="112">
        <v>24</v>
      </c>
      <c r="Z70" s="112">
        <v>27</v>
      </c>
    </row>
    <row r="71" spans="1:26" x14ac:dyDescent="0.25">
      <c r="S71" s="115" t="s">
        <v>44</v>
      </c>
      <c r="T71" s="115"/>
      <c r="U71" s="112"/>
      <c r="V71" s="112">
        <v>12</v>
      </c>
      <c r="W71" s="112">
        <v>18</v>
      </c>
      <c r="X71" s="112">
        <v>18</v>
      </c>
      <c r="Y71" s="112">
        <v>27</v>
      </c>
      <c r="Z71" s="112">
        <v>27</v>
      </c>
    </row>
    <row r="72" spans="1:26" x14ac:dyDescent="0.25">
      <c r="S72" s="115" t="s">
        <v>45</v>
      </c>
      <c r="T72" s="115"/>
      <c r="U72" s="112"/>
      <c r="V72" s="112">
        <v>15</v>
      </c>
      <c r="W72" s="112">
        <v>14</v>
      </c>
      <c r="X72" s="112">
        <v>11</v>
      </c>
      <c r="Y72" s="112">
        <v>18</v>
      </c>
      <c r="Z72" s="112">
        <v>17</v>
      </c>
    </row>
    <row r="73" spans="1:26" x14ac:dyDescent="0.25">
      <c r="S73" s="115" t="s">
        <v>46</v>
      </c>
      <c r="T73" s="115"/>
      <c r="U73" s="112"/>
      <c r="V73" s="112">
        <v>16</v>
      </c>
      <c r="W73" s="112">
        <v>12</v>
      </c>
      <c r="X73" s="112">
        <v>5</v>
      </c>
      <c r="Y73" s="112">
        <v>6</v>
      </c>
      <c r="Z73" s="112">
        <v>15</v>
      </c>
    </row>
    <row r="74" spans="1:26" x14ac:dyDescent="0.25">
      <c r="S74" s="115" t="s">
        <v>47</v>
      </c>
      <c r="T74" s="115"/>
      <c r="U74" s="112"/>
      <c r="V74" s="112">
        <v>12</v>
      </c>
      <c r="W74" s="112">
        <v>6</v>
      </c>
      <c r="X74" s="112">
        <v>5</v>
      </c>
      <c r="Y74" s="112">
        <v>11</v>
      </c>
      <c r="Z74" s="112">
        <v>7</v>
      </c>
    </row>
    <row r="75" spans="1:26" x14ac:dyDescent="0.25">
      <c r="S75" s="115" t="s">
        <v>48</v>
      </c>
      <c r="T75" s="115"/>
      <c r="U75" s="112"/>
      <c r="V75" s="112">
        <v>5</v>
      </c>
      <c r="W75" s="112">
        <v>5</v>
      </c>
      <c r="X75" s="112">
        <v>5</v>
      </c>
      <c r="Y75" s="112">
        <v>0</v>
      </c>
      <c r="Z75" s="112">
        <v>0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4</v>
      </c>
      <c r="X76" s="112">
        <v>3</v>
      </c>
      <c r="Y76" s="112">
        <v>6</v>
      </c>
      <c r="Z76" s="112">
        <v>4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177</v>
      </c>
      <c r="W80" s="112">
        <v>178</v>
      </c>
      <c r="X80" s="112">
        <v>195</v>
      </c>
      <c r="Y80" s="112">
        <v>203</v>
      </c>
      <c r="Z80" s="112">
        <v>218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Cherbourg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9</v>
      </c>
      <c r="W83" s="112">
        <v>10</v>
      </c>
      <c r="X83" s="112">
        <v>8</v>
      </c>
      <c r="Y83" s="112">
        <v>6</v>
      </c>
      <c r="Z83" s="112">
        <v>9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5</v>
      </c>
      <c r="W84" s="112">
        <v>11</v>
      </c>
      <c r="X84" s="112">
        <v>10</v>
      </c>
      <c r="Y84" s="112">
        <v>8</v>
      </c>
      <c r="Z84" s="112">
        <v>7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18</v>
      </c>
      <c r="W85" s="112">
        <v>19</v>
      </c>
      <c r="X85" s="112">
        <v>21</v>
      </c>
      <c r="Y85" s="112">
        <v>18</v>
      </c>
      <c r="Z85" s="112">
        <v>12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452</v>
      </c>
      <c r="D86" s="96">
        <f t="shared" ref="D86:D91" si="4">AD4</f>
        <v>6.3529411764705834E-2</v>
      </c>
      <c r="E86" s="97">
        <f t="shared" ref="E86:E91" si="5">AD4</f>
        <v>6.3529411764705834E-2</v>
      </c>
      <c r="F86" s="96">
        <f t="shared" ref="F86:F91" si="6">AF4</f>
        <v>0.28045325779036823</v>
      </c>
      <c r="G86" s="97">
        <f t="shared" ref="G86:G91" si="7">AF4</f>
        <v>0.28045325779036823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22</v>
      </c>
      <c r="W86" s="112">
        <v>23</v>
      </c>
      <c r="X86" s="112">
        <v>27</v>
      </c>
      <c r="Y86" s="112">
        <v>30</v>
      </c>
      <c r="Z86" s="112">
        <v>28</v>
      </c>
    </row>
    <row r="87" spans="1:30" ht="15" customHeight="1" x14ac:dyDescent="0.25">
      <c r="A87" s="98" t="s">
        <v>4</v>
      </c>
      <c r="B87" s="49"/>
      <c r="C87" s="57" t="str">
        <f t="shared" si="3"/>
        <v>233</v>
      </c>
      <c r="D87" s="96">
        <f t="shared" si="4"/>
        <v>6.3926940639269514E-2</v>
      </c>
      <c r="E87" s="97">
        <f t="shared" si="5"/>
        <v>6.3926940639269514E-2</v>
      </c>
      <c r="F87" s="96">
        <f t="shared" si="6"/>
        <v>0.31638418079096042</v>
      </c>
      <c r="G87" s="97">
        <f t="shared" si="7"/>
        <v>0.31638418079096042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0</v>
      </c>
      <c r="W87" s="112">
        <v>3</v>
      </c>
      <c r="X87" s="112">
        <v>4</v>
      </c>
      <c r="Y87" s="112">
        <v>6</v>
      </c>
      <c r="Z87" s="112">
        <v>4</v>
      </c>
    </row>
    <row r="88" spans="1:30" ht="15" customHeight="1" x14ac:dyDescent="0.25">
      <c r="A88" s="98" t="s">
        <v>5</v>
      </c>
      <c r="B88" s="49"/>
      <c r="C88" s="57" t="str">
        <f t="shared" si="3"/>
        <v>218</v>
      </c>
      <c r="D88" s="96">
        <f t="shared" si="4"/>
        <v>6.8627450980392135E-2</v>
      </c>
      <c r="E88" s="97">
        <f t="shared" si="5"/>
        <v>6.8627450980392135E-2</v>
      </c>
      <c r="F88" s="96">
        <f t="shared" si="6"/>
        <v>0.23163841807909602</v>
      </c>
      <c r="G88" s="97">
        <f t="shared" si="7"/>
        <v>0.23163841807909602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0</v>
      </c>
      <c r="W88" s="112">
        <v>0</v>
      </c>
      <c r="X88" s="112">
        <v>0</v>
      </c>
      <c r="Y88" s="112">
        <v>5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334</v>
      </c>
      <c r="D89" s="96">
        <f t="shared" si="4"/>
        <v>6.0317460317460325E-2</v>
      </c>
      <c r="E89" s="97">
        <f t="shared" si="5"/>
        <v>6.0317460317460325E-2</v>
      </c>
      <c r="F89" s="96">
        <f t="shared" si="6"/>
        <v>0.25093632958801493</v>
      </c>
      <c r="G89" s="97">
        <f t="shared" si="7"/>
        <v>0.25093632958801493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5</v>
      </c>
      <c r="W89" s="112">
        <v>8</v>
      </c>
      <c r="X89" s="112">
        <v>7</v>
      </c>
      <c r="Y89" s="112">
        <v>7</v>
      </c>
      <c r="Z89" s="112">
        <v>4</v>
      </c>
    </row>
    <row r="90" spans="1:30" ht="15" customHeight="1" x14ac:dyDescent="0.25">
      <c r="A90" s="49" t="s">
        <v>98</v>
      </c>
      <c r="B90" s="49"/>
      <c r="C90" s="57" t="str">
        <f t="shared" si="3"/>
        <v>$28,737</v>
      </c>
      <c r="D90" s="96">
        <f t="shared" si="4"/>
        <v>0.14164829271199575</v>
      </c>
      <c r="E90" s="97">
        <f t="shared" si="5"/>
        <v>0.14164829271199575</v>
      </c>
      <c r="F90" s="96">
        <f t="shared" si="6"/>
        <v>0.35596787238038252</v>
      </c>
      <c r="G90" s="97">
        <f t="shared" si="7"/>
        <v>0.35596787238038252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37</v>
      </c>
      <c r="W90" s="112">
        <v>50</v>
      </c>
      <c r="X90" s="112">
        <v>46</v>
      </c>
      <c r="Y90" s="112">
        <v>51</v>
      </c>
      <c r="Z90" s="112">
        <v>48</v>
      </c>
    </row>
    <row r="91" spans="1:30" ht="15" customHeight="1" x14ac:dyDescent="0.25">
      <c r="A91" s="49" t="s">
        <v>7</v>
      </c>
      <c r="B91" s="49"/>
      <c r="C91" s="57" t="str">
        <f t="shared" si="3"/>
        <v>$10.9 mil</v>
      </c>
      <c r="D91" s="96">
        <f t="shared" si="4"/>
        <v>5.0427565792231288E-2</v>
      </c>
      <c r="E91" s="97">
        <f t="shared" si="5"/>
        <v>5.0427565792231288E-2</v>
      </c>
      <c r="F91" s="96">
        <f t="shared" si="6"/>
        <v>0.48800256725637037</v>
      </c>
      <c r="G91" s="97">
        <f t="shared" si="7"/>
        <v>0.48800256725637037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135</v>
      </c>
      <c r="W91" s="112">
        <v>159</v>
      </c>
      <c r="X91" s="112">
        <v>159</v>
      </c>
      <c r="Y91" s="112">
        <v>164</v>
      </c>
      <c r="Z91" s="112">
        <v>165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6</v>
      </c>
      <c r="W93" s="112">
        <v>7</v>
      </c>
      <c r="X93" s="112">
        <v>9</v>
      </c>
      <c r="Y93" s="112">
        <v>6</v>
      </c>
      <c r="Z93" s="112">
        <v>3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8</v>
      </c>
      <c r="W94" s="112">
        <v>9</v>
      </c>
      <c r="X94" s="112">
        <v>9</v>
      </c>
      <c r="Y94" s="112">
        <v>8</v>
      </c>
      <c r="Z94" s="112">
        <v>17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0</v>
      </c>
      <c r="W95" s="112">
        <v>0</v>
      </c>
      <c r="X95" s="112">
        <v>11</v>
      </c>
      <c r="Y95" s="112">
        <v>3</v>
      </c>
      <c r="Z95" s="112">
        <v>5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39</v>
      </c>
      <c r="W96" s="112">
        <v>34</v>
      </c>
      <c r="X96" s="112">
        <v>49</v>
      </c>
      <c r="Y96" s="112">
        <v>62</v>
      </c>
      <c r="Z96" s="112">
        <v>58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12</v>
      </c>
      <c r="W97" s="112">
        <v>19</v>
      </c>
      <c r="X97" s="112">
        <v>22</v>
      </c>
      <c r="Y97" s="112">
        <v>21</v>
      </c>
      <c r="Z97" s="112">
        <v>26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4</v>
      </c>
      <c r="W98" s="112">
        <v>0</v>
      </c>
      <c r="X98" s="112">
        <v>0</v>
      </c>
      <c r="Y98" s="112">
        <v>0</v>
      </c>
      <c r="Z98" s="112">
        <v>0</v>
      </c>
    </row>
    <row r="99" spans="1:32" ht="15" customHeight="1" x14ac:dyDescent="0.25">
      <c r="S99" s="115" t="s">
        <v>199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10</v>
      </c>
      <c r="W100" s="112">
        <v>12</v>
      </c>
      <c r="X100" s="112">
        <v>16</v>
      </c>
      <c r="Y100" s="112">
        <v>14</v>
      </c>
      <c r="Z100" s="112">
        <v>21</v>
      </c>
    </row>
    <row r="101" spans="1:32" x14ac:dyDescent="0.25">
      <c r="A101" s="18"/>
      <c r="S101" s="118" t="s">
        <v>53</v>
      </c>
      <c r="T101" s="118"/>
      <c r="U101" s="112"/>
      <c r="V101" s="112">
        <v>130</v>
      </c>
      <c r="W101" s="112">
        <v>132</v>
      </c>
      <c r="X101" s="112">
        <v>145</v>
      </c>
      <c r="Y101" s="112">
        <v>155</v>
      </c>
      <c r="Z101" s="112">
        <v>169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180</v>
      </c>
      <c r="W104" s="112">
        <v>225</v>
      </c>
      <c r="X104" s="112">
        <v>210</v>
      </c>
      <c r="Y104" s="112">
        <v>234</v>
      </c>
      <c r="Z104" s="112">
        <v>234</v>
      </c>
      <c r="AB104" s="109" t="str">
        <f>TEXT(Z104,"###,###")</f>
        <v>234</v>
      </c>
      <c r="AD104" s="130">
        <f>Z104/($Z$4)*100</f>
        <v>51.769911504424783</v>
      </c>
      <c r="AF104" s="109"/>
    </row>
    <row r="105" spans="1:32" x14ac:dyDescent="0.25">
      <c r="S105" s="115" t="s">
        <v>17</v>
      </c>
      <c r="T105" s="115"/>
      <c r="U105" s="112"/>
      <c r="V105" s="112">
        <v>173</v>
      </c>
      <c r="W105" s="112">
        <v>159</v>
      </c>
      <c r="X105" s="112">
        <v>214</v>
      </c>
      <c r="Y105" s="112">
        <v>220</v>
      </c>
      <c r="Z105" s="112">
        <v>210</v>
      </c>
      <c r="AB105" s="109" t="str">
        <f>TEXT(Z105,"###,###")</f>
        <v>210</v>
      </c>
      <c r="AD105" s="130">
        <f>Z105/($Z$4)*100</f>
        <v>46.460176991150441</v>
      </c>
      <c r="AF105" s="109"/>
    </row>
    <row r="106" spans="1:32" x14ac:dyDescent="0.25">
      <c r="S106" s="118" t="s">
        <v>53</v>
      </c>
      <c r="T106" s="118"/>
      <c r="U106" s="120"/>
      <c r="V106" s="120">
        <v>353</v>
      </c>
      <c r="W106" s="120">
        <v>384</v>
      </c>
      <c r="X106" s="120">
        <v>424</v>
      </c>
      <c r="Y106" s="120">
        <v>454</v>
      </c>
      <c r="Z106" s="120">
        <v>444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22</v>
      </c>
      <c r="W108" s="112">
        <v>20</v>
      </c>
      <c r="X108" s="112">
        <v>15</v>
      </c>
      <c r="Y108" s="112">
        <v>30</v>
      </c>
      <c r="Z108" s="112">
        <v>24</v>
      </c>
      <c r="AB108" s="109" t="str">
        <f>TEXT(Z108,"###,###")</f>
        <v>24</v>
      </c>
      <c r="AD108" s="130">
        <f>Z108/($Z$4)*100</f>
        <v>5.3097345132743365</v>
      </c>
      <c r="AF108" s="109"/>
    </row>
    <row r="109" spans="1:32" x14ac:dyDescent="0.25">
      <c r="S109" s="115" t="s">
        <v>20</v>
      </c>
      <c r="T109" s="115"/>
      <c r="U109" s="112"/>
      <c r="V109" s="112">
        <v>38</v>
      </c>
      <c r="W109" s="112">
        <v>29</v>
      </c>
      <c r="X109" s="112">
        <v>23</v>
      </c>
      <c r="Y109" s="112">
        <v>41</v>
      </c>
      <c r="Z109" s="112">
        <v>44</v>
      </c>
      <c r="AB109" s="109" t="str">
        <f>TEXT(Z109,"###,###")</f>
        <v>44</v>
      </c>
      <c r="AD109" s="130">
        <f>Z109/($Z$4)*100</f>
        <v>9.7345132743362832</v>
      </c>
      <c r="AF109" s="109"/>
    </row>
    <row r="110" spans="1:32" x14ac:dyDescent="0.25">
      <c r="S110" s="115" t="s">
        <v>21</v>
      </c>
      <c r="T110" s="115"/>
      <c r="U110" s="112"/>
      <c r="V110" s="112">
        <v>104</v>
      </c>
      <c r="W110" s="112">
        <v>158</v>
      </c>
      <c r="X110" s="112">
        <v>156</v>
      </c>
      <c r="Y110" s="112">
        <v>154</v>
      </c>
      <c r="Z110" s="112">
        <v>187</v>
      </c>
      <c r="AB110" s="109" t="str">
        <f>TEXT(Z110,"###,###")</f>
        <v>187</v>
      </c>
      <c r="AD110" s="130">
        <f>Z110/($Z$4)*100</f>
        <v>41.371681415929203</v>
      </c>
      <c r="AF110" s="109"/>
    </row>
    <row r="111" spans="1:32" x14ac:dyDescent="0.25">
      <c r="S111" s="115" t="s">
        <v>22</v>
      </c>
      <c r="T111" s="115"/>
      <c r="U111" s="112"/>
      <c r="V111" s="112">
        <v>179</v>
      </c>
      <c r="W111" s="112">
        <v>182</v>
      </c>
      <c r="X111" s="112">
        <v>207</v>
      </c>
      <c r="Y111" s="112">
        <v>200</v>
      </c>
      <c r="Z111" s="112">
        <v>192</v>
      </c>
      <c r="AB111" s="109" t="str">
        <f>TEXT(Z111,"###,###")</f>
        <v>192</v>
      </c>
      <c r="AD111" s="130">
        <f>Z111/($Z$4)*100</f>
        <v>42.477876106194692</v>
      </c>
      <c r="AF111" s="109"/>
    </row>
    <row r="112" spans="1:32" x14ac:dyDescent="0.25">
      <c r="S112" s="118" t="s">
        <v>53</v>
      </c>
      <c r="T112" s="118"/>
      <c r="U112" s="112"/>
      <c r="V112" s="112">
        <v>348</v>
      </c>
      <c r="W112" s="112">
        <v>403</v>
      </c>
      <c r="X112" s="112">
        <v>405</v>
      </c>
      <c r="Y112" s="112">
        <v>425</v>
      </c>
      <c r="Z112" s="112">
        <v>452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39.93</v>
      </c>
      <c r="W118" s="131">
        <v>38.950000000000003</v>
      </c>
      <c r="X118" s="131">
        <v>37.770000000000003</v>
      </c>
      <c r="Y118" s="131">
        <v>38.369999999999997</v>
      </c>
      <c r="Z118" s="131">
        <v>38.369999999999997</v>
      </c>
      <c r="AB118" s="109" t="str">
        <f>TEXT(Z118,"##.0")</f>
        <v>38.4</v>
      </c>
    </row>
    <row r="120" spans="19:32" x14ac:dyDescent="0.25">
      <c r="S120" s="101" t="s">
        <v>100</v>
      </c>
      <c r="T120" s="112"/>
      <c r="U120" s="112"/>
      <c r="V120" s="112">
        <v>269</v>
      </c>
      <c r="W120" s="112">
        <v>290</v>
      </c>
      <c r="X120" s="112">
        <v>311</v>
      </c>
      <c r="Y120" s="112">
        <v>316</v>
      </c>
      <c r="Z120" s="112">
        <v>329</v>
      </c>
      <c r="AB120" s="109" t="str">
        <f>TEXT(Z120,"###,###")</f>
        <v>329</v>
      </c>
    </row>
    <row r="121" spans="19:32" x14ac:dyDescent="0.25">
      <c r="S121" s="101" t="s">
        <v>101</v>
      </c>
      <c r="T121" s="112"/>
      <c r="U121" s="112"/>
      <c r="V121" s="112">
        <v>0</v>
      </c>
      <c r="W121" s="112">
        <v>0</v>
      </c>
      <c r="X121" s="112">
        <v>0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102</v>
      </c>
      <c r="T122" s="112"/>
      <c r="U122" s="112"/>
      <c r="V122" s="112">
        <v>0</v>
      </c>
      <c r="W122" s="112">
        <v>0</v>
      </c>
      <c r="X122" s="112">
        <v>0</v>
      </c>
      <c r="Y122" s="112">
        <v>3</v>
      </c>
      <c r="Z122" s="112">
        <v>5</v>
      </c>
      <c r="AB122" s="109" t="str">
        <f>TEXT(Z122,"###,###")</f>
        <v>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269</v>
      </c>
      <c r="W124" s="112">
        <v>290</v>
      </c>
      <c r="X124" s="112">
        <v>311</v>
      </c>
      <c r="Y124" s="112">
        <v>319</v>
      </c>
      <c r="Z124" s="112">
        <v>334</v>
      </c>
      <c r="AB124" s="109" t="str">
        <f>TEXT(Z124,"###,###")</f>
        <v>334</v>
      </c>
      <c r="AD124" s="127">
        <f>Z124/$Z$7*100</f>
        <v>100</v>
      </c>
    </row>
    <row r="125" spans="19:32" x14ac:dyDescent="0.25">
      <c r="S125" s="101" t="s">
        <v>104</v>
      </c>
      <c r="T125" s="112"/>
      <c r="U125" s="112"/>
      <c r="V125" s="112">
        <v>0</v>
      </c>
      <c r="W125" s="112">
        <v>0</v>
      </c>
      <c r="X125" s="112">
        <v>0</v>
      </c>
      <c r="Y125" s="112">
        <v>3</v>
      </c>
      <c r="Z125" s="112">
        <v>5</v>
      </c>
      <c r="AB125" s="109" t="str">
        <f>TEXT(Z125,"###,###")</f>
        <v>5</v>
      </c>
      <c r="AD125" s="127">
        <f>Z125/$Z$7*100</f>
        <v>1.4970059880239521</v>
      </c>
    </row>
    <row r="127" spans="19:32" x14ac:dyDescent="0.25">
      <c r="S127" s="101" t="s">
        <v>105</v>
      </c>
      <c r="T127" s="112"/>
      <c r="U127" s="112"/>
      <c r="V127" s="112">
        <v>137</v>
      </c>
      <c r="W127" s="112">
        <v>158</v>
      </c>
      <c r="X127" s="112">
        <v>161</v>
      </c>
      <c r="Y127" s="112">
        <v>164</v>
      </c>
      <c r="Z127" s="112">
        <v>162</v>
      </c>
      <c r="AB127" s="109" t="str">
        <f>TEXT(Z127,"###,###")</f>
        <v>162</v>
      </c>
      <c r="AD127" s="127">
        <f>Z127/$Z$7*100</f>
        <v>48.50299401197605</v>
      </c>
    </row>
    <row r="128" spans="19:32" x14ac:dyDescent="0.25">
      <c r="S128" s="101" t="s">
        <v>106</v>
      </c>
      <c r="T128" s="112"/>
      <c r="U128" s="112"/>
      <c r="V128" s="112">
        <v>131</v>
      </c>
      <c r="W128" s="112">
        <v>136</v>
      </c>
      <c r="X128" s="112">
        <v>148</v>
      </c>
      <c r="Y128" s="112">
        <v>155</v>
      </c>
      <c r="Z128" s="112">
        <v>164</v>
      </c>
      <c r="AB128" s="109" t="str">
        <f>TEXT(Z128,"###,###")</f>
        <v>164</v>
      </c>
      <c r="AD128" s="127">
        <f>Z128/$Z$7*100</f>
        <v>49.101796407185624</v>
      </c>
    </row>
    <row r="130" spans="19:20" x14ac:dyDescent="0.25">
      <c r="S130" s="101" t="s">
        <v>280</v>
      </c>
      <c r="T130" s="127">
        <v>98.502994011976057</v>
      </c>
    </row>
    <row r="131" spans="19:20" x14ac:dyDescent="0.25">
      <c r="S131" s="101" t="s">
        <v>281</v>
      </c>
      <c r="T131" s="127">
        <v>0</v>
      </c>
    </row>
    <row r="132" spans="19:20" x14ac:dyDescent="0.25">
      <c r="S132" s="101" t="s">
        <v>282</v>
      </c>
      <c r="T132" s="127">
        <v>1.4970059880239521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536BF78-B38F-43CC-93E6-1431016A8B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A5E5275-5F31-4B42-8E22-1D4FBDB69A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29BCB10-EDC9-4E88-80F9-C8D71F8049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14E8FA7-F7D4-48A7-A7A8-8EE5B7566C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D3577-FCBE-4D59-BB18-D3A8F7FF96D6}">
  <sheetPr codeName="Sheet6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107</v>
      </c>
      <c r="T1" s="99"/>
      <c r="U1" s="99"/>
      <c r="V1" s="99"/>
      <c r="W1" s="99"/>
      <c r="X1" s="99"/>
      <c r="Y1" s="100" t="s">
        <v>204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107</v>
      </c>
      <c r="Y3" s="105" t="s">
        <v>204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 Aurukun,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590</v>
      </c>
      <c r="W4" s="108">
        <v>622</v>
      </c>
      <c r="X4" s="108">
        <v>656</v>
      </c>
      <c r="Y4" s="108">
        <v>567</v>
      </c>
      <c r="Z4" s="108">
        <v>493</v>
      </c>
      <c r="AB4" s="109" t="str">
        <f>TEXT(Z4,"###,###")</f>
        <v>493</v>
      </c>
      <c r="AD4" s="110">
        <f>Z4/Y4-1</f>
        <v>-0.13051146384479717</v>
      </c>
      <c r="AF4" s="110">
        <f>Z4/V4-1</f>
        <v>-0.16440677966101691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309</v>
      </c>
      <c r="W5" s="108">
        <v>321</v>
      </c>
      <c r="X5" s="108">
        <v>300</v>
      </c>
      <c r="Y5" s="108">
        <v>262</v>
      </c>
      <c r="Z5" s="108">
        <v>270</v>
      </c>
      <c r="AB5" s="109" t="str">
        <f>TEXT(Z5,"###,###")</f>
        <v>270</v>
      </c>
      <c r="AD5" s="110">
        <f t="shared" ref="AD5:AD9" si="0">Z5/Y5-1</f>
        <v>3.0534351145038219E-2</v>
      </c>
      <c r="AF5" s="110">
        <f t="shared" ref="AF5:AF9" si="1">Z5/V5-1</f>
        <v>-0.12621359223300976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278</v>
      </c>
      <c r="W6" s="108">
        <v>308</v>
      </c>
      <c r="X6" s="108">
        <v>354</v>
      </c>
      <c r="Y6" s="108">
        <v>312</v>
      </c>
      <c r="Z6" s="108">
        <v>223</v>
      </c>
      <c r="AB6" s="109" t="str">
        <f>TEXT(Z6,"###,###")</f>
        <v>223</v>
      </c>
      <c r="AD6" s="110">
        <f t="shared" si="0"/>
        <v>-0.28525641025641024</v>
      </c>
      <c r="AF6" s="110">
        <f t="shared" si="1"/>
        <v>-0.19784172661870503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413</v>
      </c>
      <c r="W7" s="108">
        <v>427</v>
      </c>
      <c r="X7" s="108">
        <v>443</v>
      </c>
      <c r="Y7" s="108">
        <v>406</v>
      </c>
      <c r="Z7" s="108">
        <v>365</v>
      </c>
      <c r="AB7" s="109" t="str">
        <f>TEXT(Z7,"###,###")</f>
        <v>365</v>
      </c>
      <c r="AD7" s="110">
        <f t="shared" si="0"/>
        <v>-0.10098522167487689</v>
      </c>
      <c r="AF7" s="110">
        <f t="shared" si="1"/>
        <v>-0.11622276029055689</v>
      </c>
    </row>
    <row r="8" spans="1:32" ht="17.25" customHeight="1" x14ac:dyDescent="0.25">
      <c r="A8" s="64" t="s">
        <v>12</v>
      </c>
      <c r="B8" s="65"/>
      <c r="C8" s="29"/>
      <c r="D8" s="66" t="str">
        <f>AB4</f>
        <v>493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365</v>
      </c>
      <c r="P8" s="67"/>
      <c r="S8" s="107" t="s">
        <v>84</v>
      </c>
      <c r="T8" s="108"/>
      <c r="U8" s="108"/>
      <c r="V8" s="108">
        <v>26033</v>
      </c>
      <c r="W8" s="108">
        <v>22048</v>
      </c>
      <c r="X8" s="108">
        <v>20167</v>
      </c>
      <c r="Y8" s="108">
        <v>18935.419999999998</v>
      </c>
      <c r="Z8" s="108">
        <v>20871</v>
      </c>
      <c r="AB8" s="109" t="str">
        <f>TEXT(Z8,"$###,###")</f>
        <v>$20,871</v>
      </c>
      <c r="AD8" s="110">
        <f t="shared" si="0"/>
        <v>0.10222007222443441</v>
      </c>
      <c r="AF8" s="110">
        <f t="shared" si="1"/>
        <v>-0.19828678984365999</v>
      </c>
    </row>
    <row r="9" spans="1:32" x14ac:dyDescent="0.25">
      <c r="A9" s="30" t="s">
        <v>14</v>
      </c>
      <c r="B9" s="71"/>
      <c r="C9" s="72"/>
      <c r="D9" s="73">
        <f>AD104</f>
        <v>53.144016227180522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53.698630136986303</v>
      </c>
      <c r="P9" s="74" t="s">
        <v>85</v>
      </c>
      <c r="S9" s="107" t="s">
        <v>7</v>
      </c>
      <c r="T9" s="108"/>
      <c r="U9" s="108"/>
      <c r="V9" s="108">
        <v>13178960</v>
      </c>
      <c r="W9" s="108">
        <v>14145383</v>
      </c>
      <c r="X9" s="108">
        <v>14165788</v>
      </c>
      <c r="Y9" s="108">
        <v>13875183</v>
      </c>
      <c r="Z9" s="108">
        <v>13693872</v>
      </c>
      <c r="AB9" s="109" t="str">
        <f>TEXT(Z9/1000000,"$#,###.0")&amp;" mil"</f>
        <v>$13.7 mil</v>
      </c>
      <c r="AD9" s="110">
        <f t="shared" si="0"/>
        <v>-1.3067287112537573E-2</v>
      </c>
      <c r="AF9" s="110">
        <f t="shared" si="1"/>
        <v>3.9070761274030641E-2</v>
      </c>
    </row>
    <row r="10" spans="1:32" x14ac:dyDescent="0.25">
      <c r="A10" s="30" t="s">
        <v>17</v>
      </c>
      <c r="B10" s="71"/>
      <c r="C10" s="72"/>
      <c r="D10" s="73">
        <f>AD105</f>
        <v>44.016227180527387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46.849315068493155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95.61643835616438</v>
      </c>
      <c r="P11" s="74" t="s">
        <v>85</v>
      </c>
      <c r="S11" s="107" t="s">
        <v>29</v>
      </c>
      <c r="T11" s="112"/>
      <c r="U11" s="112"/>
      <c r="V11" s="112">
        <v>585</v>
      </c>
      <c r="W11" s="112">
        <v>615</v>
      </c>
      <c r="X11" s="112">
        <v>643</v>
      </c>
      <c r="Y11" s="112">
        <v>552</v>
      </c>
      <c r="Z11" s="112">
        <v>481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85</v>
      </c>
      <c r="S12" s="107" t="s">
        <v>30</v>
      </c>
      <c r="T12" s="112"/>
      <c r="U12" s="112"/>
      <c r="V12" s="112">
        <v>3</v>
      </c>
      <c r="W12" s="112">
        <v>11</v>
      </c>
      <c r="X12" s="112">
        <v>11</v>
      </c>
      <c r="Y12" s="112">
        <v>17</v>
      </c>
      <c r="Z12" s="112">
        <v>12</v>
      </c>
    </row>
    <row r="13" spans="1:32" ht="15" customHeight="1" x14ac:dyDescent="0.25">
      <c r="A13" s="30" t="s">
        <v>19</v>
      </c>
      <c r="B13" s="72"/>
      <c r="C13" s="72"/>
      <c r="D13" s="73">
        <f>AD108</f>
        <v>1.6227180527383367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2.4657534246575343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13.793103448275861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39.8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49.898580121703858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16.806722689075631</v>
      </c>
      <c r="P15" s="74" t="s">
        <v>85</v>
      </c>
      <c r="S15" s="115" t="s">
        <v>61</v>
      </c>
      <c r="T15" s="115"/>
      <c r="U15" s="116"/>
      <c r="V15" s="116">
        <v>11</v>
      </c>
      <c r="W15" s="116">
        <v>15</v>
      </c>
      <c r="X15" s="116">
        <v>20</v>
      </c>
      <c r="Y15" s="112">
        <v>8</v>
      </c>
      <c r="Z15" s="112">
        <v>16</v>
      </c>
      <c r="AB15" s="117">
        <f t="shared" ref="AB15:AB34" si="2">IF(Z15="np",0,Z15/$Z$34)</f>
        <v>3.2454361054766734E-2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32.454361054766736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83.193277310924373</v>
      </c>
      <c r="P16" s="37" t="s">
        <v>85</v>
      </c>
      <c r="S16" s="115" t="s">
        <v>62</v>
      </c>
      <c r="T16" s="115"/>
      <c r="U16" s="116"/>
      <c r="V16" s="116">
        <v>0</v>
      </c>
      <c r="W16" s="116">
        <v>0</v>
      </c>
      <c r="X16" s="116">
        <v>6</v>
      </c>
      <c r="Y16" s="112">
        <v>0</v>
      </c>
      <c r="Z16" s="112">
        <v>1</v>
      </c>
      <c r="AB16" s="117">
        <f t="shared" si="2"/>
        <v>2.0283975659229209E-3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7</v>
      </c>
      <c r="W17" s="116">
        <v>8</v>
      </c>
      <c r="X17" s="116">
        <v>3</v>
      </c>
      <c r="Y17" s="112">
        <v>6</v>
      </c>
      <c r="Z17" s="112">
        <v>2</v>
      </c>
      <c r="AB17" s="117">
        <f t="shared" si="2"/>
        <v>4.0567951318458417E-3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1</v>
      </c>
      <c r="AB18" s="117">
        <f t="shared" si="2"/>
        <v>2.0283975659229209E-3</v>
      </c>
    </row>
    <row r="19" spans="1:28" x14ac:dyDescent="0.25">
      <c r="A19" s="63" t="str">
        <f>$S$1&amp;" ("&amp;$V$2&amp;" to "&amp;$Z$2&amp;")"</f>
        <v>Aurukun (2016-17 to 2020-21)</v>
      </c>
      <c r="B19" s="63"/>
      <c r="C19" s="63"/>
      <c r="D19" s="63"/>
      <c r="E19" s="63"/>
      <c r="F19" s="63"/>
      <c r="G19" s="63" t="str">
        <f>$S$1&amp;" ("&amp;$V$2&amp;" to "&amp;$Z$2&amp;")"</f>
        <v>Aurukun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63</v>
      </c>
      <c r="W19" s="116">
        <v>69</v>
      </c>
      <c r="X19" s="116">
        <v>58</v>
      </c>
      <c r="Y19" s="112">
        <v>30</v>
      </c>
      <c r="Z19" s="112">
        <v>35</v>
      </c>
      <c r="AB19" s="117">
        <f t="shared" si="2"/>
        <v>7.099391480730223E-2</v>
      </c>
    </row>
    <row r="20" spans="1:28" x14ac:dyDescent="0.25">
      <c r="S20" s="115" t="s">
        <v>66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2</v>
      </c>
      <c r="AB20" s="117">
        <f t="shared" si="2"/>
        <v>4.0567951318458417E-3</v>
      </c>
    </row>
    <row r="21" spans="1:28" x14ac:dyDescent="0.25">
      <c r="S21" s="115" t="s">
        <v>67</v>
      </c>
      <c r="T21" s="115"/>
      <c r="U21" s="116"/>
      <c r="V21" s="116">
        <v>70</v>
      </c>
      <c r="W21" s="116">
        <v>57</v>
      </c>
      <c r="X21" s="116">
        <v>61</v>
      </c>
      <c r="Y21" s="112">
        <v>61</v>
      </c>
      <c r="Z21" s="112">
        <v>67</v>
      </c>
      <c r="AB21" s="117">
        <f t="shared" si="2"/>
        <v>0.13590263691683571</v>
      </c>
    </row>
    <row r="22" spans="1:28" x14ac:dyDescent="0.25">
      <c r="S22" s="115" t="s">
        <v>68</v>
      </c>
      <c r="T22" s="115"/>
      <c r="U22" s="116"/>
      <c r="V22" s="116">
        <v>5</v>
      </c>
      <c r="W22" s="116">
        <v>3</v>
      </c>
      <c r="X22" s="116">
        <v>8</v>
      </c>
      <c r="Y22" s="112">
        <v>11</v>
      </c>
      <c r="Z22" s="112">
        <v>9</v>
      </c>
      <c r="AB22" s="117">
        <f t="shared" si="2"/>
        <v>1.8255578093306288E-2</v>
      </c>
    </row>
    <row r="23" spans="1:28" x14ac:dyDescent="0.25">
      <c r="S23" s="115" t="s">
        <v>69</v>
      </c>
      <c r="T23" s="115"/>
      <c r="U23" s="116"/>
      <c r="V23" s="116">
        <v>0</v>
      </c>
      <c r="W23" s="116">
        <v>7</v>
      </c>
      <c r="X23" s="116">
        <v>7</v>
      </c>
      <c r="Y23" s="112">
        <v>0</v>
      </c>
      <c r="Z23" s="112">
        <v>5</v>
      </c>
      <c r="AB23" s="117">
        <f t="shared" si="2"/>
        <v>1.0141987829614604E-2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2</v>
      </c>
      <c r="AB24" s="117">
        <f t="shared" si="2"/>
        <v>4.0567951318458417E-3</v>
      </c>
    </row>
    <row r="25" spans="1:28" x14ac:dyDescent="0.25">
      <c r="S25" s="115" t="s">
        <v>71</v>
      </c>
      <c r="T25" s="115"/>
      <c r="U25" s="116"/>
      <c r="V25" s="116">
        <v>0</v>
      </c>
      <c r="W25" s="116">
        <v>4</v>
      </c>
      <c r="X25" s="116">
        <v>4</v>
      </c>
      <c r="Y25" s="112">
        <v>0</v>
      </c>
      <c r="Z25" s="112">
        <v>4</v>
      </c>
      <c r="AB25" s="117">
        <f t="shared" si="2"/>
        <v>8.1135902636916835E-3</v>
      </c>
    </row>
    <row r="26" spans="1:28" x14ac:dyDescent="0.25">
      <c r="S26" s="115" t="s">
        <v>72</v>
      </c>
      <c r="T26" s="115"/>
      <c r="U26" s="116"/>
      <c r="V26" s="116">
        <v>4</v>
      </c>
      <c r="W26" s="116">
        <v>0</v>
      </c>
      <c r="X26" s="116">
        <v>0</v>
      </c>
      <c r="Y26" s="112">
        <v>0</v>
      </c>
      <c r="Z26" s="112">
        <v>1</v>
      </c>
      <c r="AB26" s="117">
        <f t="shared" si="2"/>
        <v>2.0283975659229209E-3</v>
      </c>
    </row>
    <row r="27" spans="1:28" x14ac:dyDescent="0.25">
      <c r="S27" s="115" t="s">
        <v>73</v>
      </c>
      <c r="T27" s="115"/>
      <c r="U27" s="116"/>
      <c r="V27" s="116">
        <v>11</v>
      </c>
      <c r="W27" s="116">
        <v>0</v>
      </c>
      <c r="X27" s="116">
        <v>3</v>
      </c>
      <c r="Y27" s="112">
        <v>8</v>
      </c>
      <c r="Z27" s="112">
        <v>7</v>
      </c>
      <c r="AB27" s="117">
        <f t="shared" si="2"/>
        <v>1.4198782961460446E-2</v>
      </c>
    </row>
    <row r="28" spans="1:28" x14ac:dyDescent="0.25">
      <c r="S28" s="115" t="s">
        <v>74</v>
      </c>
      <c r="T28" s="115"/>
      <c r="U28" s="116"/>
      <c r="V28" s="116">
        <v>35</v>
      </c>
      <c r="W28" s="116">
        <v>75</v>
      </c>
      <c r="X28" s="116">
        <v>73</v>
      </c>
      <c r="Y28" s="112">
        <v>66</v>
      </c>
      <c r="Z28" s="112">
        <v>45</v>
      </c>
      <c r="AB28" s="117">
        <f t="shared" si="2"/>
        <v>9.1277890466531439E-2</v>
      </c>
    </row>
    <row r="29" spans="1:28" x14ac:dyDescent="0.25">
      <c r="S29" s="115" t="s">
        <v>75</v>
      </c>
      <c r="T29" s="115"/>
      <c r="U29" s="116"/>
      <c r="V29" s="116">
        <v>162</v>
      </c>
      <c r="W29" s="116">
        <v>159</v>
      </c>
      <c r="X29" s="116">
        <v>167</v>
      </c>
      <c r="Y29" s="112">
        <v>139</v>
      </c>
      <c r="Z29" s="112">
        <v>127</v>
      </c>
      <c r="AB29" s="117">
        <f t="shared" si="2"/>
        <v>0.25760649087221094</v>
      </c>
    </row>
    <row r="30" spans="1:28" x14ac:dyDescent="0.25">
      <c r="S30" s="115" t="s">
        <v>76</v>
      </c>
      <c r="T30" s="115"/>
      <c r="U30" s="116"/>
      <c r="V30" s="116">
        <v>102</v>
      </c>
      <c r="W30" s="116">
        <v>109</v>
      </c>
      <c r="X30" s="116">
        <v>126</v>
      </c>
      <c r="Y30" s="112">
        <v>117</v>
      </c>
      <c r="Z30" s="112">
        <v>83</v>
      </c>
      <c r="AB30" s="117">
        <f t="shared" si="2"/>
        <v>0.16835699797160245</v>
      </c>
    </row>
    <row r="31" spans="1:28" x14ac:dyDescent="0.25">
      <c r="S31" s="115" t="s">
        <v>77</v>
      </c>
      <c r="T31" s="115"/>
      <c r="U31" s="116"/>
      <c r="V31" s="116">
        <v>53</v>
      </c>
      <c r="W31" s="116">
        <v>33</v>
      </c>
      <c r="X31" s="116">
        <v>45</v>
      </c>
      <c r="Y31" s="112">
        <v>48</v>
      </c>
      <c r="Z31" s="112">
        <v>41</v>
      </c>
      <c r="AB31" s="117">
        <f t="shared" si="2"/>
        <v>8.3164300202839755E-2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6</v>
      </c>
      <c r="W32" s="116">
        <v>5</v>
      </c>
      <c r="X32" s="116">
        <v>0</v>
      </c>
      <c r="Y32" s="112">
        <v>5</v>
      </c>
      <c r="Z32" s="112">
        <v>3</v>
      </c>
      <c r="AB32" s="117">
        <f t="shared" si="2"/>
        <v>6.0851926977687626E-3</v>
      </c>
    </row>
    <row r="33" spans="19:32" x14ac:dyDescent="0.25">
      <c r="S33" s="115" t="s">
        <v>79</v>
      </c>
      <c r="T33" s="115"/>
      <c r="U33" s="116"/>
      <c r="V33" s="116">
        <v>50</v>
      </c>
      <c r="W33" s="116">
        <v>54</v>
      </c>
      <c r="X33" s="116">
        <v>61</v>
      </c>
      <c r="Y33" s="112">
        <v>48</v>
      </c>
      <c r="Z33" s="112">
        <v>40</v>
      </c>
      <c r="AB33" s="117">
        <f t="shared" si="2"/>
        <v>8.1135902636916835E-2</v>
      </c>
    </row>
    <row r="34" spans="19:32" x14ac:dyDescent="0.25">
      <c r="S34" s="118" t="s">
        <v>53</v>
      </c>
      <c r="T34" s="118"/>
      <c r="U34" s="119"/>
      <c r="V34" s="119">
        <v>591</v>
      </c>
      <c r="W34" s="119">
        <v>624</v>
      </c>
      <c r="X34" s="119">
        <v>659</v>
      </c>
      <c r="Y34" s="120">
        <v>573</v>
      </c>
      <c r="Z34" s="120">
        <v>493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345</v>
      </c>
      <c r="W37" s="112">
        <v>352</v>
      </c>
      <c r="X37" s="112">
        <v>339</v>
      </c>
      <c r="Y37" s="112">
        <v>317</v>
      </c>
      <c r="Z37" s="112">
        <v>297</v>
      </c>
      <c r="AB37" s="132">
        <f>Z37/Z40*100</f>
        <v>83.193277310924373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61</v>
      </c>
      <c r="W38" s="112">
        <v>72</v>
      </c>
      <c r="X38" s="112">
        <v>106</v>
      </c>
      <c r="Y38" s="112">
        <v>82</v>
      </c>
      <c r="Z38" s="112">
        <v>60</v>
      </c>
      <c r="AB38" s="132">
        <f>Z38/Z40*100</f>
        <v>16.806722689075631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406</v>
      </c>
      <c r="W40" s="112">
        <v>424</v>
      </c>
      <c r="X40" s="112">
        <v>445</v>
      </c>
      <c r="Y40" s="112">
        <v>399</v>
      </c>
      <c r="Z40" s="112">
        <v>357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5</v>
      </c>
      <c r="X45" s="112">
        <v>5</v>
      </c>
      <c r="Y45" s="112">
        <v>8</v>
      </c>
      <c r="Z45" s="112">
        <v>1</v>
      </c>
    </row>
    <row r="46" spans="19:32" x14ac:dyDescent="0.25">
      <c r="S46" s="115" t="s">
        <v>38</v>
      </c>
      <c r="T46" s="115"/>
      <c r="U46" s="112"/>
      <c r="V46" s="112">
        <v>19</v>
      </c>
      <c r="W46" s="112">
        <v>16</v>
      </c>
      <c r="X46" s="112">
        <v>18</v>
      </c>
      <c r="Y46" s="112">
        <v>23</v>
      </c>
      <c r="Z46" s="112">
        <v>8</v>
      </c>
    </row>
    <row r="47" spans="19:32" x14ac:dyDescent="0.25">
      <c r="S47" s="115" t="s">
        <v>39</v>
      </c>
      <c r="T47" s="115"/>
      <c r="U47" s="112"/>
      <c r="V47" s="112">
        <v>36</v>
      </c>
      <c r="W47" s="112">
        <v>32</v>
      </c>
      <c r="X47" s="112">
        <v>31</v>
      </c>
      <c r="Y47" s="112">
        <v>22</v>
      </c>
      <c r="Z47" s="112">
        <v>27</v>
      </c>
    </row>
    <row r="48" spans="19:32" x14ac:dyDescent="0.25">
      <c r="S48" s="115" t="s">
        <v>40</v>
      </c>
      <c r="T48" s="115"/>
      <c r="U48" s="112"/>
      <c r="V48" s="112">
        <v>36</v>
      </c>
      <c r="W48" s="112">
        <v>45</v>
      </c>
      <c r="X48" s="112">
        <v>27</v>
      </c>
      <c r="Y48" s="112">
        <v>26</v>
      </c>
      <c r="Z48" s="112">
        <v>41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31</v>
      </c>
      <c r="W49" s="112">
        <v>34</v>
      </c>
      <c r="X49" s="112">
        <v>32</v>
      </c>
      <c r="Y49" s="112">
        <v>28</v>
      </c>
      <c r="Z49" s="112">
        <v>29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Aurukun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37</v>
      </c>
      <c r="W50" s="112">
        <v>33</v>
      </c>
      <c r="X50" s="112">
        <v>20</v>
      </c>
      <c r="Y50" s="112">
        <v>19</v>
      </c>
      <c r="Z50" s="112">
        <v>28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39</v>
      </c>
      <c r="W51" s="112">
        <v>29</v>
      </c>
      <c r="X51" s="112">
        <v>29</v>
      </c>
      <c r="Y51" s="112">
        <v>28</v>
      </c>
      <c r="Z51" s="112">
        <v>26</v>
      </c>
    </row>
    <row r="52" spans="1:26" ht="15" customHeight="1" x14ac:dyDescent="0.25">
      <c r="S52" s="115" t="s">
        <v>44</v>
      </c>
      <c r="T52" s="115"/>
      <c r="U52" s="112"/>
      <c r="V52" s="112">
        <v>43</v>
      </c>
      <c r="W52" s="112">
        <v>37</v>
      </c>
      <c r="X52" s="112">
        <v>42</v>
      </c>
      <c r="Y52" s="112">
        <v>22</v>
      </c>
      <c r="Z52" s="112">
        <v>26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28</v>
      </c>
      <c r="W53" s="112">
        <v>38</v>
      </c>
      <c r="X53" s="112">
        <v>36</v>
      </c>
      <c r="Y53" s="112">
        <v>31</v>
      </c>
      <c r="Z53" s="112">
        <v>33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24</v>
      </c>
      <c r="W54" s="112">
        <v>27</v>
      </c>
      <c r="X54" s="112">
        <v>21</v>
      </c>
      <c r="Y54" s="112">
        <v>30</v>
      </c>
      <c r="Z54" s="112">
        <v>27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19</v>
      </c>
      <c r="W55" s="112">
        <v>23</v>
      </c>
      <c r="X55" s="112">
        <v>18</v>
      </c>
      <c r="Y55" s="112">
        <v>11</v>
      </c>
      <c r="Z55" s="112">
        <v>12</v>
      </c>
    </row>
    <row r="56" spans="1:26" ht="15" customHeight="1" x14ac:dyDescent="0.25">
      <c r="S56" s="115" t="s">
        <v>48</v>
      </c>
      <c r="T56" s="115"/>
      <c r="U56" s="112"/>
      <c r="V56" s="112">
        <v>11</v>
      </c>
      <c r="W56" s="112">
        <v>8</v>
      </c>
      <c r="X56" s="112">
        <v>17</v>
      </c>
      <c r="Y56" s="112">
        <v>9</v>
      </c>
      <c r="Z56" s="112">
        <v>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7</v>
      </c>
      <c r="Z57" s="112">
        <v>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310</v>
      </c>
      <c r="W61" s="112">
        <v>318</v>
      </c>
      <c r="X61" s="112">
        <v>299</v>
      </c>
      <c r="Y61" s="112">
        <v>259</v>
      </c>
      <c r="Z61" s="112">
        <v>270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</v>
      </c>
      <c r="W64" s="112">
        <v>4</v>
      </c>
      <c r="X64" s="112">
        <v>6</v>
      </c>
      <c r="Y64" s="112">
        <v>7</v>
      </c>
      <c r="Z64" s="112">
        <v>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Aurukun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14</v>
      </c>
      <c r="W65" s="112">
        <v>18</v>
      </c>
      <c r="X65" s="112">
        <v>21</v>
      </c>
      <c r="Y65" s="112">
        <v>17</v>
      </c>
      <c r="Z65" s="112">
        <v>14</v>
      </c>
    </row>
    <row r="66" spans="1:26" x14ac:dyDescent="0.25">
      <c r="S66" s="115" t="s">
        <v>39</v>
      </c>
      <c r="T66" s="115"/>
      <c r="U66" s="112"/>
      <c r="V66" s="112">
        <v>37</v>
      </c>
      <c r="W66" s="112">
        <v>28</v>
      </c>
      <c r="X66" s="112">
        <v>40</v>
      </c>
      <c r="Y66" s="112">
        <v>26</v>
      </c>
      <c r="Z66" s="112">
        <v>22</v>
      </c>
    </row>
    <row r="67" spans="1:26" x14ac:dyDescent="0.25">
      <c r="S67" s="115" t="s">
        <v>40</v>
      </c>
      <c r="T67" s="115"/>
      <c r="U67" s="112"/>
      <c r="V67" s="112">
        <v>42</v>
      </c>
      <c r="W67" s="112">
        <v>38</v>
      </c>
      <c r="X67" s="112">
        <v>57</v>
      </c>
      <c r="Y67" s="112">
        <v>51</v>
      </c>
      <c r="Z67" s="112">
        <v>26</v>
      </c>
    </row>
    <row r="68" spans="1:26" x14ac:dyDescent="0.25">
      <c r="S68" s="115" t="s">
        <v>41</v>
      </c>
      <c r="T68" s="115"/>
      <c r="U68" s="112"/>
      <c r="V68" s="112">
        <v>33</v>
      </c>
      <c r="W68" s="112">
        <v>46</v>
      </c>
      <c r="X68" s="112">
        <v>48</v>
      </c>
      <c r="Y68" s="112">
        <v>44</v>
      </c>
      <c r="Z68" s="112">
        <v>32</v>
      </c>
    </row>
    <row r="69" spans="1:26" x14ac:dyDescent="0.25">
      <c r="S69" s="115" t="s">
        <v>42</v>
      </c>
      <c r="T69" s="115"/>
      <c r="U69" s="112"/>
      <c r="V69" s="112">
        <v>26</v>
      </c>
      <c r="W69" s="112">
        <v>35</v>
      </c>
      <c r="X69" s="112">
        <v>28</v>
      </c>
      <c r="Y69" s="112">
        <v>24</v>
      </c>
      <c r="Z69" s="112">
        <v>22</v>
      </c>
    </row>
    <row r="70" spans="1:26" x14ac:dyDescent="0.25">
      <c r="S70" s="115" t="s">
        <v>43</v>
      </c>
      <c r="T70" s="115"/>
      <c r="U70" s="112"/>
      <c r="V70" s="112">
        <v>26</v>
      </c>
      <c r="W70" s="112">
        <v>38</v>
      </c>
      <c r="X70" s="112">
        <v>22</v>
      </c>
      <c r="Y70" s="112">
        <v>14</v>
      </c>
      <c r="Z70" s="112">
        <v>15</v>
      </c>
    </row>
    <row r="71" spans="1:26" x14ac:dyDescent="0.25">
      <c r="S71" s="115" t="s">
        <v>44</v>
      </c>
      <c r="T71" s="115"/>
      <c r="U71" s="112"/>
      <c r="V71" s="112">
        <v>24</v>
      </c>
      <c r="W71" s="112">
        <v>38</v>
      </c>
      <c r="X71" s="112">
        <v>50</v>
      </c>
      <c r="Y71" s="112">
        <v>34</v>
      </c>
      <c r="Z71" s="112">
        <v>27</v>
      </c>
    </row>
    <row r="72" spans="1:26" x14ac:dyDescent="0.25">
      <c r="S72" s="115" t="s">
        <v>45</v>
      </c>
      <c r="T72" s="115"/>
      <c r="U72" s="112"/>
      <c r="V72" s="112">
        <v>14</v>
      </c>
      <c r="W72" s="112">
        <v>11</v>
      </c>
      <c r="X72" s="112">
        <v>31</v>
      </c>
      <c r="Y72" s="112">
        <v>42</v>
      </c>
      <c r="Z72" s="112">
        <v>22</v>
      </c>
    </row>
    <row r="73" spans="1:26" x14ac:dyDescent="0.25">
      <c r="S73" s="115" t="s">
        <v>46</v>
      </c>
      <c r="T73" s="115"/>
      <c r="U73" s="112"/>
      <c r="V73" s="112">
        <v>30</v>
      </c>
      <c r="W73" s="112">
        <v>24</v>
      </c>
      <c r="X73" s="112">
        <v>25</v>
      </c>
      <c r="Y73" s="112">
        <v>13</v>
      </c>
      <c r="Z73" s="112">
        <v>19</v>
      </c>
    </row>
    <row r="74" spans="1:26" x14ac:dyDescent="0.25">
      <c r="S74" s="115" t="s">
        <v>47</v>
      </c>
      <c r="T74" s="115"/>
      <c r="U74" s="112"/>
      <c r="V74" s="112">
        <v>17</v>
      </c>
      <c r="W74" s="112">
        <v>18</v>
      </c>
      <c r="X74" s="112">
        <v>17</v>
      </c>
      <c r="Y74" s="112">
        <v>25</v>
      </c>
      <c r="Z74" s="112">
        <v>14</v>
      </c>
    </row>
    <row r="75" spans="1:26" x14ac:dyDescent="0.25">
      <c r="S75" s="115" t="s">
        <v>48</v>
      </c>
      <c r="T75" s="115"/>
      <c r="U75" s="112"/>
      <c r="V75" s="112">
        <v>7</v>
      </c>
      <c r="W75" s="112">
        <v>3</v>
      </c>
      <c r="X75" s="112">
        <v>4</v>
      </c>
      <c r="Y75" s="112">
        <v>5</v>
      </c>
      <c r="Z75" s="112">
        <v>3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4</v>
      </c>
      <c r="X76" s="112">
        <v>5</v>
      </c>
      <c r="Y76" s="112">
        <v>6</v>
      </c>
      <c r="Z76" s="112">
        <v>3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4</v>
      </c>
      <c r="Z77" s="112">
        <v>2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282</v>
      </c>
      <c r="W80" s="112">
        <v>306</v>
      </c>
      <c r="X80" s="112">
        <v>355</v>
      </c>
      <c r="Y80" s="112">
        <v>311</v>
      </c>
      <c r="Z80" s="112">
        <v>223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Aurukun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</v>
      </c>
      <c r="W83" s="112">
        <v>10</v>
      </c>
      <c r="X83" s="112">
        <v>12</v>
      </c>
      <c r="Y83" s="112">
        <v>8</v>
      </c>
      <c r="Z83" s="112">
        <v>13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25</v>
      </c>
      <c r="W84" s="112">
        <v>21</v>
      </c>
      <c r="X84" s="112">
        <v>21</v>
      </c>
      <c r="Y84" s="112">
        <v>20</v>
      </c>
      <c r="Z84" s="112">
        <v>16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30</v>
      </c>
      <c r="W85" s="112">
        <v>37</v>
      </c>
      <c r="X85" s="112">
        <v>39</v>
      </c>
      <c r="Y85" s="112">
        <v>29</v>
      </c>
      <c r="Z85" s="112">
        <v>31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493</v>
      </c>
      <c r="D86" s="96">
        <f t="shared" ref="D86:D91" si="4">AD4</f>
        <v>-0.13051146384479717</v>
      </c>
      <c r="E86" s="97">
        <f t="shared" ref="E86:E91" si="5">AD4</f>
        <v>-0.13051146384479717</v>
      </c>
      <c r="F86" s="96">
        <f t="shared" ref="F86:F91" si="6">AF4</f>
        <v>-0.16440677966101691</v>
      </c>
      <c r="G86" s="97">
        <f t="shared" ref="G86:G91" si="7">AF4</f>
        <v>-0.16440677966101691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28</v>
      </c>
      <c r="W86" s="112">
        <v>28</v>
      </c>
      <c r="X86" s="112">
        <v>21</v>
      </c>
      <c r="Y86" s="112">
        <v>27</v>
      </c>
      <c r="Z86" s="112">
        <v>27</v>
      </c>
    </row>
    <row r="87" spans="1:30" ht="15" customHeight="1" x14ac:dyDescent="0.25">
      <c r="A87" s="98" t="s">
        <v>4</v>
      </c>
      <c r="B87" s="49"/>
      <c r="C87" s="57" t="str">
        <f t="shared" si="3"/>
        <v>270</v>
      </c>
      <c r="D87" s="96">
        <f t="shared" si="4"/>
        <v>3.0534351145038219E-2</v>
      </c>
      <c r="E87" s="97">
        <f t="shared" si="5"/>
        <v>3.0534351145038219E-2</v>
      </c>
      <c r="F87" s="96">
        <f t="shared" si="6"/>
        <v>-0.12621359223300976</v>
      </c>
      <c r="G87" s="97">
        <f t="shared" si="7"/>
        <v>-0.12621359223300976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7</v>
      </c>
      <c r="W87" s="112">
        <v>0</v>
      </c>
      <c r="X87" s="112">
        <v>7</v>
      </c>
      <c r="Y87" s="112">
        <v>7</v>
      </c>
      <c r="Z87" s="112">
        <v>5</v>
      </c>
    </row>
    <row r="88" spans="1:30" ht="15" customHeight="1" x14ac:dyDescent="0.25">
      <c r="A88" s="98" t="s">
        <v>5</v>
      </c>
      <c r="B88" s="49"/>
      <c r="C88" s="57" t="str">
        <f t="shared" si="3"/>
        <v>223</v>
      </c>
      <c r="D88" s="96">
        <f t="shared" si="4"/>
        <v>-0.28525641025641024</v>
      </c>
      <c r="E88" s="97">
        <f t="shared" si="5"/>
        <v>-0.28525641025641024</v>
      </c>
      <c r="F88" s="96">
        <f t="shared" si="6"/>
        <v>-0.19784172661870503</v>
      </c>
      <c r="G88" s="97">
        <f t="shared" si="7"/>
        <v>-0.19784172661870503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9</v>
      </c>
      <c r="W88" s="112">
        <v>9</v>
      </c>
      <c r="X88" s="112">
        <v>8</v>
      </c>
      <c r="Y88" s="112">
        <v>7</v>
      </c>
      <c r="Z88" s="112">
        <v>10</v>
      </c>
    </row>
    <row r="89" spans="1:30" ht="15" customHeight="1" x14ac:dyDescent="0.25">
      <c r="A89" s="49" t="s">
        <v>6</v>
      </c>
      <c r="B89" s="49"/>
      <c r="C89" s="57" t="str">
        <f t="shared" si="3"/>
        <v>365</v>
      </c>
      <c r="D89" s="96">
        <f t="shared" si="4"/>
        <v>-0.10098522167487689</v>
      </c>
      <c r="E89" s="97">
        <f t="shared" si="5"/>
        <v>-0.10098522167487689</v>
      </c>
      <c r="F89" s="96">
        <f t="shared" si="6"/>
        <v>-0.11622276029055689</v>
      </c>
      <c r="G89" s="97">
        <f t="shared" si="7"/>
        <v>-0.11622276029055689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14</v>
      </c>
      <c r="W89" s="112">
        <v>12</v>
      </c>
      <c r="X89" s="112">
        <v>20</v>
      </c>
      <c r="Y89" s="112">
        <v>19</v>
      </c>
      <c r="Z89" s="112">
        <v>14</v>
      </c>
    </row>
    <row r="90" spans="1:30" ht="15" customHeight="1" x14ac:dyDescent="0.25">
      <c r="A90" s="49" t="s">
        <v>98</v>
      </c>
      <c r="B90" s="49"/>
      <c r="C90" s="57" t="str">
        <f t="shared" si="3"/>
        <v>$20,871</v>
      </c>
      <c r="D90" s="96">
        <f t="shared" si="4"/>
        <v>0.10222007222443441</v>
      </c>
      <c r="E90" s="97">
        <f t="shared" si="5"/>
        <v>0.10222007222443441</v>
      </c>
      <c r="F90" s="96">
        <f t="shared" si="6"/>
        <v>-0.19828678984365999</v>
      </c>
      <c r="G90" s="97">
        <f t="shared" si="7"/>
        <v>-0.19828678984365999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48</v>
      </c>
      <c r="W90" s="112">
        <v>54</v>
      </c>
      <c r="X90" s="112">
        <v>38</v>
      </c>
      <c r="Y90" s="112">
        <v>27</v>
      </c>
      <c r="Z90" s="112">
        <v>30</v>
      </c>
    </row>
    <row r="91" spans="1:30" ht="15" customHeight="1" x14ac:dyDescent="0.25">
      <c r="A91" s="49" t="s">
        <v>7</v>
      </c>
      <c r="B91" s="49"/>
      <c r="C91" s="57" t="str">
        <f t="shared" si="3"/>
        <v>$13.7 mil</v>
      </c>
      <c r="D91" s="96">
        <f t="shared" si="4"/>
        <v>-1.3067287112537573E-2</v>
      </c>
      <c r="E91" s="97">
        <f t="shared" si="5"/>
        <v>-1.3067287112537573E-2</v>
      </c>
      <c r="F91" s="96">
        <f t="shared" si="6"/>
        <v>3.9070761274030641E-2</v>
      </c>
      <c r="G91" s="97">
        <f t="shared" si="7"/>
        <v>3.9070761274030641E-2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220</v>
      </c>
      <c r="W91" s="112">
        <v>231</v>
      </c>
      <c r="X91" s="112">
        <v>204</v>
      </c>
      <c r="Y91" s="112">
        <v>189</v>
      </c>
      <c r="Z91" s="112">
        <v>191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6</v>
      </c>
      <c r="W93" s="112">
        <v>7</v>
      </c>
      <c r="X93" s="112">
        <v>6</v>
      </c>
      <c r="Y93" s="112">
        <v>7</v>
      </c>
      <c r="Z93" s="112">
        <v>4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20</v>
      </c>
      <c r="W94" s="112">
        <v>23</v>
      </c>
      <c r="X94" s="112">
        <v>27</v>
      </c>
      <c r="Y94" s="112">
        <v>25</v>
      </c>
      <c r="Z94" s="112">
        <v>25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3</v>
      </c>
      <c r="W95" s="112">
        <v>3</v>
      </c>
      <c r="X95" s="112">
        <v>6</v>
      </c>
      <c r="Y95" s="112">
        <v>8</v>
      </c>
      <c r="Z95" s="112">
        <v>6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50</v>
      </c>
      <c r="W96" s="112">
        <v>46</v>
      </c>
      <c r="X96" s="112">
        <v>52</v>
      </c>
      <c r="Y96" s="112">
        <v>41</v>
      </c>
      <c r="Z96" s="112">
        <v>35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27</v>
      </c>
      <c r="W97" s="112">
        <v>26</v>
      </c>
      <c r="X97" s="112">
        <v>32</v>
      </c>
      <c r="Y97" s="112">
        <v>26</v>
      </c>
      <c r="Z97" s="112">
        <v>30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13</v>
      </c>
      <c r="W98" s="112">
        <v>18</v>
      </c>
      <c r="X98" s="112">
        <v>20</v>
      </c>
      <c r="Y98" s="112">
        <v>9</v>
      </c>
      <c r="Z98" s="112">
        <v>8</v>
      </c>
    </row>
    <row r="99" spans="1:32" ht="15" customHeight="1" x14ac:dyDescent="0.25">
      <c r="S99" s="115" t="s">
        <v>199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21</v>
      </c>
      <c r="W100" s="112">
        <v>37</v>
      </c>
      <c r="X100" s="112">
        <v>33</v>
      </c>
      <c r="Y100" s="112">
        <v>24</v>
      </c>
      <c r="Z100" s="112">
        <v>17</v>
      </c>
    </row>
    <row r="101" spans="1:32" x14ac:dyDescent="0.25">
      <c r="A101" s="18"/>
      <c r="S101" s="118" t="s">
        <v>53</v>
      </c>
      <c r="T101" s="118"/>
      <c r="U101" s="112"/>
      <c r="V101" s="112">
        <v>193</v>
      </c>
      <c r="W101" s="112">
        <v>199</v>
      </c>
      <c r="X101" s="112">
        <v>234</v>
      </c>
      <c r="Y101" s="112">
        <v>217</v>
      </c>
      <c r="Z101" s="112">
        <v>168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287</v>
      </c>
      <c r="W104" s="112">
        <v>344</v>
      </c>
      <c r="X104" s="112">
        <v>351</v>
      </c>
      <c r="Y104" s="112">
        <v>262</v>
      </c>
      <c r="Z104" s="112">
        <v>262</v>
      </c>
      <c r="AB104" s="109" t="str">
        <f>TEXT(Z104,"###,###")</f>
        <v>262</v>
      </c>
      <c r="AD104" s="130">
        <f>Z104/($Z$4)*100</f>
        <v>53.144016227180522</v>
      </c>
      <c r="AF104" s="109"/>
    </row>
    <row r="105" spans="1:32" x14ac:dyDescent="0.25">
      <c r="S105" s="115" t="s">
        <v>17</v>
      </c>
      <c r="T105" s="115"/>
      <c r="U105" s="112"/>
      <c r="V105" s="112">
        <v>287</v>
      </c>
      <c r="W105" s="112">
        <v>267</v>
      </c>
      <c r="X105" s="112">
        <v>311</v>
      </c>
      <c r="Y105" s="112">
        <v>273</v>
      </c>
      <c r="Z105" s="112">
        <v>217</v>
      </c>
      <c r="AB105" s="109" t="str">
        <f>TEXT(Z105,"###,###")</f>
        <v>217</v>
      </c>
      <c r="AD105" s="130">
        <f>Z105/($Z$4)*100</f>
        <v>44.016227180527387</v>
      </c>
      <c r="AF105" s="109"/>
    </row>
    <row r="106" spans="1:32" x14ac:dyDescent="0.25">
      <c r="S106" s="118" t="s">
        <v>53</v>
      </c>
      <c r="T106" s="118"/>
      <c r="U106" s="120"/>
      <c r="V106" s="120">
        <v>574</v>
      </c>
      <c r="W106" s="120">
        <v>611</v>
      </c>
      <c r="X106" s="120">
        <v>662</v>
      </c>
      <c r="Y106" s="120">
        <v>535</v>
      </c>
      <c r="Z106" s="120">
        <v>479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</v>
      </c>
      <c r="W108" s="112">
        <v>46</v>
      </c>
      <c r="X108" s="112">
        <v>16</v>
      </c>
      <c r="Y108" s="112">
        <v>25</v>
      </c>
      <c r="Z108" s="112">
        <v>8</v>
      </c>
      <c r="AB108" s="109" t="str">
        <f>TEXT(Z108,"###,###")</f>
        <v>8</v>
      </c>
      <c r="AD108" s="130">
        <f>Z108/($Z$4)*100</f>
        <v>1.6227180527383367</v>
      </c>
      <c r="AF108" s="109"/>
    </row>
    <row r="109" spans="1:32" x14ac:dyDescent="0.25">
      <c r="S109" s="115" t="s">
        <v>20</v>
      </c>
      <c r="T109" s="115"/>
      <c r="U109" s="112"/>
      <c r="V109" s="112">
        <v>37</v>
      </c>
      <c r="W109" s="112">
        <v>84</v>
      </c>
      <c r="X109" s="112">
        <v>36</v>
      </c>
      <c r="Y109" s="112">
        <v>35</v>
      </c>
      <c r="Z109" s="112">
        <v>68</v>
      </c>
      <c r="AB109" s="109" t="str">
        <f>TEXT(Z109,"###,###")</f>
        <v>68</v>
      </c>
      <c r="AD109" s="130">
        <f>Z109/($Z$4)*100</f>
        <v>13.793103448275861</v>
      </c>
      <c r="AF109" s="109"/>
    </row>
    <row r="110" spans="1:32" x14ac:dyDescent="0.25">
      <c r="S110" s="115" t="s">
        <v>21</v>
      </c>
      <c r="T110" s="115"/>
      <c r="U110" s="112"/>
      <c r="V110" s="112">
        <v>340</v>
      </c>
      <c r="W110" s="112">
        <v>321</v>
      </c>
      <c r="X110" s="112">
        <v>355</v>
      </c>
      <c r="Y110" s="112">
        <v>266</v>
      </c>
      <c r="Z110" s="112">
        <v>246</v>
      </c>
      <c r="AB110" s="109" t="str">
        <f>TEXT(Z110,"###,###")</f>
        <v>246</v>
      </c>
      <c r="AD110" s="130">
        <f>Z110/($Z$4)*100</f>
        <v>49.898580121703858</v>
      </c>
      <c r="AF110" s="109"/>
    </row>
    <row r="111" spans="1:32" x14ac:dyDescent="0.25">
      <c r="S111" s="115" t="s">
        <v>22</v>
      </c>
      <c r="T111" s="115"/>
      <c r="U111" s="112"/>
      <c r="V111" s="112">
        <v>190</v>
      </c>
      <c r="W111" s="112">
        <v>171</v>
      </c>
      <c r="X111" s="112">
        <v>246</v>
      </c>
      <c r="Y111" s="112">
        <v>222</v>
      </c>
      <c r="Z111" s="112">
        <v>160</v>
      </c>
      <c r="AB111" s="109" t="str">
        <f>TEXT(Z111,"###,###")</f>
        <v>160</v>
      </c>
      <c r="AD111" s="130">
        <f>Z111/($Z$4)*100</f>
        <v>32.454361054766736</v>
      </c>
      <c r="AF111" s="109"/>
    </row>
    <row r="112" spans="1:32" x14ac:dyDescent="0.25">
      <c r="S112" s="118" t="s">
        <v>53</v>
      </c>
      <c r="T112" s="118"/>
      <c r="U112" s="112"/>
      <c r="V112" s="112">
        <v>591</v>
      </c>
      <c r="W112" s="112">
        <v>626</v>
      </c>
      <c r="X112" s="112">
        <v>655</v>
      </c>
      <c r="Y112" s="112">
        <v>567</v>
      </c>
      <c r="Z112" s="112">
        <v>493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38.6</v>
      </c>
      <c r="W118" s="131">
        <v>38.93</v>
      </c>
      <c r="X118" s="131">
        <v>39.32</v>
      </c>
      <c r="Y118" s="131">
        <v>39.33</v>
      </c>
      <c r="Z118" s="131">
        <v>39.82</v>
      </c>
      <c r="AB118" s="109" t="str">
        <f>TEXT(Z118,"##.0")</f>
        <v>39.8</v>
      </c>
    </row>
    <row r="120" spans="19:32" x14ac:dyDescent="0.25">
      <c r="S120" s="101" t="s">
        <v>100</v>
      </c>
      <c r="T120" s="112"/>
      <c r="U120" s="112"/>
      <c r="V120" s="112">
        <v>404</v>
      </c>
      <c r="W120" s="112">
        <v>424</v>
      </c>
      <c r="X120" s="112">
        <v>428</v>
      </c>
      <c r="Y120" s="112">
        <v>383</v>
      </c>
      <c r="Z120" s="112">
        <v>349</v>
      </c>
      <c r="AB120" s="109" t="str">
        <f>TEXT(Z120,"###,###")</f>
        <v>349</v>
      </c>
    </row>
    <row r="121" spans="19:32" x14ac:dyDescent="0.25">
      <c r="S121" s="101" t="s">
        <v>101</v>
      </c>
      <c r="T121" s="112"/>
      <c r="U121" s="112"/>
      <c r="V121" s="112">
        <v>0</v>
      </c>
      <c r="W121" s="112">
        <v>6</v>
      </c>
      <c r="X121" s="112">
        <v>5</v>
      </c>
      <c r="Y121" s="112">
        <v>7</v>
      </c>
      <c r="Z121" s="112">
        <v>0</v>
      </c>
      <c r="AB121" s="109" t="str">
        <f>TEXT(Z121,"###,###")</f>
        <v/>
      </c>
    </row>
    <row r="122" spans="19:32" x14ac:dyDescent="0.25">
      <c r="S122" s="101" t="s">
        <v>102</v>
      </c>
      <c r="T122" s="112"/>
      <c r="U122" s="112"/>
      <c r="V122" s="112">
        <v>7</v>
      </c>
      <c r="W122" s="112">
        <v>5</v>
      </c>
      <c r="X122" s="112">
        <v>5</v>
      </c>
      <c r="Y122" s="112">
        <v>14</v>
      </c>
      <c r="Z122" s="112">
        <v>9</v>
      </c>
      <c r="AB122" s="109" t="str">
        <f>TEXT(Z122,"###,###")</f>
        <v>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411</v>
      </c>
      <c r="W124" s="112">
        <v>429</v>
      </c>
      <c r="X124" s="112">
        <v>433</v>
      </c>
      <c r="Y124" s="112">
        <v>397</v>
      </c>
      <c r="Z124" s="112">
        <v>358</v>
      </c>
      <c r="AB124" s="109" t="str">
        <f>TEXT(Z124,"###,###")</f>
        <v>358</v>
      </c>
      <c r="AD124" s="127">
        <f>Z124/$Z$7*100</f>
        <v>98.082191780821915</v>
      </c>
    </row>
    <row r="125" spans="19:32" x14ac:dyDescent="0.25">
      <c r="S125" s="101" t="s">
        <v>104</v>
      </c>
      <c r="T125" s="112"/>
      <c r="U125" s="112"/>
      <c r="V125" s="112">
        <v>7</v>
      </c>
      <c r="W125" s="112">
        <v>11</v>
      </c>
      <c r="X125" s="112">
        <v>10</v>
      </c>
      <c r="Y125" s="112">
        <v>21</v>
      </c>
      <c r="Z125" s="112">
        <v>9</v>
      </c>
      <c r="AB125" s="109" t="str">
        <f>TEXT(Z125,"###,###")</f>
        <v>9</v>
      </c>
      <c r="AD125" s="127">
        <f>Z125/$Z$7*100</f>
        <v>2.4657534246575343</v>
      </c>
    </row>
    <row r="127" spans="19:32" x14ac:dyDescent="0.25">
      <c r="S127" s="101" t="s">
        <v>105</v>
      </c>
      <c r="T127" s="112"/>
      <c r="U127" s="112"/>
      <c r="V127" s="112">
        <v>220</v>
      </c>
      <c r="W127" s="112">
        <v>227</v>
      </c>
      <c r="X127" s="112">
        <v>208</v>
      </c>
      <c r="Y127" s="112">
        <v>193</v>
      </c>
      <c r="Z127" s="112">
        <v>196</v>
      </c>
      <c r="AB127" s="109" t="str">
        <f>TEXT(Z127,"###,###")</f>
        <v>196</v>
      </c>
      <c r="AD127" s="127">
        <f>Z127/$Z$7*100</f>
        <v>53.698630136986303</v>
      </c>
    </row>
    <row r="128" spans="19:32" x14ac:dyDescent="0.25">
      <c r="S128" s="101" t="s">
        <v>106</v>
      </c>
      <c r="T128" s="112"/>
      <c r="U128" s="112"/>
      <c r="V128" s="112">
        <v>191</v>
      </c>
      <c r="W128" s="112">
        <v>200</v>
      </c>
      <c r="X128" s="112">
        <v>238</v>
      </c>
      <c r="Y128" s="112">
        <v>214</v>
      </c>
      <c r="Z128" s="112">
        <v>171</v>
      </c>
      <c r="AB128" s="109" t="str">
        <f>TEXT(Z128,"###,###")</f>
        <v>171</v>
      </c>
      <c r="AD128" s="127">
        <f>Z128/$Z$7*100</f>
        <v>46.849315068493155</v>
      </c>
    </row>
    <row r="130" spans="19:20" x14ac:dyDescent="0.25">
      <c r="S130" s="101" t="s">
        <v>280</v>
      </c>
      <c r="T130" s="127">
        <v>95.61643835616438</v>
      </c>
    </row>
    <row r="131" spans="19:20" x14ac:dyDescent="0.25">
      <c r="S131" s="101" t="s">
        <v>281</v>
      </c>
      <c r="T131" s="127">
        <v>0</v>
      </c>
    </row>
    <row r="132" spans="19:20" x14ac:dyDescent="0.25">
      <c r="S132" s="101" t="s">
        <v>282</v>
      </c>
      <c r="T132" s="127">
        <v>2.4657534246575343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011B3D6-1B25-41FA-8982-F47F7B5F10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65E2292-2AF0-4762-9B7B-377BBD6B30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A050060-8CA3-49C0-8D73-D318D5A804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4E6540F-054A-46E8-905A-BA736BDA2E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C2DA4-943E-4128-8375-B12B8C8C8963}">
  <sheetPr codeName="Sheet8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126</v>
      </c>
      <c r="T1" s="99"/>
      <c r="U1" s="99"/>
      <c r="V1" s="99"/>
      <c r="W1" s="99"/>
      <c r="X1" s="99"/>
      <c r="Y1" s="100" t="s">
        <v>221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126</v>
      </c>
      <c r="Y3" s="105" t="s">
        <v>221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9.19 Cloncurry,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2209</v>
      </c>
      <c r="W4" s="108">
        <v>2665</v>
      </c>
      <c r="X4" s="108">
        <v>2392</v>
      </c>
      <c r="Y4" s="108">
        <v>2637</v>
      </c>
      <c r="Z4" s="108">
        <v>2743</v>
      </c>
      <c r="AB4" s="109" t="str">
        <f>TEXT(Z4,"###,###")</f>
        <v>2,743</v>
      </c>
      <c r="AD4" s="110">
        <f>Z4/Y4-1</f>
        <v>4.0197193780811435E-2</v>
      </c>
      <c r="AF4" s="110">
        <f>Z4/V4-1</f>
        <v>0.24173834314169307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1220</v>
      </c>
      <c r="W5" s="108">
        <v>1517</v>
      </c>
      <c r="X5" s="108">
        <v>1283</v>
      </c>
      <c r="Y5" s="108">
        <v>1388</v>
      </c>
      <c r="Z5" s="108">
        <v>1425</v>
      </c>
      <c r="AB5" s="109" t="str">
        <f>TEXT(Z5,"###,###")</f>
        <v>1,425</v>
      </c>
      <c r="AD5" s="110">
        <f t="shared" ref="AD5:AD9" si="0">Z5/Y5-1</f>
        <v>2.6657060518731956E-2</v>
      </c>
      <c r="AF5" s="110">
        <f t="shared" ref="AF5:AF9" si="1">Z5/V5-1</f>
        <v>0.16803278688524581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991</v>
      </c>
      <c r="W6" s="108">
        <v>1148</v>
      </c>
      <c r="X6" s="108">
        <v>1114</v>
      </c>
      <c r="Y6" s="108">
        <v>1243</v>
      </c>
      <c r="Z6" s="108">
        <v>1315</v>
      </c>
      <c r="AB6" s="109" t="str">
        <f>TEXT(Z6,"###,###")</f>
        <v>1,315</v>
      </c>
      <c r="AD6" s="110">
        <f t="shared" si="0"/>
        <v>5.7924376508447395E-2</v>
      </c>
      <c r="AF6" s="110">
        <f t="shared" si="1"/>
        <v>0.3269424823410696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1444</v>
      </c>
      <c r="W7" s="108">
        <v>1816</v>
      </c>
      <c r="X7" s="108">
        <v>1590</v>
      </c>
      <c r="Y7" s="108">
        <v>1790</v>
      </c>
      <c r="Z7" s="108">
        <v>1814</v>
      </c>
      <c r="AB7" s="109" t="str">
        <f>TEXT(Z7,"###,###")</f>
        <v>1,814</v>
      </c>
      <c r="AD7" s="110">
        <f t="shared" si="0"/>
        <v>1.3407821229050265E-2</v>
      </c>
      <c r="AF7" s="110">
        <f t="shared" si="1"/>
        <v>0.25623268698060953</v>
      </c>
    </row>
    <row r="8" spans="1:32" ht="17.25" customHeight="1" x14ac:dyDescent="0.25">
      <c r="A8" s="64" t="s">
        <v>12</v>
      </c>
      <c r="B8" s="65"/>
      <c r="C8" s="29"/>
      <c r="D8" s="66" t="str">
        <f>AB4</f>
        <v>2,743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1,814</v>
      </c>
      <c r="P8" s="67"/>
      <c r="S8" s="107" t="s">
        <v>84</v>
      </c>
      <c r="T8" s="108"/>
      <c r="U8" s="108"/>
      <c r="V8" s="108">
        <v>51024.43</v>
      </c>
      <c r="W8" s="108">
        <v>51630</v>
      </c>
      <c r="X8" s="108">
        <v>50965.53</v>
      </c>
      <c r="Y8" s="108">
        <v>52870.65</v>
      </c>
      <c r="Z8" s="108">
        <v>54517.29</v>
      </c>
      <c r="AB8" s="109" t="str">
        <f>TEXT(Z8,"$###,###")</f>
        <v>$54,517</v>
      </c>
      <c r="AD8" s="110">
        <f t="shared" si="0"/>
        <v>3.11446899177521E-2</v>
      </c>
      <c r="AF8" s="110">
        <f t="shared" si="1"/>
        <v>6.8454659856072908E-2</v>
      </c>
    </row>
    <row r="9" spans="1:32" x14ac:dyDescent="0.25">
      <c r="A9" s="30" t="s">
        <v>14</v>
      </c>
      <c r="B9" s="71"/>
      <c r="C9" s="72"/>
      <c r="D9" s="73">
        <f>AD104</f>
        <v>68.209989063069628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54.29988974641676</v>
      </c>
      <c r="P9" s="74" t="s">
        <v>85</v>
      </c>
      <c r="S9" s="107" t="s">
        <v>7</v>
      </c>
      <c r="T9" s="108"/>
      <c r="U9" s="108"/>
      <c r="V9" s="108">
        <v>97234367</v>
      </c>
      <c r="W9" s="108">
        <v>122273429</v>
      </c>
      <c r="X9" s="108">
        <v>106225886</v>
      </c>
      <c r="Y9" s="108">
        <v>129886438</v>
      </c>
      <c r="Z9" s="108">
        <v>131623415</v>
      </c>
      <c r="AB9" s="109" t="str">
        <f>TEXT(Z9/1000000,"$#,###.0")&amp;" mil"</f>
        <v>$131.6 mil</v>
      </c>
      <c r="AD9" s="110">
        <f t="shared" si="0"/>
        <v>1.3373043612143753E-2</v>
      </c>
      <c r="AF9" s="110">
        <f t="shared" si="1"/>
        <v>0.35367174242004373</v>
      </c>
    </row>
    <row r="10" spans="1:32" x14ac:dyDescent="0.25">
      <c r="A10" s="30" t="s">
        <v>17</v>
      </c>
      <c r="B10" s="71"/>
      <c r="C10" s="72"/>
      <c r="D10" s="73">
        <f>AD105</f>
        <v>19.759387531899382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45.589856670341788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84.895259095920622</v>
      </c>
      <c r="P11" s="74" t="s">
        <v>85</v>
      </c>
      <c r="S11" s="107" t="s">
        <v>29</v>
      </c>
      <c r="T11" s="112"/>
      <c r="U11" s="112"/>
      <c r="V11" s="112">
        <v>2030</v>
      </c>
      <c r="W11" s="112">
        <v>2400</v>
      </c>
      <c r="X11" s="112">
        <v>2208</v>
      </c>
      <c r="Y11" s="112">
        <v>2352</v>
      </c>
      <c r="Z11" s="112">
        <v>2467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6.0639470782800444</v>
      </c>
      <c r="P12" s="74" t="s">
        <v>85</v>
      </c>
      <c r="S12" s="107" t="s">
        <v>30</v>
      </c>
      <c r="T12" s="112"/>
      <c r="U12" s="112"/>
      <c r="V12" s="112">
        <v>181</v>
      </c>
      <c r="W12" s="112">
        <v>267</v>
      </c>
      <c r="X12" s="112">
        <v>182</v>
      </c>
      <c r="Y12" s="112">
        <v>286</v>
      </c>
      <c r="Z12" s="112">
        <v>276</v>
      </c>
    </row>
    <row r="13" spans="1:32" ht="15" customHeight="1" x14ac:dyDescent="0.25">
      <c r="A13" s="30" t="s">
        <v>19</v>
      </c>
      <c r="B13" s="72"/>
      <c r="C13" s="72"/>
      <c r="D13" s="73">
        <f>AD108</f>
        <v>12.139992708713088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9.2613009922822496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15.493984688297486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40.4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24.462267590229676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17.957166392092258</v>
      </c>
      <c r="P15" s="74" t="s">
        <v>85</v>
      </c>
      <c r="S15" s="115" t="s">
        <v>61</v>
      </c>
      <c r="T15" s="115"/>
      <c r="U15" s="116"/>
      <c r="V15" s="116">
        <v>130</v>
      </c>
      <c r="W15" s="116">
        <v>252</v>
      </c>
      <c r="X15" s="116">
        <v>154</v>
      </c>
      <c r="Y15" s="112">
        <v>243</v>
      </c>
      <c r="Z15" s="112">
        <v>294</v>
      </c>
      <c r="AB15" s="117">
        <f t="shared" ref="AB15:AB34" si="2">IF(Z15="np",0,Z15/$Z$34)</f>
        <v>0.1071819176084579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37.914691943127963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82.042833607907738</v>
      </c>
      <c r="P16" s="37" t="s">
        <v>85</v>
      </c>
      <c r="S16" s="115" t="s">
        <v>62</v>
      </c>
      <c r="T16" s="115"/>
      <c r="U16" s="116"/>
      <c r="V16" s="116">
        <v>226</v>
      </c>
      <c r="W16" s="116">
        <v>269</v>
      </c>
      <c r="X16" s="116">
        <v>236</v>
      </c>
      <c r="Y16" s="112">
        <v>254</v>
      </c>
      <c r="Z16" s="112">
        <v>241</v>
      </c>
      <c r="AB16" s="117">
        <f t="shared" si="2"/>
        <v>8.7860007291286915E-2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37</v>
      </c>
      <c r="W17" s="116">
        <v>56</v>
      </c>
      <c r="X17" s="116">
        <v>62</v>
      </c>
      <c r="Y17" s="112">
        <v>66</v>
      </c>
      <c r="Z17" s="112">
        <v>52</v>
      </c>
      <c r="AB17" s="117">
        <f t="shared" si="2"/>
        <v>1.8957345971563982E-2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29</v>
      </c>
      <c r="W18" s="116">
        <v>33</v>
      </c>
      <c r="X18" s="116">
        <v>28</v>
      </c>
      <c r="Y18" s="112">
        <v>31</v>
      </c>
      <c r="Z18" s="112">
        <v>30</v>
      </c>
      <c r="AB18" s="117">
        <f t="shared" si="2"/>
        <v>1.0936930368209989E-2</v>
      </c>
    </row>
    <row r="19" spans="1:28" x14ac:dyDescent="0.25">
      <c r="A19" s="63" t="str">
        <f>$S$1&amp;" ("&amp;$V$2&amp;" to "&amp;$Z$2&amp;")"</f>
        <v>Cloncurry (2016-17 to 2020-21)</v>
      </c>
      <c r="B19" s="63"/>
      <c r="C19" s="63"/>
      <c r="D19" s="63"/>
      <c r="E19" s="63"/>
      <c r="F19" s="63"/>
      <c r="G19" s="63" t="str">
        <f>$S$1&amp;" ("&amp;$V$2&amp;" to "&amp;$Z$2&amp;")"</f>
        <v>Cloncurry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193</v>
      </c>
      <c r="W19" s="116">
        <v>245</v>
      </c>
      <c r="X19" s="116">
        <v>213</v>
      </c>
      <c r="Y19" s="112">
        <v>180</v>
      </c>
      <c r="Z19" s="112">
        <v>216</v>
      </c>
      <c r="AB19" s="117">
        <f t="shared" si="2"/>
        <v>7.8745898651111923E-2</v>
      </c>
    </row>
    <row r="20" spans="1:28" x14ac:dyDescent="0.25">
      <c r="S20" s="115" t="s">
        <v>66</v>
      </c>
      <c r="T20" s="115"/>
      <c r="U20" s="116"/>
      <c r="V20" s="116">
        <v>25</v>
      </c>
      <c r="W20" s="116">
        <v>34</v>
      </c>
      <c r="X20" s="116">
        <v>35</v>
      </c>
      <c r="Y20" s="112">
        <v>39</v>
      </c>
      <c r="Z20" s="112">
        <v>44</v>
      </c>
      <c r="AB20" s="117">
        <f t="shared" si="2"/>
        <v>1.6040831206707983E-2</v>
      </c>
    </row>
    <row r="21" spans="1:28" x14ac:dyDescent="0.25">
      <c r="S21" s="115" t="s">
        <v>67</v>
      </c>
      <c r="T21" s="115"/>
      <c r="U21" s="116"/>
      <c r="V21" s="116">
        <v>177</v>
      </c>
      <c r="W21" s="116">
        <v>150</v>
      </c>
      <c r="X21" s="116">
        <v>214</v>
      </c>
      <c r="Y21" s="112">
        <v>232</v>
      </c>
      <c r="Z21" s="112">
        <v>244</v>
      </c>
      <c r="AB21" s="117">
        <f t="shared" si="2"/>
        <v>8.8953700328107912E-2</v>
      </c>
    </row>
    <row r="22" spans="1:28" x14ac:dyDescent="0.25">
      <c r="S22" s="115" t="s">
        <v>68</v>
      </c>
      <c r="T22" s="115"/>
      <c r="U22" s="116"/>
      <c r="V22" s="116">
        <v>165</v>
      </c>
      <c r="W22" s="116">
        <v>204</v>
      </c>
      <c r="X22" s="116">
        <v>204</v>
      </c>
      <c r="Y22" s="112">
        <v>182</v>
      </c>
      <c r="Z22" s="112">
        <v>185</v>
      </c>
      <c r="AB22" s="117">
        <f t="shared" si="2"/>
        <v>6.7444403937294936E-2</v>
      </c>
    </row>
    <row r="23" spans="1:28" x14ac:dyDescent="0.25">
      <c r="S23" s="115" t="s">
        <v>69</v>
      </c>
      <c r="T23" s="115"/>
      <c r="U23" s="116"/>
      <c r="V23" s="116">
        <v>161</v>
      </c>
      <c r="W23" s="116">
        <v>228</v>
      </c>
      <c r="X23" s="116">
        <v>160</v>
      </c>
      <c r="Y23" s="112">
        <v>186</v>
      </c>
      <c r="Z23" s="112">
        <v>195</v>
      </c>
      <c r="AB23" s="117">
        <f t="shared" si="2"/>
        <v>7.1090047393364927E-2</v>
      </c>
    </row>
    <row r="24" spans="1:28" x14ac:dyDescent="0.25">
      <c r="S24" s="115" t="s">
        <v>70</v>
      </c>
      <c r="T24" s="115"/>
      <c r="U24" s="116"/>
      <c r="V24" s="116">
        <v>6</v>
      </c>
      <c r="W24" s="116">
        <v>3</v>
      </c>
      <c r="X24" s="116">
        <v>6</v>
      </c>
      <c r="Y24" s="112">
        <v>7</v>
      </c>
      <c r="Z24" s="112">
        <v>72</v>
      </c>
      <c r="AB24" s="117">
        <f t="shared" si="2"/>
        <v>2.6248632883703972E-2</v>
      </c>
    </row>
    <row r="25" spans="1:28" x14ac:dyDescent="0.25">
      <c r="S25" s="115" t="s">
        <v>71</v>
      </c>
      <c r="T25" s="115"/>
      <c r="U25" s="116"/>
      <c r="V25" s="116">
        <v>24</v>
      </c>
      <c r="W25" s="116">
        <v>37</v>
      </c>
      <c r="X25" s="116">
        <v>37</v>
      </c>
      <c r="Y25" s="112">
        <v>33</v>
      </c>
      <c r="Z25" s="112">
        <v>32</v>
      </c>
      <c r="AB25" s="117">
        <f t="shared" si="2"/>
        <v>1.1666059059423988E-2</v>
      </c>
    </row>
    <row r="26" spans="1:28" x14ac:dyDescent="0.25">
      <c r="S26" s="115" t="s">
        <v>72</v>
      </c>
      <c r="T26" s="115"/>
      <c r="U26" s="116"/>
      <c r="V26" s="116">
        <v>41</v>
      </c>
      <c r="W26" s="116">
        <v>62</v>
      </c>
      <c r="X26" s="116">
        <v>59</v>
      </c>
      <c r="Y26" s="112">
        <v>56</v>
      </c>
      <c r="Z26" s="112">
        <v>71</v>
      </c>
      <c r="AB26" s="117">
        <f t="shared" si="2"/>
        <v>2.5884068538096973E-2</v>
      </c>
    </row>
    <row r="27" spans="1:28" x14ac:dyDescent="0.25">
      <c r="S27" s="115" t="s">
        <v>73</v>
      </c>
      <c r="T27" s="115"/>
      <c r="U27" s="116"/>
      <c r="V27" s="116">
        <v>40</v>
      </c>
      <c r="W27" s="116">
        <v>60</v>
      </c>
      <c r="X27" s="116">
        <v>52</v>
      </c>
      <c r="Y27" s="112">
        <v>84</v>
      </c>
      <c r="Z27" s="112">
        <v>81</v>
      </c>
      <c r="AB27" s="117">
        <f t="shared" si="2"/>
        <v>2.9529711994166971E-2</v>
      </c>
    </row>
    <row r="28" spans="1:28" x14ac:dyDescent="0.25">
      <c r="S28" s="115" t="s">
        <v>74</v>
      </c>
      <c r="T28" s="115"/>
      <c r="U28" s="116"/>
      <c r="V28" s="116">
        <v>184</v>
      </c>
      <c r="W28" s="116">
        <v>170</v>
      </c>
      <c r="X28" s="116">
        <v>171</v>
      </c>
      <c r="Y28" s="112">
        <v>201</v>
      </c>
      <c r="Z28" s="112">
        <v>169</v>
      </c>
      <c r="AB28" s="117">
        <f t="shared" si="2"/>
        <v>6.1611374407582936E-2</v>
      </c>
    </row>
    <row r="29" spans="1:28" x14ac:dyDescent="0.25">
      <c r="S29" s="115" t="s">
        <v>75</v>
      </c>
      <c r="T29" s="115"/>
      <c r="U29" s="116"/>
      <c r="V29" s="116">
        <v>220</v>
      </c>
      <c r="W29" s="116">
        <v>223</v>
      </c>
      <c r="X29" s="116">
        <v>222</v>
      </c>
      <c r="Y29" s="112">
        <v>222</v>
      </c>
      <c r="Z29" s="112">
        <v>214</v>
      </c>
      <c r="AB29" s="117">
        <f t="shared" si="2"/>
        <v>7.8016769959897925E-2</v>
      </c>
    </row>
    <row r="30" spans="1:28" x14ac:dyDescent="0.25">
      <c r="S30" s="115" t="s">
        <v>76</v>
      </c>
      <c r="T30" s="115"/>
      <c r="U30" s="116"/>
      <c r="V30" s="116">
        <v>149</v>
      </c>
      <c r="W30" s="116">
        <v>155</v>
      </c>
      <c r="X30" s="116">
        <v>169</v>
      </c>
      <c r="Y30" s="112">
        <v>188</v>
      </c>
      <c r="Z30" s="112">
        <v>169</v>
      </c>
      <c r="AB30" s="117">
        <f t="shared" si="2"/>
        <v>6.1611374407582936E-2</v>
      </c>
    </row>
    <row r="31" spans="1:28" x14ac:dyDescent="0.25">
      <c r="S31" s="115" t="s">
        <v>77</v>
      </c>
      <c r="T31" s="115"/>
      <c r="U31" s="116"/>
      <c r="V31" s="116">
        <v>139</v>
      </c>
      <c r="W31" s="116">
        <v>132</v>
      </c>
      <c r="X31" s="116">
        <v>166</v>
      </c>
      <c r="Y31" s="112">
        <v>162</v>
      </c>
      <c r="Z31" s="112">
        <v>164</v>
      </c>
      <c r="AB31" s="117">
        <f t="shared" si="2"/>
        <v>5.9788552679547941E-2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22</v>
      </c>
      <c r="W32" s="116">
        <v>24</v>
      </c>
      <c r="X32" s="116">
        <v>13</v>
      </c>
      <c r="Y32" s="112">
        <v>8</v>
      </c>
      <c r="Z32" s="112">
        <v>8</v>
      </c>
      <c r="AB32" s="117">
        <f t="shared" si="2"/>
        <v>2.9165147648559969E-3</v>
      </c>
    </row>
    <row r="33" spans="19:32" x14ac:dyDescent="0.25">
      <c r="S33" s="115" t="s">
        <v>79</v>
      </c>
      <c r="T33" s="115"/>
      <c r="U33" s="116"/>
      <c r="V33" s="116">
        <v>56</v>
      </c>
      <c r="W33" s="116">
        <v>74</v>
      </c>
      <c r="X33" s="116">
        <v>87</v>
      </c>
      <c r="Y33" s="112">
        <v>70</v>
      </c>
      <c r="Z33" s="112">
        <v>86</v>
      </c>
      <c r="AB33" s="117">
        <f t="shared" si="2"/>
        <v>3.1352533722201967E-2</v>
      </c>
    </row>
    <row r="34" spans="19:32" x14ac:dyDescent="0.25">
      <c r="S34" s="118" t="s">
        <v>53</v>
      </c>
      <c r="T34" s="118"/>
      <c r="U34" s="119"/>
      <c r="V34" s="119">
        <v>2209</v>
      </c>
      <c r="W34" s="119">
        <v>2668</v>
      </c>
      <c r="X34" s="119">
        <v>2389</v>
      </c>
      <c r="Y34" s="120">
        <v>2634</v>
      </c>
      <c r="Z34" s="120">
        <v>2743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1181</v>
      </c>
      <c r="W37" s="112">
        <v>1531</v>
      </c>
      <c r="X37" s="112">
        <v>1270</v>
      </c>
      <c r="Y37" s="112">
        <v>1459</v>
      </c>
      <c r="Z37" s="112">
        <v>1494</v>
      </c>
      <c r="AB37" s="132">
        <f>Z37/Z40*100</f>
        <v>82.042833607907738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267</v>
      </c>
      <c r="W38" s="112">
        <v>283</v>
      </c>
      <c r="X38" s="112">
        <v>317</v>
      </c>
      <c r="Y38" s="112">
        <v>330</v>
      </c>
      <c r="Z38" s="112">
        <v>327</v>
      </c>
      <c r="AB38" s="132">
        <f>Z38/Z40*100</f>
        <v>17.957166392092258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1448</v>
      </c>
      <c r="W40" s="112">
        <v>1814</v>
      </c>
      <c r="X40" s="112">
        <v>1587</v>
      </c>
      <c r="Y40" s="112">
        <v>1789</v>
      </c>
      <c r="Z40" s="112">
        <v>1821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5</v>
      </c>
      <c r="X44" s="112">
        <v>4</v>
      </c>
      <c r="Y44" s="112">
        <v>3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27</v>
      </c>
      <c r="W45" s="112">
        <v>24</v>
      </c>
      <c r="X45" s="112">
        <v>19</v>
      </c>
      <c r="Y45" s="112">
        <v>34</v>
      </c>
      <c r="Z45" s="112">
        <v>31</v>
      </c>
    </row>
    <row r="46" spans="19:32" x14ac:dyDescent="0.25">
      <c r="S46" s="115" t="s">
        <v>38</v>
      </c>
      <c r="T46" s="115"/>
      <c r="U46" s="112"/>
      <c r="V46" s="112">
        <v>50</v>
      </c>
      <c r="W46" s="112">
        <v>90</v>
      </c>
      <c r="X46" s="112">
        <v>84</v>
      </c>
      <c r="Y46" s="112">
        <v>103</v>
      </c>
      <c r="Z46" s="112">
        <v>99</v>
      </c>
    </row>
    <row r="47" spans="19:32" x14ac:dyDescent="0.25">
      <c r="S47" s="115" t="s">
        <v>39</v>
      </c>
      <c r="T47" s="115"/>
      <c r="U47" s="112"/>
      <c r="V47" s="112">
        <v>118</v>
      </c>
      <c r="W47" s="112">
        <v>115</v>
      </c>
      <c r="X47" s="112">
        <v>102</v>
      </c>
      <c r="Y47" s="112">
        <v>92</v>
      </c>
      <c r="Z47" s="112">
        <v>119</v>
      </c>
    </row>
    <row r="48" spans="19:32" x14ac:dyDescent="0.25">
      <c r="S48" s="115" t="s">
        <v>40</v>
      </c>
      <c r="T48" s="115"/>
      <c r="U48" s="112"/>
      <c r="V48" s="112">
        <v>149</v>
      </c>
      <c r="W48" s="112">
        <v>206</v>
      </c>
      <c r="X48" s="112">
        <v>165</v>
      </c>
      <c r="Y48" s="112">
        <v>186</v>
      </c>
      <c r="Z48" s="112">
        <v>174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155</v>
      </c>
      <c r="W49" s="112">
        <v>199</v>
      </c>
      <c r="X49" s="112">
        <v>151</v>
      </c>
      <c r="Y49" s="112">
        <v>147</v>
      </c>
      <c r="Z49" s="112">
        <v>146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Cloncurry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123</v>
      </c>
      <c r="W50" s="112">
        <v>154</v>
      </c>
      <c r="X50" s="112">
        <v>165</v>
      </c>
      <c r="Y50" s="112">
        <v>172</v>
      </c>
      <c r="Z50" s="112">
        <v>166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122</v>
      </c>
      <c r="W51" s="112">
        <v>137</v>
      </c>
      <c r="X51" s="112">
        <v>104</v>
      </c>
      <c r="Y51" s="112">
        <v>126</v>
      </c>
      <c r="Z51" s="112">
        <v>124</v>
      </c>
    </row>
    <row r="52" spans="1:26" ht="15" customHeight="1" x14ac:dyDescent="0.25">
      <c r="S52" s="115" t="s">
        <v>44</v>
      </c>
      <c r="T52" s="115"/>
      <c r="U52" s="112"/>
      <c r="V52" s="112">
        <v>120</v>
      </c>
      <c r="W52" s="112">
        <v>139</v>
      </c>
      <c r="X52" s="112">
        <v>134</v>
      </c>
      <c r="Y52" s="112">
        <v>134</v>
      </c>
      <c r="Z52" s="112">
        <v>130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105</v>
      </c>
      <c r="W53" s="112">
        <v>134</v>
      </c>
      <c r="X53" s="112">
        <v>102</v>
      </c>
      <c r="Y53" s="112">
        <v>114</v>
      </c>
      <c r="Z53" s="112">
        <v>110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108</v>
      </c>
      <c r="W54" s="112">
        <v>139</v>
      </c>
      <c r="X54" s="112">
        <v>107</v>
      </c>
      <c r="Y54" s="112">
        <v>120</v>
      </c>
      <c r="Z54" s="112">
        <v>122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72</v>
      </c>
      <c r="W55" s="112">
        <v>87</v>
      </c>
      <c r="X55" s="112">
        <v>82</v>
      </c>
      <c r="Y55" s="112">
        <v>87</v>
      </c>
      <c r="Z55" s="112">
        <v>103</v>
      </c>
    </row>
    <row r="56" spans="1:26" ht="15" customHeight="1" x14ac:dyDescent="0.25">
      <c r="S56" s="115" t="s">
        <v>48</v>
      </c>
      <c r="T56" s="115"/>
      <c r="U56" s="112"/>
      <c r="V56" s="112">
        <v>32</v>
      </c>
      <c r="W56" s="112">
        <v>44</v>
      </c>
      <c r="X56" s="112">
        <v>34</v>
      </c>
      <c r="Y56" s="112">
        <v>46</v>
      </c>
      <c r="Z56" s="112">
        <v>62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18</v>
      </c>
      <c r="W57" s="112">
        <v>24</v>
      </c>
      <c r="X57" s="112">
        <v>13</v>
      </c>
      <c r="Y57" s="112">
        <v>19</v>
      </c>
      <c r="Z57" s="112">
        <v>17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8</v>
      </c>
      <c r="W58" s="112">
        <v>10</v>
      </c>
      <c r="X58" s="112">
        <v>9</v>
      </c>
      <c r="Y58" s="112">
        <v>13</v>
      </c>
      <c r="Z58" s="112">
        <v>11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6</v>
      </c>
      <c r="X59" s="112">
        <v>5</v>
      </c>
      <c r="Y59" s="112">
        <v>0</v>
      </c>
      <c r="Z59" s="112">
        <v>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1220</v>
      </c>
      <c r="W61" s="112">
        <v>1516</v>
      </c>
      <c r="X61" s="112">
        <v>1282</v>
      </c>
      <c r="Y61" s="112">
        <v>1387</v>
      </c>
      <c r="Z61" s="112">
        <v>1425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7</v>
      </c>
      <c r="X63" s="112">
        <v>0</v>
      </c>
      <c r="Y63" s="112">
        <v>8</v>
      </c>
      <c r="Z63" s="112">
        <v>10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29</v>
      </c>
      <c r="W64" s="112">
        <v>37</v>
      </c>
      <c r="X64" s="112">
        <v>42</v>
      </c>
      <c r="Y64" s="112">
        <v>21</v>
      </c>
      <c r="Z64" s="112">
        <v>27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Cloncurry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77</v>
      </c>
      <c r="W65" s="112">
        <v>86</v>
      </c>
      <c r="X65" s="112">
        <v>83</v>
      </c>
      <c r="Y65" s="112">
        <v>116</v>
      </c>
      <c r="Z65" s="112">
        <v>90</v>
      </c>
    </row>
    <row r="66" spans="1:26" x14ac:dyDescent="0.25">
      <c r="S66" s="115" t="s">
        <v>39</v>
      </c>
      <c r="T66" s="115"/>
      <c r="U66" s="112"/>
      <c r="V66" s="112">
        <v>128</v>
      </c>
      <c r="W66" s="112">
        <v>123</v>
      </c>
      <c r="X66" s="112">
        <v>127</v>
      </c>
      <c r="Y66" s="112">
        <v>136</v>
      </c>
      <c r="Z66" s="112">
        <v>150</v>
      </c>
    </row>
    <row r="67" spans="1:26" x14ac:dyDescent="0.25">
      <c r="S67" s="115" t="s">
        <v>40</v>
      </c>
      <c r="T67" s="115"/>
      <c r="U67" s="112"/>
      <c r="V67" s="112">
        <v>148</v>
      </c>
      <c r="W67" s="112">
        <v>170</v>
      </c>
      <c r="X67" s="112">
        <v>203</v>
      </c>
      <c r="Y67" s="112">
        <v>202</v>
      </c>
      <c r="Z67" s="112">
        <v>223</v>
      </c>
    </row>
    <row r="68" spans="1:26" x14ac:dyDescent="0.25">
      <c r="S68" s="115" t="s">
        <v>41</v>
      </c>
      <c r="T68" s="115"/>
      <c r="U68" s="112"/>
      <c r="V68" s="112">
        <v>146</v>
      </c>
      <c r="W68" s="112">
        <v>158</v>
      </c>
      <c r="X68" s="112">
        <v>146</v>
      </c>
      <c r="Y68" s="112">
        <v>137</v>
      </c>
      <c r="Z68" s="112">
        <v>146</v>
      </c>
    </row>
    <row r="69" spans="1:26" x14ac:dyDescent="0.25">
      <c r="S69" s="115" t="s">
        <v>42</v>
      </c>
      <c r="T69" s="115"/>
      <c r="U69" s="112"/>
      <c r="V69" s="112">
        <v>93</v>
      </c>
      <c r="W69" s="112">
        <v>110</v>
      </c>
      <c r="X69" s="112">
        <v>120</v>
      </c>
      <c r="Y69" s="112">
        <v>145</v>
      </c>
      <c r="Z69" s="112">
        <v>153</v>
      </c>
    </row>
    <row r="70" spans="1:26" x14ac:dyDescent="0.25">
      <c r="S70" s="115" t="s">
        <v>43</v>
      </c>
      <c r="T70" s="115"/>
      <c r="U70" s="112"/>
      <c r="V70" s="112">
        <v>90</v>
      </c>
      <c r="W70" s="112">
        <v>99</v>
      </c>
      <c r="X70" s="112">
        <v>64</v>
      </c>
      <c r="Y70" s="112">
        <v>82</v>
      </c>
      <c r="Z70" s="112">
        <v>86</v>
      </c>
    </row>
    <row r="71" spans="1:26" x14ac:dyDescent="0.25">
      <c r="S71" s="115" t="s">
        <v>44</v>
      </c>
      <c r="T71" s="115"/>
      <c r="U71" s="112"/>
      <c r="V71" s="112">
        <v>85</v>
      </c>
      <c r="W71" s="112">
        <v>94</v>
      </c>
      <c r="X71" s="112">
        <v>96</v>
      </c>
      <c r="Y71" s="112">
        <v>101</v>
      </c>
      <c r="Z71" s="112">
        <v>97</v>
      </c>
    </row>
    <row r="72" spans="1:26" x14ac:dyDescent="0.25">
      <c r="S72" s="115" t="s">
        <v>45</v>
      </c>
      <c r="T72" s="115"/>
      <c r="U72" s="112"/>
      <c r="V72" s="112">
        <v>71</v>
      </c>
      <c r="W72" s="112">
        <v>86</v>
      </c>
      <c r="X72" s="112">
        <v>92</v>
      </c>
      <c r="Y72" s="112">
        <v>94</v>
      </c>
      <c r="Z72" s="112">
        <v>111</v>
      </c>
    </row>
    <row r="73" spans="1:26" x14ac:dyDescent="0.25">
      <c r="S73" s="115" t="s">
        <v>46</v>
      </c>
      <c r="T73" s="115"/>
      <c r="U73" s="112"/>
      <c r="V73" s="112">
        <v>58</v>
      </c>
      <c r="W73" s="112">
        <v>79</v>
      </c>
      <c r="X73" s="112">
        <v>53</v>
      </c>
      <c r="Y73" s="112">
        <v>85</v>
      </c>
      <c r="Z73" s="112">
        <v>103</v>
      </c>
    </row>
    <row r="74" spans="1:26" x14ac:dyDescent="0.25">
      <c r="S74" s="115" t="s">
        <v>47</v>
      </c>
      <c r="T74" s="115"/>
      <c r="U74" s="112"/>
      <c r="V74" s="112">
        <v>40</v>
      </c>
      <c r="W74" s="112">
        <v>67</v>
      </c>
      <c r="X74" s="112">
        <v>55</v>
      </c>
      <c r="Y74" s="112">
        <v>60</v>
      </c>
      <c r="Z74" s="112">
        <v>55</v>
      </c>
    </row>
    <row r="75" spans="1:26" x14ac:dyDescent="0.25">
      <c r="S75" s="115" t="s">
        <v>48</v>
      </c>
      <c r="T75" s="115"/>
      <c r="U75" s="112"/>
      <c r="V75" s="112">
        <v>13</v>
      </c>
      <c r="W75" s="112">
        <v>14</v>
      </c>
      <c r="X75" s="112">
        <v>26</v>
      </c>
      <c r="Y75" s="112">
        <v>40</v>
      </c>
      <c r="Z75" s="112">
        <v>43</v>
      </c>
    </row>
    <row r="76" spans="1:26" x14ac:dyDescent="0.25">
      <c r="S76" s="115" t="s">
        <v>49</v>
      </c>
      <c r="T76" s="115"/>
      <c r="U76" s="112"/>
      <c r="V76" s="112">
        <v>7</v>
      </c>
      <c r="W76" s="112">
        <v>6</v>
      </c>
      <c r="X76" s="112">
        <v>5</v>
      </c>
      <c r="Y76" s="112">
        <v>10</v>
      </c>
      <c r="Z76" s="112">
        <v>13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10</v>
      </c>
      <c r="X77" s="112">
        <v>0</v>
      </c>
      <c r="Y77" s="112">
        <v>0</v>
      </c>
      <c r="Z77" s="112">
        <v>4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5</v>
      </c>
      <c r="X78" s="112">
        <v>0</v>
      </c>
      <c r="Y78" s="112">
        <v>4</v>
      </c>
      <c r="Z78" s="112">
        <v>4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992</v>
      </c>
      <c r="W80" s="112">
        <v>1150</v>
      </c>
      <c r="X80" s="112">
        <v>1113</v>
      </c>
      <c r="Y80" s="112">
        <v>1248</v>
      </c>
      <c r="Z80" s="112">
        <v>1315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Cloncurry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74</v>
      </c>
      <c r="W83" s="112">
        <v>94</v>
      </c>
      <c r="X83" s="112">
        <v>84</v>
      </c>
      <c r="Y83" s="112">
        <v>100</v>
      </c>
      <c r="Z83" s="112">
        <v>104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58</v>
      </c>
      <c r="W84" s="112">
        <v>76</v>
      </c>
      <c r="X84" s="112">
        <v>67</v>
      </c>
      <c r="Y84" s="112">
        <v>78</v>
      </c>
      <c r="Z84" s="112">
        <v>69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132</v>
      </c>
      <c r="W85" s="112">
        <v>160</v>
      </c>
      <c r="X85" s="112">
        <v>155</v>
      </c>
      <c r="Y85" s="112">
        <v>161</v>
      </c>
      <c r="Z85" s="112">
        <v>174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2,743</v>
      </c>
      <c r="D86" s="96">
        <f t="shared" ref="D86:D91" si="4">AD4</f>
        <v>4.0197193780811435E-2</v>
      </c>
      <c r="E86" s="97">
        <f t="shared" ref="E86:E91" si="5">AD4</f>
        <v>4.0197193780811435E-2</v>
      </c>
      <c r="F86" s="96">
        <f t="shared" ref="F86:F91" si="6">AF4</f>
        <v>0.24173834314169307</v>
      </c>
      <c r="G86" s="97">
        <f t="shared" ref="G86:G91" si="7">AF4</f>
        <v>0.24173834314169307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30</v>
      </c>
      <c r="W86" s="112">
        <v>34</v>
      </c>
      <c r="X86" s="112">
        <v>27</v>
      </c>
      <c r="Y86" s="112">
        <v>26</v>
      </c>
      <c r="Z86" s="112">
        <v>27</v>
      </c>
    </row>
    <row r="87" spans="1:30" ht="15" customHeight="1" x14ac:dyDescent="0.25">
      <c r="A87" s="98" t="s">
        <v>4</v>
      </c>
      <c r="B87" s="49"/>
      <c r="C87" s="57" t="str">
        <f t="shared" si="3"/>
        <v>1,425</v>
      </c>
      <c r="D87" s="96">
        <f t="shared" si="4"/>
        <v>2.6657060518731956E-2</v>
      </c>
      <c r="E87" s="97">
        <f t="shared" si="5"/>
        <v>2.6657060518731956E-2</v>
      </c>
      <c r="F87" s="96">
        <f t="shared" si="6"/>
        <v>0.16803278688524581</v>
      </c>
      <c r="G87" s="97">
        <f t="shared" si="7"/>
        <v>0.16803278688524581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24</v>
      </c>
      <c r="W87" s="112">
        <v>30</v>
      </c>
      <c r="X87" s="112">
        <v>22</v>
      </c>
      <c r="Y87" s="112">
        <v>23</v>
      </c>
      <c r="Z87" s="112">
        <v>27</v>
      </c>
    </row>
    <row r="88" spans="1:30" ht="15" customHeight="1" x14ac:dyDescent="0.25">
      <c r="A88" s="98" t="s">
        <v>5</v>
      </c>
      <c r="B88" s="49"/>
      <c r="C88" s="57" t="str">
        <f t="shared" si="3"/>
        <v>1,315</v>
      </c>
      <c r="D88" s="96">
        <f t="shared" si="4"/>
        <v>5.7924376508447395E-2</v>
      </c>
      <c r="E88" s="97">
        <f t="shared" si="5"/>
        <v>5.7924376508447395E-2</v>
      </c>
      <c r="F88" s="96">
        <f t="shared" si="6"/>
        <v>0.3269424823410696</v>
      </c>
      <c r="G88" s="97">
        <f t="shared" si="7"/>
        <v>0.3269424823410696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10</v>
      </c>
      <c r="W88" s="112">
        <v>16</v>
      </c>
      <c r="X88" s="112">
        <v>17</v>
      </c>
      <c r="Y88" s="112">
        <v>18</v>
      </c>
      <c r="Z88" s="112">
        <v>25</v>
      </c>
    </row>
    <row r="89" spans="1:30" ht="15" customHeight="1" x14ac:dyDescent="0.25">
      <c r="A89" s="49" t="s">
        <v>6</v>
      </c>
      <c r="B89" s="49"/>
      <c r="C89" s="57" t="str">
        <f t="shared" si="3"/>
        <v>1,814</v>
      </c>
      <c r="D89" s="96">
        <f t="shared" si="4"/>
        <v>1.3407821229050265E-2</v>
      </c>
      <c r="E89" s="97">
        <f t="shared" si="5"/>
        <v>1.3407821229050265E-2</v>
      </c>
      <c r="F89" s="96">
        <f t="shared" si="6"/>
        <v>0.25623268698060953</v>
      </c>
      <c r="G89" s="97">
        <f t="shared" si="7"/>
        <v>0.25623268698060953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182</v>
      </c>
      <c r="W89" s="112">
        <v>209</v>
      </c>
      <c r="X89" s="112">
        <v>190</v>
      </c>
      <c r="Y89" s="112">
        <v>206</v>
      </c>
      <c r="Z89" s="112">
        <v>201</v>
      </c>
    </row>
    <row r="90" spans="1:30" ht="15" customHeight="1" x14ac:dyDescent="0.25">
      <c r="A90" s="49" t="s">
        <v>98</v>
      </c>
      <c r="B90" s="49"/>
      <c r="C90" s="57" t="str">
        <f t="shared" si="3"/>
        <v>$54,517</v>
      </c>
      <c r="D90" s="96">
        <f t="shared" si="4"/>
        <v>3.11446899177521E-2</v>
      </c>
      <c r="E90" s="97">
        <f t="shared" si="5"/>
        <v>3.11446899177521E-2</v>
      </c>
      <c r="F90" s="96">
        <f t="shared" si="6"/>
        <v>6.8454659856072908E-2</v>
      </c>
      <c r="G90" s="97">
        <f t="shared" si="7"/>
        <v>6.8454659856072908E-2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158</v>
      </c>
      <c r="W90" s="112">
        <v>182</v>
      </c>
      <c r="X90" s="112">
        <v>156</v>
      </c>
      <c r="Y90" s="112">
        <v>166</v>
      </c>
      <c r="Z90" s="112">
        <v>166</v>
      </c>
    </row>
    <row r="91" spans="1:30" ht="15" customHeight="1" x14ac:dyDescent="0.25">
      <c r="A91" s="49" t="s">
        <v>7</v>
      </c>
      <c r="B91" s="49"/>
      <c r="C91" s="57" t="str">
        <f t="shared" si="3"/>
        <v>$131.6 mil</v>
      </c>
      <c r="D91" s="96">
        <f t="shared" si="4"/>
        <v>1.3373043612143753E-2</v>
      </c>
      <c r="E91" s="97">
        <f t="shared" si="5"/>
        <v>1.3373043612143753E-2</v>
      </c>
      <c r="F91" s="96">
        <f t="shared" si="6"/>
        <v>0.35367174242004373</v>
      </c>
      <c r="G91" s="97">
        <f t="shared" si="7"/>
        <v>0.35367174242004373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817</v>
      </c>
      <c r="W91" s="112">
        <v>1015</v>
      </c>
      <c r="X91" s="112">
        <v>867</v>
      </c>
      <c r="Y91" s="112">
        <v>975</v>
      </c>
      <c r="Z91" s="112">
        <v>988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41</v>
      </c>
      <c r="W93" s="112">
        <v>52</v>
      </c>
      <c r="X93" s="112">
        <v>51</v>
      </c>
      <c r="Y93" s="112">
        <v>62</v>
      </c>
      <c r="Z93" s="112">
        <v>72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94</v>
      </c>
      <c r="W94" s="112">
        <v>119</v>
      </c>
      <c r="X94" s="112">
        <v>110</v>
      </c>
      <c r="Y94" s="112">
        <v>125</v>
      </c>
      <c r="Z94" s="112">
        <v>122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28</v>
      </c>
      <c r="W95" s="112">
        <v>34</v>
      </c>
      <c r="X95" s="112">
        <v>30</v>
      </c>
      <c r="Y95" s="112">
        <v>40</v>
      </c>
      <c r="Z95" s="112">
        <v>42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82</v>
      </c>
      <c r="W96" s="112">
        <v>80</v>
      </c>
      <c r="X96" s="112">
        <v>102</v>
      </c>
      <c r="Y96" s="112">
        <v>105</v>
      </c>
      <c r="Z96" s="112">
        <v>97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135</v>
      </c>
      <c r="W97" s="112">
        <v>153</v>
      </c>
      <c r="X97" s="112">
        <v>144</v>
      </c>
      <c r="Y97" s="112">
        <v>143</v>
      </c>
      <c r="Z97" s="112">
        <v>148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51</v>
      </c>
      <c r="W98" s="112">
        <v>60</v>
      </c>
      <c r="X98" s="112">
        <v>57</v>
      </c>
      <c r="Y98" s="112">
        <v>58</v>
      </c>
      <c r="Z98" s="112">
        <v>59</v>
      </c>
    </row>
    <row r="99" spans="1:32" ht="15" customHeight="1" x14ac:dyDescent="0.25">
      <c r="S99" s="115" t="s">
        <v>199</v>
      </c>
      <c r="T99" s="115"/>
      <c r="U99" s="112"/>
      <c r="V99" s="112">
        <v>29</v>
      </c>
      <c r="W99" s="112">
        <v>25</v>
      </c>
      <c r="X99" s="112">
        <v>24</v>
      </c>
      <c r="Y99" s="112">
        <v>32</v>
      </c>
      <c r="Z99" s="112">
        <v>32</v>
      </c>
    </row>
    <row r="100" spans="1:32" ht="15" customHeight="1" x14ac:dyDescent="0.25">
      <c r="S100" s="115" t="s">
        <v>58</v>
      </c>
      <c r="T100" s="115"/>
      <c r="U100" s="112"/>
      <c r="V100" s="112">
        <v>71</v>
      </c>
      <c r="W100" s="112">
        <v>124</v>
      </c>
      <c r="X100" s="112">
        <v>79</v>
      </c>
      <c r="Y100" s="112">
        <v>97</v>
      </c>
      <c r="Z100" s="112">
        <v>107</v>
      </c>
    </row>
    <row r="101" spans="1:32" x14ac:dyDescent="0.25">
      <c r="A101" s="18"/>
      <c r="S101" s="118" t="s">
        <v>53</v>
      </c>
      <c r="T101" s="118"/>
      <c r="U101" s="112"/>
      <c r="V101" s="112">
        <v>630</v>
      </c>
      <c r="W101" s="112">
        <v>806</v>
      </c>
      <c r="X101" s="112">
        <v>722</v>
      </c>
      <c r="Y101" s="112">
        <v>813</v>
      </c>
      <c r="Z101" s="112">
        <v>828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1594</v>
      </c>
      <c r="W104" s="112">
        <v>1815</v>
      </c>
      <c r="X104" s="112">
        <v>1701</v>
      </c>
      <c r="Y104" s="112">
        <v>1871</v>
      </c>
      <c r="Z104" s="112">
        <v>1871</v>
      </c>
      <c r="AB104" s="109" t="str">
        <f>TEXT(Z104,"###,###")</f>
        <v>1,871</v>
      </c>
      <c r="AD104" s="130">
        <f>Z104/($Z$4)*100</f>
        <v>68.209989063069628</v>
      </c>
      <c r="AF104" s="109"/>
    </row>
    <row r="105" spans="1:32" x14ac:dyDescent="0.25">
      <c r="S105" s="115" t="s">
        <v>17</v>
      </c>
      <c r="T105" s="115"/>
      <c r="U105" s="112"/>
      <c r="V105" s="112">
        <v>541</v>
      </c>
      <c r="W105" s="112">
        <v>522</v>
      </c>
      <c r="X105" s="112">
        <v>554</v>
      </c>
      <c r="Y105" s="112">
        <v>562</v>
      </c>
      <c r="Z105" s="112">
        <v>542</v>
      </c>
      <c r="AB105" s="109" t="str">
        <f>TEXT(Z105,"###,###")</f>
        <v>542</v>
      </c>
      <c r="AD105" s="130">
        <f>Z105/($Z$4)*100</f>
        <v>19.759387531899382</v>
      </c>
      <c r="AF105" s="109"/>
    </row>
    <row r="106" spans="1:32" x14ac:dyDescent="0.25">
      <c r="S106" s="118" t="s">
        <v>53</v>
      </c>
      <c r="T106" s="118"/>
      <c r="U106" s="120"/>
      <c r="V106" s="120">
        <v>2135</v>
      </c>
      <c r="W106" s="120">
        <v>2337</v>
      </c>
      <c r="X106" s="120">
        <v>2255</v>
      </c>
      <c r="Y106" s="120">
        <v>2433</v>
      </c>
      <c r="Z106" s="120">
        <v>2413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304</v>
      </c>
      <c r="W108" s="112">
        <v>411</v>
      </c>
      <c r="X108" s="112">
        <v>254</v>
      </c>
      <c r="Y108" s="112">
        <v>345</v>
      </c>
      <c r="Z108" s="112">
        <v>333</v>
      </c>
      <c r="AB108" s="109" t="str">
        <f>TEXT(Z108,"###,###")</f>
        <v>333</v>
      </c>
      <c r="AD108" s="130">
        <f>Z108/($Z$4)*100</f>
        <v>12.139992708713088</v>
      </c>
      <c r="AF108" s="109"/>
    </row>
    <row r="109" spans="1:32" x14ac:dyDescent="0.25">
      <c r="S109" s="115" t="s">
        <v>20</v>
      </c>
      <c r="T109" s="115"/>
      <c r="U109" s="112"/>
      <c r="V109" s="112">
        <v>265</v>
      </c>
      <c r="W109" s="112">
        <v>335</v>
      </c>
      <c r="X109" s="112">
        <v>303</v>
      </c>
      <c r="Y109" s="112">
        <v>408</v>
      </c>
      <c r="Z109" s="112">
        <v>425</v>
      </c>
      <c r="AB109" s="109" t="str">
        <f>TEXT(Z109,"###,###")</f>
        <v>425</v>
      </c>
      <c r="AD109" s="130">
        <f>Z109/($Z$4)*100</f>
        <v>15.493984688297486</v>
      </c>
      <c r="AF109" s="109"/>
    </row>
    <row r="110" spans="1:32" x14ac:dyDescent="0.25">
      <c r="S110" s="115" t="s">
        <v>21</v>
      </c>
      <c r="T110" s="115"/>
      <c r="U110" s="112"/>
      <c r="V110" s="112">
        <v>606</v>
      </c>
      <c r="W110" s="112">
        <v>655</v>
      </c>
      <c r="X110" s="112">
        <v>736</v>
      </c>
      <c r="Y110" s="112">
        <v>556</v>
      </c>
      <c r="Z110" s="112">
        <v>671</v>
      </c>
      <c r="AB110" s="109" t="str">
        <f>TEXT(Z110,"###,###")</f>
        <v>671</v>
      </c>
      <c r="AD110" s="130">
        <f>Z110/($Z$4)*100</f>
        <v>24.462267590229676</v>
      </c>
      <c r="AF110" s="109"/>
    </row>
    <row r="111" spans="1:32" x14ac:dyDescent="0.25">
      <c r="S111" s="115" t="s">
        <v>22</v>
      </c>
      <c r="T111" s="115"/>
      <c r="U111" s="112"/>
      <c r="V111" s="112">
        <v>876</v>
      </c>
      <c r="W111" s="112">
        <v>951</v>
      </c>
      <c r="X111" s="112">
        <v>921</v>
      </c>
      <c r="Y111" s="112">
        <v>1034</v>
      </c>
      <c r="Z111" s="112">
        <v>1040</v>
      </c>
      <c r="AB111" s="109" t="str">
        <f>TEXT(Z111,"###,###")</f>
        <v>1,040</v>
      </c>
      <c r="AD111" s="130">
        <f>Z111/($Z$4)*100</f>
        <v>37.914691943127963</v>
      </c>
      <c r="AF111" s="109"/>
    </row>
    <row r="112" spans="1:32" x14ac:dyDescent="0.25">
      <c r="S112" s="118" t="s">
        <v>53</v>
      </c>
      <c r="T112" s="118"/>
      <c r="U112" s="112"/>
      <c r="V112" s="112">
        <v>2207</v>
      </c>
      <c r="W112" s="112">
        <v>2667</v>
      </c>
      <c r="X112" s="112">
        <v>2391</v>
      </c>
      <c r="Y112" s="112">
        <v>2633</v>
      </c>
      <c r="Z112" s="112">
        <v>2743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39.4</v>
      </c>
      <c r="W118" s="131">
        <v>39.39</v>
      </c>
      <c r="X118" s="131">
        <v>39.03</v>
      </c>
      <c r="Y118" s="131">
        <v>39.86</v>
      </c>
      <c r="Z118" s="131">
        <v>40.35</v>
      </c>
      <c r="AB118" s="109" t="str">
        <f>TEXT(Z118,"##.0")</f>
        <v>40.4</v>
      </c>
    </row>
    <row r="120" spans="19:32" x14ac:dyDescent="0.25">
      <c r="S120" s="101" t="s">
        <v>100</v>
      </c>
      <c r="T120" s="112"/>
      <c r="U120" s="112"/>
      <c r="V120" s="112">
        <v>1272</v>
      </c>
      <c r="W120" s="112">
        <v>1556</v>
      </c>
      <c r="X120" s="112">
        <v>1407</v>
      </c>
      <c r="Y120" s="112">
        <v>1506</v>
      </c>
      <c r="Z120" s="112">
        <v>1540</v>
      </c>
      <c r="AB120" s="109" t="str">
        <f>TEXT(Z120,"###,###")</f>
        <v>1,540</v>
      </c>
    </row>
    <row r="121" spans="19:32" x14ac:dyDescent="0.25">
      <c r="S121" s="101" t="s">
        <v>101</v>
      </c>
      <c r="T121" s="112"/>
      <c r="U121" s="112"/>
      <c r="V121" s="112">
        <v>48</v>
      </c>
      <c r="W121" s="112">
        <v>85</v>
      </c>
      <c r="X121" s="112">
        <v>65</v>
      </c>
      <c r="Y121" s="112">
        <v>112</v>
      </c>
      <c r="Z121" s="112">
        <v>110</v>
      </c>
      <c r="AB121" s="109" t="str">
        <f>TEXT(Z121,"###,###")</f>
        <v>110</v>
      </c>
    </row>
    <row r="122" spans="19:32" x14ac:dyDescent="0.25">
      <c r="S122" s="101" t="s">
        <v>102</v>
      </c>
      <c r="T122" s="112"/>
      <c r="U122" s="112"/>
      <c r="V122" s="112">
        <v>127</v>
      </c>
      <c r="W122" s="112">
        <v>180</v>
      </c>
      <c r="X122" s="112">
        <v>122</v>
      </c>
      <c r="Y122" s="112">
        <v>172</v>
      </c>
      <c r="Z122" s="112">
        <v>168</v>
      </c>
      <c r="AB122" s="109" t="str">
        <f>TEXT(Z122,"###,###")</f>
        <v>168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1399</v>
      </c>
      <c r="W124" s="112">
        <v>1736</v>
      </c>
      <c r="X124" s="112">
        <v>1529</v>
      </c>
      <c r="Y124" s="112">
        <v>1678</v>
      </c>
      <c r="Z124" s="112">
        <v>1708</v>
      </c>
      <c r="AB124" s="109" t="str">
        <f>TEXT(Z124,"###,###")</f>
        <v>1,708</v>
      </c>
      <c r="AD124" s="127">
        <f>Z124/$Z$7*100</f>
        <v>94.156560088202866</v>
      </c>
    </row>
    <row r="125" spans="19:32" x14ac:dyDescent="0.25">
      <c r="S125" s="101" t="s">
        <v>104</v>
      </c>
      <c r="T125" s="112"/>
      <c r="U125" s="112"/>
      <c r="V125" s="112">
        <v>175</v>
      </c>
      <c r="W125" s="112">
        <v>265</v>
      </c>
      <c r="X125" s="112">
        <v>187</v>
      </c>
      <c r="Y125" s="112">
        <v>284</v>
      </c>
      <c r="Z125" s="112">
        <v>278</v>
      </c>
      <c r="AB125" s="109" t="str">
        <f>TEXT(Z125,"###,###")</f>
        <v>278</v>
      </c>
      <c r="AD125" s="127">
        <f>Z125/$Z$7*100</f>
        <v>15.325248070562294</v>
      </c>
    </row>
    <row r="127" spans="19:32" x14ac:dyDescent="0.25">
      <c r="S127" s="101" t="s">
        <v>105</v>
      </c>
      <c r="T127" s="112"/>
      <c r="U127" s="112"/>
      <c r="V127" s="112">
        <v>818</v>
      </c>
      <c r="W127" s="112">
        <v>1015</v>
      </c>
      <c r="X127" s="112">
        <v>868</v>
      </c>
      <c r="Y127" s="112">
        <v>976</v>
      </c>
      <c r="Z127" s="112">
        <v>985</v>
      </c>
      <c r="AB127" s="109" t="str">
        <f>TEXT(Z127,"###,###")</f>
        <v>985</v>
      </c>
      <c r="AD127" s="127">
        <f>Z127/$Z$7*100</f>
        <v>54.29988974641676</v>
      </c>
    </row>
    <row r="128" spans="19:32" x14ac:dyDescent="0.25">
      <c r="S128" s="101" t="s">
        <v>106</v>
      </c>
      <c r="T128" s="112"/>
      <c r="U128" s="112"/>
      <c r="V128" s="112">
        <v>626</v>
      </c>
      <c r="W128" s="112">
        <v>807</v>
      </c>
      <c r="X128" s="112">
        <v>724</v>
      </c>
      <c r="Y128" s="112">
        <v>814</v>
      </c>
      <c r="Z128" s="112">
        <v>827</v>
      </c>
      <c r="AB128" s="109" t="str">
        <f>TEXT(Z128,"###,###")</f>
        <v>827</v>
      </c>
      <c r="AD128" s="127">
        <f>Z128/$Z$7*100</f>
        <v>45.589856670341788</v>
      </c>
    </row>
    <row r="130" spans="19:20" x14ac:dyDescent="0.25">
      <c r="S130" s="101" t="s">
        <v>280</v>
      </c>
      <c r="T130" s="127">
        <v>84.895259095920622</v>
      </c>
    </row>
    <row r="131" spans="19:20" x14ac:dyDescent="0.25">
      <c r="S131" s="101" t="s">
        <v>281</v>
      </c>
      <c r="T131" s="127">
        <v>6.0639470782800444</v>
      </c>
    </row>
    <row r="132" spans="19:20" x14ac:dyDescent="0.25">
      <c r="S132" s="101" t="s">
        <v>282</v>
      </c>
      <c r="T132" s="127">
        <v>9.2613009922822496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D541E40-92BC-4101-AF1D-CE79922E83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BE0E845-2892-4DC2-B033-9947EED810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4A979B-16FA-4B26-B38E-68D45723426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409FDB3-E468-4008-B283-7AE9AF3A42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16D06-AD45-4FA0-BCB9-7BF25E0B80DC}">
  <sheetPr codeName="Sheet8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127</v>
      </c>
      <c r="T1" s="99"/>
      <c r="U1" s="99"/>
      <c r="V1" s="99"/>
      <c r="W1" s="99"/>
      <c r="X1" s="99"/>
      <c r="Y1" s="100" t="s">
        <v>128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127</v>
      </c>
      <c r="Y3" s="105" t="s">
        <v>128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9.20 Cook,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3639</v>
      </c>
      <c r="W4" s="108">
        <v>3842</v>
      </c>
      <c r="X4" s="108">
        <v>3329</v>
      </c>
      <c r="Y4" s="108">
        <v>3642</v>
      </c>
      <c r="Z4" s="108">
        <v>3535</v>
      </c>
      <c r="AB4" s="109" t="str">
        <f>TEXT(Z4,"###,###")</f>
        <v>3,535</v>
      </c>
      <c r="AD4" s="110">
        <f>Z4/Y4-1</f>
        <v>-2.9379461834157072E-2</v>
      </c>
      <c r="AF4" s="110">
        <f>Z4/V4-1</f>
        <v>-2.8579280021984066E-2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2009</v>
      </c>
      <c r="W5" s="108">
        <v>2101</v>
      </c>
      <c r="X5" s="108">
        <v>1750</v>
      </c>
      <c r="Y5" s="108">
        <v>1949</v>
      </c>
      <c r="Z5" s="108">
        <v>1879</v>
      </c>
      <c r="AB5" s="109" t="str">
        <f>TEXT(Z5,"###,###")</f>
        <v>1,879</v>
      </c>
      <c r="AD5" s="110">
        <f t="shared" ref="AD5:AD9" si="0">Z5/Y5-1</f>
        <v>-3.5915854284248372E-2</v>
      </c>
      <c r="AF5" s="110">
        <f t="shared" ref="AF5:AF9" si="1">Z5/V5-1</f>
        <v>-6.4708810353409696E-2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1635</v>
      </c>
      <c r="W6" s="108">
        <v>1739</v>
      </c>
      <c r="X6" s="108">
        <v>1584</v>
      </c>
      <c r="Y6" s="108">
        <v>1690</v>
      </c>
      <c r="Z6" s="108">
        <v>1656</v>
      </c>
      <c r="AB6" s="109" t="str">
        <f>TEXT(Z6,"###,###")</f>
        <v>1,656</v>
      </c>
      <c r="AD6" s="110">
        <f t="shared" si="0"/>
        <v>-2.0118343195266286E-2</v>
      </c>
      <c r="AF6" s="110">
        <f t="shared" si="1"/>
        <v>1.2844036697247763E-2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2490</v>
      </c>
      <c r="W7" s="108">
        <v>2664</v>
      </c>
      <c r="X7" s="108">
        <v>2261</v>
      </c>
      <c r="Y7" s="108">
        <v>2595</v>
      </c>
      <c r="Z7" s="108">
        <v>2478</v>
      </c>
      <c r="AB7" s="109" t="str">
        <f>TEXT(Z7,"###,###")</f>
        <v>2,478</v>
      </c>
      <c r="AD7" s="110">
        <f t="shared" si="0"/>
        <v>-4.5086705202312172E-2</v>
      </c>
      <c r="AF7" s="110">
        <f t="shared" si="1"/>
        <v>-4.8192771084337727E-3</v>
      </c>
    </row>
    <row r="8" spans="1:32" ht="17.25" customHeight="1" x14ac:dyDescent="0.25">
      <c r="A8" s="64" t="s">
        <v>12</v>
      </c>
      <c r="B8" s="65"/>
      <c r="C8" s="29"/>
      <c r="D8" s="66" t="str">
        <f>AB4</f>
        <v>3,535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2,478</v>
      </c>
      <c r="P8" s="67"/>
      <c r="S8" s="107" t="s">
        <v>84</v>
      </c>
      <c r="T8" s="108"/>
      <c r="U8" s="108"/>
      <c r="V8" s="108">
        <v>36926.42</v>
      </c>
      <c r="W8" s="108">
        <v>36136.04</v>
      </c>
      <c r="X8" s="108">
        <v>35273.21</v>
      </c>
      <c r="Y8" s="108">
        <v>36053.89</v>
      </c>
      <c r="Z8" s="108">
        <v>43290.1</v>
      </c>
      <c r="AB8" s="109" t="str">
        <f>TEXT(Z8,"$###,###")</f>
        <v>$43,290</v>
      </c>
      <c r="AD8" s="110">
        <f t="shared" si="0"/>
        <v>0.20070538851702269</v>
      </c>
      <c r="AF8" s="110">
        <f t="shared" si="1"/>
        <v>0.17233406325335632</v>
      </c>
    </row>
    <row r="9" spans="1:32" x14ac:dyDescent="0.25">
      <c r="A9" s="30" t="s">
        <v>14</v>
      </c>
      <c r="B9" s="71"/>
      <c r="C9" s="72"/>
      <c r="D9" s="73">
        <f>AD104</f>
        <v>70.57991513437058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54.802259887005647</v>
      </c>
      <c r="P9" s="74" t="s">
        <v>85</v>
      </c>
      <c r="S9" s="107" t="s">
        <v>7</v>
      </c>
      <c r="T9" s="108"/>
      <c r="U9" s="108"/>
      <c r="V9" s="108">
        <v>100695229</v>
      </c>
      <c r="W9" s="108">
        <v>113993330</v>
      </c>
      <c r="X9" s="108">
        <v>102136600</v>
      </c>
      <c r="Y9" s="108">
        <v>120167990</v>
      </c>
      <c r="Z9" s="108">
        <v>122572364</v>
      </c>
      <c r="AB9" s="109" t="str">
        <f>TEXT(Z9/1000000,"$#,###.0")&amp;" mil"</f>
        <v>$122.6 mil</v>
      </c>
      <c r="AD9" s="110">
        <f t="shared" si="0"/>
        <v>2.0008439851577853E-2</v>
      </c>
      <c r="AF9" s="110">
        <f t="shared" si="1"/>
        <v>0.21726088929198428</v>
      </c>
    </row>
    <row r="10" spans="1:32" x14ac:dyDescent="0.25">
      <c r="A10" s="30" t="s">
        <v>17</v>
      </c>
      <c r="B10" s="71"/>
      <c r="C10" s="72"/>
      <c r="D10" s="73">
        <f>AD105</f>
        <v>24.045261669024047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45.399515738498792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82.687651331719124</v>
      </c>
      <c r="P11" s="74" t="s">
        <v>85</v>
      </c>
      <c r="S11" s="107" t="s">
        <v>29</v>
      </c>
      <c r="T11" s="112"/>
      <c r="U11" s="112"/>
      <c r="V11" s="112">
        <v>3218</v>
      </c>
      <c r="W11" s="112">
        <v>3412</v>
      </c>
      <c r="X11" s="112">
        <v>2966</v>
      </c>
      <c r="Y11" s="112">
        <v>3218</v>
      </c>
      <c r="Z11" s="112">
        <v>3104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9.9677158999192894</v>
      </c>
      <c r="P12" s="74" t="s">
        <v>85</v>
      </c>
      <c r="S12" s="107" t="s">
        <v>30</v>
      </c>
      <c r="T12" s="112"/>
      <c r="U12" s="112"/>
      <c r="V12" s="112">
        <v>424</v>
      </c>
      <c r="W12" s="112">
        <v>436</v>
      </c>
      <c r="X12" s="112">
        <v>364</v>
      </c>
      <c r="Y12" s="112">
        <v>420</v>
      </c>
      <c r="Z12" s="112">
        <v>431</v>
      </c>
    </row>
    <row r="13" spans="1:32" ht="15" customHeight="1" x14ac:dyDescent="0.25">
      <c r="A13" s="30" t="s">
        <v>19</v>
      </c>
      <c r="B13" s="72"/>
      <c r="C13" s="72"/>
      <c r="D13" s="73">
        <f>AD108</f>
        <v>15.332390381895333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7.5464083938660202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16.746817538896746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42.3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30.014144271570014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17.767929089443996</v>
      </c>
      <c r="P15" s="74" t="s">
        <v>85</v>
      </c>
      <c r="S15" s="115" t="s">
        <v>61</v>
      </c>
      <c r="T15" s="115"/>
      <c r="U15" s="116"/>
      <c r="V15" s="116">
        <v>553</v>
      </c>
      <c r="W15" s="116">
        <v>509</v>
      </c>
      <c r="X15" s="116">
        <v>317</v>
      </c>
      <c r="Y15" s="112">
        <v>472</v>
      </c>
      <c r="Z15" s="112">
        <v>382</v>
      </c>
      <c r="AB15" s="117">
        <f t="shared" ref="AB15:AB34" si="2">IF(Z15="np",0,Z15/$Z$34)</f>
        <v>0.10806223479490806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29.759547383309759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82.232070910556004</v>
      </c>
      <c r="P16" s="37" t="s">
        <v>85</v>
      </c>
      <c r="S16" s="115" t="s">
        <v>62</v>
      </c>
      <c r="T16" s="115"/>
      <c r="U16" s="116"/>
      <c r="V16" s="116">
        <v>20</v>
      </c>
      <c r="W16" s="116">
        <v>32</v>
      </c>
      <c r="X16" s="116">
        <v>35</v>
      </c>
      <c r="Y16" s="112">
        <v>38</v>
      </c>
      <c r="Z16" s="112">
        <v>46</v>
      </c>
      <c r="AB16" s="117">
        <f t="shared" si="2"/>
        <v>1.3012729844413012E-2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65</v>
      </c>
      <c r="W17" s="116">
        <v>87</v>
      </c>
      <c r="X17" s="116">
        <v>74</v>
      </c>
      <c r="Y17" s="112">
        <v>52</v>
      </c>
      <c r="Z17" s="112">
        <v>52</v>
      </c>
      <c r="AB17" s="117">
        <f t="shared" si="2"/>
        <v>1.4710042432814711E-2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42</v>
      </c>
      <c r="W18" s="116">
        <v>33</v>
      </c>
      <c r="X18" s="116">
        <v>40</v>
      </c>
      <c r="Y18" s="112">
        <v>44</v>
      </c>
      <c r="Z18" s="112">
        <v>60</v>
      </c>
      <c r="AB18" s="117">
        <f t="shared" si="2"/>
        <v>1.6973125884016973E-2</v>
      </c>
    </row>
    <row r="19" spans="1:28" x14ac:dyDescent="0.25">
      <c r="A19" s="63" t="str">
        <f>$S$1&amp;" ("&amp;$V$2&amp;" to "&amp;$Z$2&amp;")"</f>
        <v>Cook (2016-17 to 2020-21)</v>
      </c>
      <c r="B19" s="63"/>
      <c r="C19" s="63"/>
      <c r="D19" s="63"/>
      <c r="E19" s="63"/>
      <c r="F19" s="63"/>
      <c r="G19" s="63" t="str">
        <f>$S$1&amp;" ("&amp;$V$2&amp;" to "&amp;$Z$2&amp;")"</f>
        <v>Cook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247</v>
      </c>
      <c r="W19" s="116">
        <v>284</v>
      </c>
      <c r="X19" s="116">
        <v>216</v>
      </c>
      <c r="Y19" s="112">
        <v>223</v>
      </c>
      <c r="Z19" s="112">
        <v>235</v>
      </c>
      <c r="AB19" s="117">
        <f t="shared" si="2"/>
        <v>6.6478076379066484E-2</v>
      </c>
    </row>
    <row r="20" spans="1:28" x14ac:dyDescent="0.25">
      <c r="S20" s="115" t="s">
        <v>66</v>
      </c>
      <c r="T20" s="115"/>
      <c r="U20" s="116"/>
      <c r="V20" s="116">
        <v>67</v>
      </c>
      <c r="W20" s="116">
        <v>64</v>
      </c>
      <c r="X20" s="116">
        <v>70</v>
      </c>
      <c r="Y20" s="112">
        <v>74</v>
      </c>
      <c r="Z20" s="112">
        <v>63</v>
      </c>
      <c r="AB20" s="117">
        <f t="shared" si="2"/>
        <v>1.782178217821782E-2</v>
      </c>
    </row>
    <row r="21" spans="1:28" x14ac:dyDescent="0.25">
      <c r="S21" s="115" t="s">
        <v>67</v>
      </c>
      <c r="T21" s="115"/>
      <c r="U21" s="116"/>
      <c r="V21" s="116">
        <v>182</v>
      </c>
      <c r="W21" s="116">
        <v>234</v>
      </c>
      <c r="X21" s="116">
        <v>163</v>
      </c>
      <c r="Y21" s="112">
        <v>167</v>
      </c>
      <c r="Z21" s="112">
        <v>199</v>
      </c>
      <c r="AB21" s="117">
        <f t="shared" si="2"/>
        <v>5.6294200848656294E-2</v>
      </c>
    </row>
    <row r="22" spans="1:28" x14ac:dyDescent="0.25">
      <c r="S22" s="115" t="s">
        <v>68</v>
      </c>
      <c r="T22" s="115"/>
      <c r="U22" s="116"/>
      <c r="V22" s="116">
        <v>294</v>
      </c>
      <c r="W22" s="116">
        <v>285</v>
      </c>
      <c r="X22" s="116">
        <v>272</v>
      </c>
      <c r="Y22" s="112">
        <v>234</v>
      </c>
      <c r="Z22" s="112">
        <v>261</v>
      </c>
      <c r="AB22" s="117">
        <f t="shared" si="2"/>
        <v>7.3833097595473837E-2</v>
      </c>
    </row>
    <row r="23" spans="1:28" x14ac:dyDescent="0.25">
      <c r="S23" s="115" t="s">
        <v>69</v>
      </c>
      <c r="T23" s="115"/>
      <c r="U23" s="116"/>
      <c r="V23" s="116">
        <v>56</v>
      </c>
      <c r="W23" s="116">
        <v>99</v>
      </c>
      <c r="X23" s="116">
        <v>76</v>
      </c>
      <c r="Y23" s="112">
        <v>83</v>
      </c>
      <c r="Z23" s="112">
        <v>80</v>
      </c>
      <c r="AB23" s="117">
        <f t="shared" si="2"/>
        <v>2.2630834512022632E-2</v>
      </c>
    </row>
    <row r="24" spans="1:28" x14ac:dyDescent="0.25">
      <c r="S24" s="115" t="s">
        <v>70</v>
      </c>
      <c r="T24" s="115"/>
      <c r="U24" s="116"/>
      <c r="V24" s="116">
        <v>4</v>
      </c>
      <c r="W24" s="116">
        <v>5</v>
      </c>
      <c r="X24" s="116">
        <v>3</v>
      </c>
      <c r="Y24" s="112">
        <v>4</v>
      </c>
      <c r="Z24" s="112">
        <v>2</v>
      </c>
      <c r="AB24" s="117">
        <f t="shared" si="2"/>
        <v>5.6577086280056575E-4</v>
      </c>
    </row>
    <row r="25" spans="1:28" x14ac:dyDescent="0.25">
      <c r="S25" s="115" t="s">
        <v>71</v>
      </c>
      <c r="T25" s="115"/>
      <c r="U25" s="116"/>
      <c r="V25" s="116">
        <v>72</v>
      </c>
      <c r="W25" s="116">
        <v>43</v>
      </c>
      <c r="X25" s="116">
        <v>52</v>
      </c>
      <c r="Y25" s="112">
        <v>44</v>
      </c>
      <c r="Z25" s="112">
        <v>50</v>
      </c>
      <c r="AB25" s="117">
        <f t="shared" si="2"/>
        <v>1.4144271570014143E-2</v>
      </c>
    </row>
    <row r="26" spans="1:28" x14ac:dyDescent="0.25">
      <c r="S26" s="115" t="s">
        <v>72</v>
      </c>
      <c r="T26" s="115"/>
      <c r="U26" s="116"/>
      <c r="V26" s="116">
        <v>93</v>
      </c>
      <c r="W26" s="116">
        <v>129</v>
      </c>
      <c r="X26" s="116">
        <v>97</v>
      </c>
      <c r="Y26" s="112">
        <v>100</v>
      </c>
      <c r="Z26" s="112">
        <v>110</v>
      </c>
      <c r="AB26" s="117">
        <f t="shared" si="2"/>
        <v>3.1117397454031116E-2</v>
      </c>
    </row>
    <row r="27" spans="1:28" x14ac:dyDescent="0.25">
      <c r="S27" s="115" t="s">
        <v>73</v>
      </c>
      <c r="T27" s="115"/>
      <c r="U27" s="116"/>
      <c r="V27" s="116">
        <v>174</v>
      </c>
      <c r="W27" s="116">
        <v>163</v>
      </c>
      <c r="X27" s="116">
        <v>144</v>
      </c>
      <c r="Y27" s="112">
        <v>183</v>
      </c>
      <c r="Z27" s="112">
        <v>177</v>
      </c>
      <c r="AB27" s="117">
        <f t="shared" si="2"/>
        <v>5.0070721357850068E-2</v>
      </c>
    </row>
    <row r="28" spans="1:28" x14ac:dyDescent="0.25">
      <c r="S28" s="115" t="s">
        <v>74</v>
      </c>
      <c r="T28" s="115"/>
      <c r="U28" s="116"/>
      <c r="V28" s="116">
        <v>376</v>
      </c>
      <c r="W28" s="116">
        <v>363</v>
      </c>
      <c r="X28" s="116">
        <v>345</v>
      </c>
      <c r="Y28" s="112">
        <v>463</v>
      </c>
      <c r="Z28" s="112">
        <v>358</v>
      </c>
      <c r="AB28" s="117">
        <f t="shared" si="2"/>
        <v>0.10127298444130127</v>
      </c>
    </row>
    <row r="29" spans="1:28" x14ac:dyDescent="0.25">
      <c r="S29" s="115" t="s">
        <v>75</v>
      </c>
      <c r="T29" s="115"/>
      <c r="U29" s="116"/>
      <c r="V29" s="116">
        <v>269</v>
      </c>
      <c r="W29" s="116">
        <v>313</v>
      </c>
      <c r="X29" s="116">
        <v>335</v>
      </c>
      <c r="Y29" s="112">
        <v>331</v>
      </c>
      <c r="Z29" s="112">
        <v>330</v>
      </c>
      <c r="AB29" s="117">
        <f t="shared" si="2"/>
        <v>9.3352192362093356E-2</v>
      </c>
    </row>
    <row r="30" spans="1:28" x14ac:dyDescent="0.25">
      <c r="S30" s="115" t="s">
        <v>76</v>
      </c>
      <c r="T30" s="115"/>
      <c r="U30" s="116"/>
      <c r="V30" s="116">
        <v>263</v>
      </c>
      <c r="W30" s="116">
        <v>275</v>
      </c>
      <c r="X30" s="116">
        <v>252</v>
      </c>
      <c r="Y30" s="112">
        <v>233</v>
      </c>
      <c r="Z30" s="112">
        <v>212</v>
      </c>
      <c r="AB30" s="117">
        <f t="shared" si="2"/>
        <v>5.997171145685997E-2</v>
      </c>
    </row>
    <row r="31" spans="1:28" x14ac:dyDescent="0.25">
      <c r="S31" s="115" t="s">
        <v>77</v>
      </c>
      <c r="T31" s="115"/>
      <c r="U31" s="116"/>
      <c r="V31" s="116">
        <v>302</v>
      </c>
      <c r="W31" s="116">
        <v>381</v>
      </c>
      <c r="X31" s="116">
        <v>393</v>
      </c>
      <c r="Y31" s="112">
        <v>421</v>
      </c>
      <c r="Z31" s="112">
        <v>450</v>
      </c>
      <c r="AB31" s="117">
        <f t="shared" si="2"/>
        <v>0.12729844413012731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55</v>
      </c>
      <c r="W32" s="116">
        <v>93</v>
      </c>
      <c r="X32" s="116">
        <v>98</v>
      </c>
      <c r="Y32" s="112">
        <v>114</v>
      </c>
      <c r="Z32" s="112">
        <v>120</v>
      </c>
      <c r="AB32" s="117">
        <f t="shared" si="2"/>
        <v>3.3946251768033946E-2</v>
      </c>
    </row>
    <row r="33" spans="19:32" x14ac:dyDescent="0.25">
      <c r="S33" s="115" t="s">
        <v>79</v>
      </c>
      <c r="T33" s="115"/>
      <c r="U33" s="116"/>
      <c r="V33" s="116">
        <v>144</v>
      </c>
      <c r="W33" s="116">
        <v>197</v>
      </c>
      <c r="X33" s="116">
        <v>164</v>
      </c>
      <c r="Y33" s="112">
        <v>159</v>
      </c>
      <c r="Z33" s="112">
        <v>181</v>
      </c>
      <c r="AB33" s="117">
        <f t="shared" si="2"/>
        <v>5.1202263083451202E-2</v>
      </c>
    </row>
    <row r="34" spans="19:32" x14ac:dyDescent="0.25">
      <c r="S34" s="118" t="s">
        <v>53</v>
      </c>
      <c r="T34" s="118"/>
      <c r="U34" s="119"/>
      <c r="V34" s="119">
        <v>3639</v>
      </c>
      <c r="W34" s="119">
        <v>3844</v>
      </c>
      <c r="X34" s="119">
        <v>3331</v>
      </c>
      <c r="Y34" s="120">
        <v>3643</v>
      </c>
      <c r="Z34" s="120">
        <v>3535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2073</v>
      </c>
      <c r="W37" s="112">
        <v>2238</v>
      </c>
      <c r="X37" s="112">
        <v>1814</v>
      </c>
      <c r="Y37" s="112">
        <v>2096</v>
      </c>
      <c r="Z37" s="112">
        <v>2041</v>
      </c>
      <c r="AB37" s="132">
        <f>Z37/Z40*100</f>
        <v>82.232070910556004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418</v>
      </c>
      <c r="W38" s="112">
        <v>431</v>
      </c>
      <c r="X38" s="112">
        <v>443</v>
      </c>
      <c r="Y38" s="112">
        <v>499</v>
      </c>
      <c r="Z38" s="112">
        <v>441</v>
      </c>
      <c r="AB38" s="132">
        <f>Z38/Z40*100</f>
        <v>17.767929089443996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2491</v>
      </c>
      <c r="W40" s="112">
        <v>2669</v>
      </c>
      <c r="X40" s="112">
        <v>2257</v>
      </c>
      <c r="Y40" s="112">
        <v>2595</v>
      </c>
      <c r="Z40" s="112">
        <v>2482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0</v>
      </c>
      <c r="X44" s="112">
        <v>0</v>
      </c>
      <c r="Y44" s="112">
        <v>0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25</v>
      </c>
      <c r="W45" s="112">
        <v>27</v>
      </c>
      <c r="X45" s="112">
        <v>22</v>
      </c>
      <c r="Y45" s="112">
        <v>29</v>
      </c>
      <c r="Z45" s="112">
        <v>38</v>
      </c>
    </row>
    <row r="46" spans="19:32" x14ac:dyDescent="0.25">
      <c r="S46" s="115" t="s">
        <v>38</v>
      </c>
      <c r="T46" s="115"/>
      <c r="U46" s="112"/>
      <c r="V46" s="112">
        <v>124</v>
      </c>
      <c r="W46" s="112">
        <v>109</v>
      </c>
      <c r="X46" s="112">
        <v>87</v>
      </c>
      <c r="Y46" s="112">
        <v>76</v>
      </c>
      <c r="Z46" s="112">
        <v>75</v>
      </c>
    </row>
    <row r="47" spans="19:32" x14ac:dyDescent="0.25">
      <c r="S47" s="115" t="s">
        <v>39</v>
      </c>
      <c r="T47" s="115"/>
      <c r="U47" s="112"/>
      <c r="V47" s="112">
        <v>223</v>
      </c>
      <c r="W47" s="112">
        <v>220</v>
      </c>
      <c r="X47" s="112">
        <v>158</v>
      </c>
      <c r="Y47" s="112">
        <v>176</v>
      </c>
      <c r="Z47" s="112">
        <v>146</v>
      </c>
    </row>
    <row r="48" spans="19:32" x14ac:dyDescent="0.25">
      <c r="S48" s="115" t="s">
        <v>40</v>
      </c>
      <c r="T48" s="115"/>
      <c r="U48" s="112"/>
      <c r="V48" s="112">
        <v>331</v>
      </c>
      <c r="W48" s="112">
        <v>318</v>
      </c>
      <c r="X48" s="112">
        <v>249</v>
      </c>
      <c r="Y48" s="112">
        <v>298</v>
      </c>
      <c r="Z48" s="112">
        <v>233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231</v>
      </c>
      <c r="W49" s="112">
        <v>233</v>
      </c>
      <c r="X49" s="112">
        <v>181</v>
      </c>
      <c r="Y49" s="112">
        <v>235</v>
      </c>
      <c r="Z49" s="112">
        <v>213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Cook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168</v>
      </c>
      <c r="W50" s="112">
        <v>214</v>
      </c>
      <c r="X50" s="112">
        <v>173</v>
      </c>
      <c r="Y50" s="112">
        <v>183</v>
      </c>
      <c r="Z50" s="112">
        <v>170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188</v>
      </c>
      <c r="W51" s="112">
        <v>173</v>
      </c>
      <c r="X51" s="112">
        <v>167</v>
      </c>
      <c r="Y51" s="112">
        <v>200</v>
      </c>
      <c r="Z51" s="112">
        <v>192</v>
      </c>
    </row>
    <row r="52" spans="1:26" ht="15" customHeight="1" x14ac:dyDescent="0.25">
      <c r="S52" s="115" t="s">
        <v>44</v>
      </c>
      <c r="T52" s="115"/>
      <c r="U52" s="112"/>
      <c r="V52" s="112">
        <v>183</v>
      </c>
      <c r="W52" s="112">
        <v>213</v>
      </c>
      <c r="X52" s="112">
        <v>176</v>
      </c>
      <c r="Y52" s="112">
        <v>166</v>
      </c>
      <c r="Z52" s="112">
        <v>188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165</v>
      </c>
      <c r="W53" s="112">
        <v>177</v>
      </c>
      <c r="X53" s="112">
        <v>163</v>
      </c>
      <c r="Y53" s="112">
        <v>179</v>
      </c>
      <c r="Z53" s="112">
        <v>187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138</v>
      </c>
      <c r="W54" s="112">
        <v>147</v>
      </c>
      <c r="X54" s="112">
        <v>134</v>
      </c>
      <c r="Y54" s="112">
        <v>156</v>
      </c>
      <c r="Z54" s="112">
        <v>169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116</v>
      </c>
      <c r="W55" s="112">
        <v>130</v>
      </c>
      <c r="X55" s="112">
        <v>116</v>
      </c>
      <c r="Y55" s="112">
        <v>125</v>
      </c>
      <c r="Z55" s="112">
        <v>129</v>
      </c>
    </row>
    <row r="56" spans="1:26" ht="15" customHeight="1" x14ac:dyDescent="0.25">
      <c r="S56" s="115" t="s">
        <v>48</v>
      </c>
      <c r="T56" s="115"/>
      <c r="U56" s="112"/>
      <c r="V56" s="112">
        <v>70</v>
      </c>
      <c r="W56" s="112">
        <v>100</v>
      </c>
      <c r="X56" s="112">
        <v>85</v>
      </c>
      <c r="Y56" s="112">
        <v>74</v>
      </c>
      <c r="Z56" s="112">
        <v>78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31</v>
      </c>
      <c r="W57" s="112">
        <v>25</v>
      </c>
      <c r="X57" s="112">
        <v>24</v>
      </c>
      <c r="Y57" s="112">
        <v>37</v>
      </c>
      <c r="Z57" s="112">
        <v>38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11</v>
      </c>
      <c r="X58" s="112">
        <v>9</v>
      </c>
      <c r="Y58" s="112">
        <v>16</v>
      </c>
      <c r="Z58" s="112">
        <v>16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</v>
      </c>
      <c r="W59" s="112">
        <v>4</v>
      </c>
      <c r="X59" s="112">
        <v>0</v>
      </c>
      <c r="Y59" s="112">
        <v>0</v>
      </c>
      <c r="Z59" s="112">
        <v>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2011</v>
      </c>
      <c r="W61" s="112">
        <v>2098</v>
      </c>
      <c r="X61" s="112">
        <v>1744</v>
      </c>
      <c r="Y61" s="112">
        <v>1954</v>
      </c>
      <c r="Z61" s="112">
        <v>1879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5</v>
      </c>
      <c r="X63" s="112">
        <v>5</v>
      </c>
      <c r="Y63" s="112">
        <v>0</v>
      </c>
      <c r="Z63" s="112">
        <v>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42</v>
      </c>
      <c r="W64" s="112">
        <v>47</v>
      </c>
      <c r="X64" s="112">
        <v>38</v>
      </c>
      <c r="Y64" s="112">
        <v>40</v>
      </c>
      <c r="Z64" s="112">
        <v>52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Cook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77</v>
      </c>
      <c r="W65" s="112">
        <v>92</v>
      </c>
      <c r="X65" s="112">
        <v>73</v>
      </c>
      <c r="Y65" s="112">
        <v>72</v>
      </c>
      <c r="Z65" s="112">
        <v>87</v>
      </c>
    </row>
    <row r="66" spans="1:26" x14ac:dyDescent="0.25">
      <c r="S66" s="115" t="s">
        <v>39</v>
      </c>
      <c r="T66" s="115"/>
      <c r="U66" s="112"/>
      <c r="V66" s="112">
        <v>145</v>
      </c>
      <c r="W66" s="112">
        <v>137</v>
      </c>
      <c r="X66" s="112">
        <v>122</v>
      </c>
      <c r="Y66" s="112">
        <v>128</v>
      </c>
      <c r="Z66" s="112">
        <v>110</v>
      </c>
    </row>
    <row r="67" spans="1:26" x14ac:dyDescent="0.25">
      <c r="S67" s="115" t="s">
        <v>40</v>
      </c>
      <c r="T67" s="115"/>
      <c r="U67" s="112"/>
      <c r="V67" s="112">
        <v>244</v>
      </c>
      <c r="W67" s="112">
        <v>262</v>
      </c>
      <c r="X67" s="112">
        <v>211</v>
      </c>
      <c r="Y67" s="112">
        <v>251</v>
      </c>
      <c r="Z67" s="112">
        <v>182</v>
      </c>
    </row>
    <row r="68" spans="1:26" x14ac:dyDescent="0.25">
      <c r="S68" s="115" t="s">
        <v>41</v>
      </c>
      <c r="T68" s="115"/>
      <c r="U68" s="112"/>
      <c r="V68" s="112">
        <v>171</v>
      </c>
      <c r="W68" s="112">
        <v>194</v>
      </c>
      <c r="X68" s="112">
        <v>155</v>
      </c>
      <c r="Y68" s="112">
        <v>184</v>
      </c>
      <c r="Z68" s="112">
        <v>174</v>
      </c>
    </row>
    <row r="69" spans="1:26" x14ac:dyDescent="0.25">
      <c r="S69" s="115" t="s">
        <v>42</v>
      </c>
      <c r="T69" s="115"/>
      <c r="U69" s="112"/>
      <c r="V69" s="112">
        <v>129</v>
      </c>
      <c r="W69" s="112">
        <v>140</v>
      </c>
      <c r="X69" s="112">
        <v>138</v>
      </c>
      <c r="Y69" s="112">
        <v>173</v>
      </c>
      <c r="Z69" s="112">
        <v>185</v>
      </c>
    </row>
    <row r="70" spans="1:26" x14ac:dyDescent="0.25">
      <c r="S70" s="115" t="s">
        <v>43</v>
      </c>
      <c r="T70" s="115"/>
      <c r="U70" s="112"/>
      <c r="V70" s="112">
        <v>163</v>
      </c>
      <c r="W70" s="112">
        <v>179</v>
      </c>
      <c r="X70" s="112">
        <v>170</v>
      </c>
      <c r="Y70" s="112">
        <v>147</v>
      </c>
      <c r="Z70" s="112">
        <v>136</v>
      </c>
    </row>
    <row r="71" spans="1:26" x14ac:dyDescent="0.25">
      <c r="S71" s="115" t="s">
        <v>44</v>
      </c>
      <c r="T71" s="115"/>
      <c r="U71" s="112"/>
      <c r="V71" s="112">
        <v>137</v>
      </c>
      <c r="W71" s="112">
        <v>149</v>
      </c>
      <c r="X71" s="112">
        <v>141</v>
      </c>
      <c r="Y71" s="112">
        <v>181</v>
      </c>
      <c r="Z71" s="112">
        <v>201</v>
      </c>
    </row>
    <row r="72" spans="1:26" x14ac:dyDescent="0.25">
      <c r="S72" s="115" t="s">
        <v>45</v>
      </c>
      <c r="T72" s="115"/>
      <c r="U72" s="112"/>
      <c r="V72" s="112">
        <v>160</v>
      </c>
      <c r="W72" s="112">
        <v>160</v>
      </c>
      <c r="X72" s="112">
        <v>158</v>
      </c>
      <c r="Y72" s="112">
        <v>139</v>
      </c>
      <c r="Z72" s="112">
        <v>149</v>
      </c>
    </row>
    <row r="73" spans="1:26" x14ac:dyDescent="0.25">
      <c r="S73" s="115" t="s">
        <v>46</v>
      </c>
      <c r="T73" s="115"/>
      <c r="U73" s="112"/>
      <c r="V73" s="112">
        <v>201</v>
      </c>
      <c r="W73" s="112">
        <v>193</v>
      </c>
      <c r="X73" s="112">
        <v>174</v>
      </c>
      <c r="Y73" s="112">
        <v>151</v>
      </c>
      <c r="Z73" s="112">
        <v>142</v>
      </c>
    </row>
    <row r="74" spans="1:26" x14ac:dyDescent="0.25">
      <c r="S74" s="115" t="s">
        <v>47</v>
      </c>
      <c r="T74" s="115"/>
      <c r="U74" s="112"/>
      <c r="V74" s="112">
        <v>89</v>
      </c>
      <c r="W74" s="112">
        <v>110</v>
      </c>
      <c r="X74" s="112">
        <v>124</v>
      </c>
      <c r="Y74" s="112">
        <v>135</v>
      </c>
      <c r="Z74" s="112">
        <v>153</v>
      </c>
    </row>
    <row r="75" spans="1:26" x14ac:dyDescent="0.25">
      <c r="S75" s="115" t="s">
        <v>48</v>
      </c>
      <c r="T75" s="115"/>
      <c r="U75" s="112"/>
      <c r="V75" s="112">
        <v>50</v>
      </c>
      <c r="W75" s="112">
        <v>50</v>
      </c>
      <c r="X75" s="112">
        <v>46</v>
      </c>
      <c r="Y75" s="112">
        <v>46</v>
      </c>
      <c r="Z75" s="112">
        <v>52</v>
      </c>
    </row>
    <row r="76" spans="1:26" x14ac:dyDescent="0.25">
      <c r="S76" s="115" t="s">
        <v>49</v>
      </c>
      <c r="T76" s="115"/>
      <c r="U76" s="112"/>
      <c r="V76" s="112">
        <v>17</v>
      </c>
      <c r="W76" s="112">
        <v>17</v>
      </c>
      <c r="X76" s="112">
        <v>21</v>
      </c>
      <c r="Y76" s="112">
        <v>29</v>
      </c>
      <c r="Z76" s="112">
        <v>21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3</v>
      </c>
      <c r="X77" s="112">
        <v>0</v>
      </c>
      <c r="Y77" s="112">
        <v>3</v>
      </c>
      <c r="Z77" s="112">
        <v>7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1</v>
      </c>
    </row>
    <row r="80" spans="1:26" x14ac:dyDescent="0.25">
      <c r="S80" s="118" t="s">
        <v>53</v>
      </c>
      <c r="T80" s="118"/>
      <c r="U80" s="112"/>
      <c r="V80" s="112">
        <v>1635</v>
      </c>
      <c r="W80" s="112">
        <v>1744</v>
      </c>
      <c r="X80" s="112">
        <v>1581</v>
      </c>
      <c r="Y80" s="112">
        <v>1690</v>
      </c>
      <c r="Z80" s="112">
        <v>1656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Cook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100</v>
      </c>
      <c r="W83" s="112">
        <v>119</v>
      </c>
      <c r="X83" s="112">
        <v>99</v>
      </c>
      <c r="Y83" s="112">
        <v>114</v>
      </c>
      <c r="Z83" s="112">
        <v>115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140</v>
      </c>
      <c r="W84" s="112">
        <v>149</v>
      </c>
      <c r="X84" s="112">
        <v>136</v>
      </c>
      <c r="Y84" s="112">
        <v>143</v>
      </c>
      <c r="Z84" s="112">
        <v>152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155</v>
      </c>
      <c r="W85" s="112">
        <v>157</v>
      </c>
      <c r="X85" s="112">
        <v>158</v>
      </c>
      <c r="Y85" s="112">
        <v>175</v>
      </c>
      <c r="Z85" s="112">
        <v>171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3,535</v>
      </c>
      <c r="D86" s="96">
        <f t="shared" ref="D86:D91" si="4">AD4</f>
        <v>-2.9379461834157072E-2</v>
      </c>
      <c r="E86" s="97">
        <f t="shared" ref="E86:E91" si="5">AD4</f>
        <v>-2.9379461834157072E-2</v>
      </c>
      <c r="F86" s="96">
        <f t="shared" ref="F86:F91" si="6">AF4</f>
        <v>-2.8579280021984066E-2</v>
      </c>
      <c r="G86" s="97">
        <f t="shared" ref="G86:G91" si="7">AF4</f>
        <v>-2.8579280021984066E-2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66</v>
      </c>
      <c r="W86" s="112">
        <v>72</v>
      </c>
      <c r="X86" s="112">
        <v>63</v>
      </c>
      <c r="Y86" s="112">
        <v>63</v>
      </c>
      <c r="Z86" s="112">
        <v>67</v>
      </c>
    </row>
    <row r="87" spans="1:30" ht="15" customHeight="1" x14ac:dyDescent="0.25">
      <c r="A87" s="98" t="s">
        <v>4</v>
      </c>
      <c r="B87" s="49"/>
      <c r="C87" s="57" t="str">
        <f t="shared" si="3"/>
        <v>1,879</v>
      </c>
      <c r="D87" s="96">
        <f t="shared" si="4"/>
        <v>-3.5915854284248372E-2</v>
      </c>
      <c r="E87" s="97">
        <f t="shared" si="5"/>
        <v>-3.5915854284248372E-2</v>
      </c>
      <c r="F87" s="96">
        <f t="shared" si="6"/>
        <v>-6.4708810353409696E-2</v>
      </c>
      <c r="G87" s="97">
        <f t="shared" si="7"/>
        <v>-6.4708810353409696E-2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26</v>
      </c>
      <c r="W87" s="112">
        <v>31</v>
      </c>
      <c r="X87" s="112">
        <v>24</v>
      </c>
      <c r="Y87" s="112">
        <v>29</v>
      </c>
      <c r="Z87" s="112">
        <v>24</v>
      </c>
    </row>
    <row r="88" spans="1:30" ht="15" customHeight="1" x14ac:dyDescent="0.25">
      <c r="A88" s="98" t="s">
        <v>5</v>
      </c>
      <c r="B88" s="49"/>
      <c r="C88" s="57" t="str">
        <f t="shared" si="3"/>
        <v>1,656</v>
      </c>
      <c r="D88" s="96">
        <f t="shared" si="4"/>
        <v>-2.0118343195266286E-2</v>
      </c>
      <c r="E88" s="97">
        <f t="shared" si="5"/>
        <v>-2.0118343195266286E-2</v>
      </c>
      <c r="F88" s="96">
        <f t="shared" si="6"/>
        <v>1.2844036697247763E-2</v>
      </c>
      <c r="G88" s="97">
        <f t="shared" si="7"/>
        <v>1.2844036697247763E-2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48</v>
      </c>
      <c r="W88" s="112">
        <v>51</v>
      </c>
      <c r="X88" s="112">
        <v>44</v>
      </c>
      <c r="Y88" s="112">
        <v>43</v>
      </c>
      <c r="Z88" s="112">
        <v>36</v>
      </c>
    </row>
    <row r="89" spans="1:30" ht="15" customHeight="1" x14ac:dyDescent="0.25">
      <c r="A89" s="49" t="s">
        <v>6</v>
      </c>
      <c r="B89" s="49"/>
      <c r="C89" s="57" t="str">
        <f t="shared" si="3"/>
        <v>2,478</v>
      </c>
      <c r="D89" s="96">
        <f t="shared" si="4"/>
        <v>-4.5086705202312172E-2</v>
      </c>
      <c r="E89" s="97">
        <f t="shared" si="5"/>
        <v>-4.5086705202312172E-2</v>
      </c>
      <c r="F89" s="96">
        <f t="shared" si="6"/>
        <v>-4.8192771084337727E-3</v>
      </c>
      <c r="G89" s="97">
        <f t="shared" si="7"/>
        <v>-4.8192771084337727E-3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109</v>
      </c>
      <c r="W89" s="112">
        <v>128</v>
      </c>
      <c r="X89" s="112">
        <v>105</v>
      </c>
      <c r="Y89" s="112">
        <v>109</v>
      </c>
      <c r="Z89" s="112">
        <v>116</v>
      </c>
    </row>
    <row r="90" spans="1:30" ht="15" customHeight="1" x14ac:dyDescent="0.25">
      <c r="A90" s="49" t="s">
        <v>98</v>
      </c>
      <c r="B90" s="49"/>
      <c r="C90" s="57" t="str">
        <f t="shared" si="3"/>
        <v>$43,290</v>
      </c>
      <c r="D90" s="96">
        <f t="shared" si="4"/>
        <v>0.20070538851702269</v>
      </c>
      <c r="E90" s="97">
        <f t="shared" si="5"/>
        <v>0.20070538851702269</v>
      </c>
      <c r="F90" s="96">
        <f t="shared" si="6"/>
        <v>0.17233406325335632</v>
      </c>
      <c r="G90" s="97">
        <f t="shared" si="7"/>
        <v>0.17233406325335632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237</v>
      </c>
      <c r="W90" s="112">
        <v>216</v>
      </c>
      <c r="X90" s="112">
        <v>172</v>
      </c>
      <c r="Y90" s="112">
        <v>205</v>
      </c>
      <c r="Z90" s="112">
        <v>180</v>
      </c>
    </row>
    <row r="91" spans="1:30" ht="15" customHeight="1" x14ac:dyDescent="0.25">
      <c r="A91" s="49" t="s">
        <v>7</v>
      </c>
      <c r="B91" s="49"/>
      <c r="C91" s="57" t="str">
        <f t="shared" si="3"/>
        <v>$122.6 mil</v>
      </c>
      <c r="D91" s="96">
        <f t="shared" si="4"/>
        <v>2.0008439851577853E-2</v>
      </c>
      <c r="E91" s="97">
        <f t="shared" si="5"/>
        <v>2.0008439851577853E-2</v>
      </c>
      <c r="F91" s="96">
        <f t="shared" si="6"/>
        <v>0.21726088929198428</v>
      </c>
      <c r="G91" s="97">
        <f t="shared" si="7"/>
        <v>0.21726088929198428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1396</v>
      </c>
      <c r="W91" s="112">
        <v>1495</v>
      </c>
      <c r="X91" s="112">
        <v>1204</v>
      </c>
      <c r="Y91" s="112">
        <v>1438</v>
      </c>
      <c r="Z91" s="112">
        <v>1360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62</v>
      </c>
      <c r="W93" s="112">
        <v>67</v>
      </c>
      <c r="X93" s="112">
        <v>83</v>
      </c>
      <c r="Y93" s="112">
        <v>87</v>
      </c>
      <c r="Z93" s="112">
        <v>96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177</v>
      </c>
      <c r="W94" s="112">
        <v>209</v>
      </c>
      <c r="X94" s="112">
        <v>204</v>
      </c>
      <c r="Y94" s="112">
        <v>215</v>
      </c>
      <c r="Z94" s="112">
        <v>216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34</v>
      </c>
      <c r="W95" s="112">
        <v>39</v>
      </c>
      <c r="X95" s="112">
        <v>42</v>
      </c>
      <c r="Y95" s="112">
        <v>38</v>
      </c>
      <c r="Z95" s="112">
        <v>43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144</v>
      </c>
      <c r="W96" s="112">
        <v>168</v>
      </c>
      <c r="X96" s="112">
        <v>157</v>
      </c>
      <c r="Y96" s="112">
        <v>155</v>
      </c>
      <c r="Z96" s="112">
        <v>173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166</v>
      </c>
      <c r="W97" s="112">
        <v>159</v>
      </c>
      <c r="X97" s="112">
        <v>145</v>
      </c>
      <c r="Y97" s="112">
        <v>161</v>
      </c>
      <c r="Z97" s="112">
        <v>149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70</v>
      </c>
      <c r="W98" s="112">
        <v>71</v>
      </c>
      <c r="X98" s="112">
        <v>71</v>
      </c>
      <c r="Y98" s="112">
        <v>70</v>
      </c>
      <c r="Z98" s="112">
        <v>69</v>
      </c>
    </row>
    <row r="99" spans="1:32" ht="15" customHeight="1" x14ac:dyDescent="0.25">
      <c r="S99" s="115" t="s">
        <v>199</v>
      </c>
      <c r="T99" s="115"/>
      <c r="U99" s="112"/>
      <c r="V99" s="112">
        <v>5</v>
      </c>
      <c r="W99" s="112">
        <v>12</v>
      </c>
      <c r="X99" s="112">
        <v>5</v>
      </c>
      <c r="Y99" s="112">
        <v>14</v>
      </c>
      <c r="Z99" s="112">
        <v>9</v>
      </c>
    </row>
    <row r="100" spans="1:32" ht="15" customHeight="1" x14ac:dyDescent="0.25">
      <c r="S100" s="115" t="s">
        <v>58</v>
      </c>
      <c r="T100" s="115"/>
      <c r="U100" s="112"/>
      <c r="V100" s="112">
        <v>139</v>
      </c>
      <c r="W100" s="112">
        <v>138</v>
      </c>
      <c r="X100" s="112">
        <v>134</v>
      </c>
      <c r="Y100" s="112">
        <v>128</v>
      </c>
      <c r="Z100" s="112">
        <v>122</v>
      </c>
    </row>
    <row r="101" spans="1:32" x14ac:dyDescent="0.25">
      <c r="A101" s="18"/>
      <c r="S101" s="118" t="s">
        <v>53</v>
      </c>
      <c r="T101" s="118"/>
      <c r="U101" s="112"/>
      <c r="V101" s="112">
        <v>1095</v>
      </c>
      <c r="W101" s="112">
        <v>1172</v>
      </c>
      <c r="X101" s="112">
        <v>1058</v>
      </c>
      <c r="Y101" s="112">
        <v>1164</v>
      </c>
      <c r="Z101" s="112">
        <v>1121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2363</v>
      </c>
      <c r="W104" s="112">
        <v>2444</v>
      </c>
      <c r="X104" s="112">
        <v>2400</v>
      </c>
      <c r="Y104" s="112">
        <v>2495</v>
      </c>
      <c r="Z104" s="112">
        <v>2495</v>
      </c>
      <c r="AB104" s="109" t="str">
        <f>TEXT(Z104,"###,###")</f>
        <v>2,495</v>
      </c>
      <c r="AD104" s="130">
        <f>Z104/($Z$4)*100</f>
        <v>70.57991513437058</v>
      </c>
      <c r="AF104" s="109"/>
    </row>
    <row r="105" spans="1:32" x14ac:dyDescent="0.25">
      <c r="S105" s="115" t="s">
        <v>17</v>
      </c>
      <c r="T105" s="115"/>
      <c r="U105" s="112"/>
      <c r="V105" s="112">
        <v>787</v>
      </c>
      <c r="W105" s="112">
        <v>846</v>
      </c>
      <c r="X105" s="112">
        <v>851</v>
      </c>
      <c r="Y105" s="112">
        <v>842</v>
      </c>
      <c r="Z105" s="112">
        <v>850</v>
      </c>
      <c r="AB105" s="109" t="str">
        <f>TEXT(Z105,"###,###")</f>
        <v>850</v>
      </c>
      <c r="AD105" s="130">
        <f>Z105/($Z$4)*100</f>
        <v>24.045261669024047</v>
      </c>
      <c r="AF105" s="109"/>
    </row>
    <row r="106" spans="1:32" x14ac:dyDescent="0.25">
      <c r="S106" s="118" t="s">
        <v>53</v>
      </c>
      <c r="T106" s="118"/>
      <c r="U106" s="120"/>
      <c r="V106" s="120">
        <v>3150</v>
      </c>
      <c r="W106" s="120">
        <v>3290</v>
      </c>
      <c r="X106" s="120">
        <v>3251</v>
      </c>
      <c r="Y106" s="120">
        <v>3337</v>
      </c>
      <c r="Z106" s="120">
        <v>3345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474</v>
      </c>
      <c r="W108" s="112">
        <v>662</v>
      </c>
      <c r="X108" s="112">
        <v>505</v>
      </c>
      <c r="Y108" s="112">
        <v>485</v>
      </c>
      <c r="Z108" s="112">
        <v>542</v>
      </c>
      <c r="AB108" s="109" t="str">
        <f>TEXT(Z108,"###,###")</f>
        <v>542</v>
      </c>
      <c r="AD108" s="130">
        <f>Z108/($Z$4)*100</f>
        <v>15.332390381895333</v>
      </c>
      <c r="AF108" s="109"/>
    </row>
    <row r="109" spans="1:32" x14ac:dyDescent="0.25">
      <c r="S109" s="115" t="s">
        <v>20</v>
      </c>
      <c r="T109" s="115"/>
      <c r="U109" s="112"/>
      <c r="V109" s="112">
        <v>630</v>
      </c>
      <c r="W109" s="112">
        <v>653</v>
      </c>
      <c r="X109" s="112">
        <v>569</v>
      </c>
      <c r="Y109" s="112">
        <v>577</v>
      </c>
      <c r="Z109" s="112">
        <v>592</v>
      </c>
      <c r="AB109" s="109" t="str">
        <f>TEXT(Z109,"###,###")</f>
        <v>592</v>
      </c>
      <c r="AD109" s="130">
        <f>Z109/($Z$4)*100</f>
        <v>16.746817538896746</v>
      </c>
      <c r="AF109" s="109"/>
    </row>
    <row r="110" spans="1:32" x14ac:dyDescent="0.25">
      <c r="S110" s="115" t="s">
        <v>21</v>
      </c>
      <c r="T110" s="115"/>
      <c r="U110" s="112"/>
      <c r="V110" s="112">
        <v>1247</v>
      </c>
      <c r="W110" s="112">
        <v>1124</v>
      </c>
      <c r="X110" s="112">
        <v>956</v>
      </c>
      <c r="Y110" s="112">
        <v>1236</v>
      </c>
      <c r="Z110" s="112">
        <v>1061</v>
      </c>
      <c r="AB110" s="109" t="str">
        <f>TEXT(Z110,"###,###")</f>
        <v>1,061</v>
      </c>
      <c r="AD110" s="130">
        <f>Z110/($Z$4)*100</f>
        <v>30.014144271570014</v>
      </c>
      <c r="AF110" s="109"/>
    </row>
    <row r="111" spans="1:32" x14ac:dyDescent="0.25">
      <c r="S111" s="115" t="s">
        <v>22</v>
      </c>
      <c r="T111" s="115"/>
      <c r="U111" s="112"/>
      <c r="V111" s="112">
        <v>965</v>
      </c>
      <c r="W111" s="112">
        <v>1045</v>
      </c>
      <c r="X111" s="112">
        <v>1024</v>
      </c>
      <c r="Y111" s="112">
        <v>1025</v>
      </c>
      <c r="Z111" s="112">
        <v>1052</v>
      </c>
      <c r="AB111" s="109" t="str">
        <f>TEXT(Z111,"###,###")</f>
        <v>1,052</v>
      </c>
      <c r="AD111" s="130">
        <f>Z111/($Z$4)*100</f>
        <v>29.759547383309759</v>
      </c>
      <c r="AF111" s="109"/>
    </row>
    <row r="112" spans="1:32" x14ac:dyDescent="0.25">
      <c r="S112" s="118" t="s">
        <v>53</v>
      </c>
      <c r="T112" s="118"/>
      <c r="U112" s="112"/>
      <c r="V112" s="112">
        <v>3645</v>
      </c>
      <c r="W112" s="112">
        <v>3839</v>
      </c>
      <c r="X112" s="112">
        <v>3332</v>
      </c>
      <c r="Y112" s="112">
        <v>3641</v>
      </c>
      <c r="Z112" s="112">
        <v>3535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40.020000000000003</v>
      </c>
      <c r="W118" s="131">
        <v>40.74</v>
      </c>
      <c r="X118" s="131">
        <v>41.52</v>
      </c>
      <c r="Y118" s="131">
        <v>41.4</v>
      </c>
      <c r="Z118" s="131">
        <v>42.28</v>
      </c>
      <c r="AB118" s="109" t="str">
        <f>TEXT(Z118,"##.0")</f>
        <v>42.3</v>
      </c>
    </row>
    <row r="120" spans="19:32" x14ac:dyDescent="0.25">
      <c r="S120" s="101" t="s">
        <v>100</v>
      </c>
      <c r="T120" s="112"/>
      <c r="U120" s="112"/>
      <c r="V120" s="112">
        <v>2070</v>
      </c>
      <c r="W120" s="112">
        <v>2232</v>
      </c>
      <c r="X120" s="112">
        <v>1898</v>
      </c>
      <c r="Y120" s="112">
        <v>2174</v>
      </c>
      <c r="Z120" s="112">
        <v>2049</v>
      </c>
      <c r="AB120" s="109" t="str">
        <f>TEXT(Z120,"###,###")</f>
        <v>2,049</v>
      </c>
    </row>
    <row r="121" spans="19:32" x14ac:dyDescent="0.25">
      <c r="S121" s="101" t="s">
        <v>101</v>
      </c>
      <c r="T121" s="112"/>
      <c r="U121" s="112"/>
      <c r="V121" s="112">
        <v>217</v>
      </c>
      <c r="W121" s="112">
        <v>232</v>
      </c>
      <c r="X121" s="112">
        <v>199</v>
      </c>
      <c r="Y121" s="112">
        <v>243</v>
      </c>
      <c r="Z121" s="112">
        <v>247</v>
      </c>
      <c r="AB121" s="109" t="str">
        <f>TEXT(Z121,"###,###")</f>
        <v>247</v>
      </c>
    </row>
    <row r="122" spans="19:32" x14ac:dyDescent="0.25">
      <c r="S122" s="101" t="s">
        <v>102</v>
      </c>
      <c r="T122" s="112"/>
      <c r="U122" s="112"/>
      <c r="V122" s="112">
        <v>205</v>
      </c>
      <c r="W122" s="112">
        <v>200</v>
      </c>
      <c r="X122" s="112">
        <v>164</v>
      </c>
      <c r="Y122" s="112">
        <v>184</v>
      </c>
      <c r="Z122" s="112">
        <v>187</v>
      </c>
      <c r="AB122" s="109" t="str">
        <f>TEXT(Z122,"###,###")</f>
        <v>187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2275</v>
      </c>
      <c r="W124" s="112">
        <v>2432</v>
      </c>
      <c r="X124" s="112">
        <v>2062</v>
      </c>
      <c r="Y124" s="112">
        <v>2358</v>
      </c>
      <c r="Z124" s="112">
        <v>2236</v>
      </c>
      <c r="AB124" s="109" t="str">
        <f>TEXT(Z124,"###,###")</f>
        <v>2,236</v>
      </c>
      <c r="AD124" s="127">
        <f>Z124/$Z$7*100</f>
        <v>90.234059725585141</v>
      </c>
    </row>
    <row r="125" spans="19:32" x14ac:dyDescent="0.25">
      <c r="S125" s="101" t="s">
        <v>104</v>
      </c>
      <c r="T125" s="112"/>
      <c r="U125" s="112"/>
      <c r="V125" s="112">
        <v>422</v>
      </c>
      <c r="W125" s="112">
        <v>432</v>
      </c>
      <c r="X125" s="112">
        <v>363</v>
      </c>
      <c r="Y125" s="112">
        <v>427</v>
      </c>
      <c r="Z125" s="112">
        <v>434</v>
      </c>
      <c r="AB125" s="109" t="str">
        <f>TEXT(Z125,"###,###")</f>
        <v>434</v>
      </c>
      <c r="AD125" s="127">
        <f>Z125/$Z$7*100</f>
        <v>17.514124293785311</v>
      </c>
    </row>
    <row r="127" spans="19:32" x14ac:dyDescent="0.25">
      <c r="S127" s="101" t="s">
        <v>105</v>
      </c>
      <c r="T127" s="112"/>
      <c r="U127" s="112"/>
      <c r="V127" s="112">
        <v>1397</v>
      </c>
      <c r="W127" s="112">
        <v>1500</v>
      </c>
      <c r="X127" s="112">
        <v>1201</v>
      </c>
      <c r="Y127" s="112">
        <v>1434</v>
      </c>
      <c r="Z127" s="112">
        <v>1358</v>
      </c>
      <c r="AB127" s="109" t="str">
        <f>TEXT(Z127,"###,###")</f>
        <v>1,358</v>
      </c>
      <c r="AD127" s="127">
        <f>Z127/$Z$7*100</f>
        <v>54.802259887005647</v>
      </c>
    </row>
    <row r="128" spans="19:32" x14ac:dyDescent="0.25">
      <c r="S128" s="101" t="s">
        <v>106</v>
      </c>
      <c r="T128" s="112"/>
      <c r="U128" s="112"/>
      <c r="V128" s="112">
        <v>1098</v>
      </c>
      <c r="W128" s="112">
        <v>1169</v>
      </c>
      <c r="X128" s="112">
        <v>1061</v>
      </c>
      <c r="Y128" s="112">
        <v>1158</v>
      </c>
      <c r="Z128" s="112">
        <v>1125</v>
      </c>
      <c r="AB128" s="109" t="str">
        <f>TEXT(Z128,"###,###")</f>
        <v>1,125</v>
      </c>
      <c r="AD128" s="127">
        <f>Z128/$Z$7*100</f>
        <v>45.399515738498792</v>
      </c>
    </row>
    <row r="130" spans="19:20" x14ac:dyDescent="0.25">
      <c r="S130" s="101" t="s">
        <v>280</v>
      </c>
      <c r="T130" s="127">
        <v>82.687651331719124</v>
      </c>
    </row>
    <row r="131" spans="19:20" x14ac:dyDescent="0.25">
      <c r="S131" s="101" t="s">
        <v>281</v>
      </c>
      <c r="T131" s="127">
        <v>9.9677158999192894</v>
      </c>
    </row>
    <row r="132" spans="19:20" x14ac:dyDescent="0.25">
      <c r="S132" s="101" t="s">
        <v>282</v>
      </c>
      <c r="T132" s="127">
        <v>7.5464083938660202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83E8DEF-157B-4B2F-95BE-89AF08CB02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40CD8A4-D069-42E8-8205-785C197BB2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75D1BBF-6AB4-400D-9330-284BADB1E8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0750B22-FEC0-4B6C-95DF-24FD33DC07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A9E39-A6E5-4D7D-94E8-2E885B4DDCE7}">
  <sheetPr codeName="Sheet8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129</v>
      </c>
      <c r="T1" s="99"/>
      <c r="U1" s="99"/>
      <c r="V1" s="99"/>
      <c r="W1" s="99"/>
      <c r="X1" s="99"/>
      <c r="Y1" s="100" t="s">
        <v>222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129</v>
      </c>
      <c r="Y3" s="105" t="s">
        <v>222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9.21 Croydon,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149</v>
      </c>
      <c r="W4" s="108">
        <v>211</v>
      </c>
      <c r="X4" s="108">
        <v>211</v>
      </c>
      <c r="Y4" s="108">
        <v>235</v>
      </c>
      <c r="Z4" s="108">
        <v>251</v>
      </c>
      <c r="AB4" s="109" t="str">
        <f>TEXT(Z4,"###,###")</f>
        <v>251</v>
      </c>
      <c r="AD4" s="110">
        <f>Z4/Y4-1</f>
        <v>6.8085106382978822E-2</v>
      </c>
      <c r="AF4" s="110">
        <f>Z4/V4-1</f>
        <v>0.68456375838926165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72</v>
      </c>
      <c r="W5" s="108">
        <v>114</v>
      </c>
      <c r="X5" s="108">
        <v>125</v>
      </c>
      <c r="Y5" s="108">
        <v>131</v>
      </c>
      <c r="Z5" s="108">
        <v>146</v>
      </c>
      <c r="AB5" s="109" t="str">
        <f>TEXT(Z5,"###,###")</f>
        <v>146</v>
      </c>
      <c r="AD5" s="110">
        <f t="shared" ref="AD5:AD9" si="0">Z5/Y5-1</f>
        <v>0.11450381679389321</v>
      </c>
      <c r="AF5" s="110">
        <f t="shared" ref="AF5:AF9" si="1">Z5/V5-1</f>
        <v>1.0277777777777777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75</v>
      </c>
      <c r="W6" s="108">
        <v>106</v>
      </c>
      <c r="X6" s="108">
        <v>88</v>
      </c>
      <c r="Y6" s="108">
        <v>112</v>
      </c>
      <c r="Z6" s="108">
        <v>104</v>
      </c>
      <c r="AB6" s="109" t="str">
        <f>TEXT(Z6,"###,###")</f>
        <v>104</v>
      </c>
      <c r="AD6" s="110">
        <f t="shared" si="0"/>
        <v>-7.1428571428571397E-2</v>
      </c>
      <c r="AF6" s="110">
        <f t="shared" si="1"/>
        <v>0.38666666666666671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95</v>
      </c>
      <c r="W7" s="108">
        <v>138</v>
      </c>
      <c r="X7" s="108">
        <v>124</v>
      </c>
      <c r="Y7" s="108">
        <v>155</v>
      </c>
      <c r="Z7" s="108">
        <v>151</v>
      </c>
      <c r="AB7" s="109" t="str">
        <f>TEXT(Z7,"###,###")</f>
        <v>151</v>
      </c>
      <c r="AD7" s="110">
        <f t="shared" si="0"/>
        <v>-2.5806451612903181E-2</v>
      </c>
      <c r="AF7" s="110">
        <f t="shared" si="1"/>
        <v>0.58947368421052637</v>
      </c>
    </row>
    <row r="8" spans="1:32" ht="17.25" customHeight="1" x14ac:dyDescent="0.25">
      <c r="A8" s="64" t="s">
        <v>12</v>
      </c>
      <c r="B8" s="65"/>
      <c r="C8" s="29"/>
      <c r="D8" s="66" t="str">
        <f>AB4</f>
        <v>251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151</v>
      </c>
      <c r="P8" s="67"/>
      <c r="S8" s="107" t="s">
        <v>84</v>
      </c>
      <c r="T8" s="108"/>
      <c r="U8" s="108"/>
      <c r="V8" s="108">
        <v>48206.39</v>
      </c>
      <c r="W8" s="108">
        <v>40246.9</v>
      </c>
      <c r="X8" s="108">
        <v>32774.5</v>
      </c>
      <c r="Y8" s="108">
        <v>38622.050000000003</v>
      </c>
      <c r="Z8" s="108">
        <v>44849</v>
      </c>
      <c r="AB8" s="109" t="str">
        <f>TEXT(Z8,"$###,###")</f>
        <v>$44,849</v>
      </c>
      <c r="AD8" s="110">
        <f t="shared" si="0"/>
        <v>0.16122784782268162</v>
      </c>
      <c r="AF8" s="110">
        <f t="shared" si="1"/>
        <v>-6.9646161017242747E-2</v>
      </c>
    </row>
    <row r="9" spans="1:32" x14ac:dyDescent="0.25">
      <c r="A9" s="30" t="s">
        <v>14</v>
      </c>
      <c r="B9" s="71"/>
      <c r="C9" s="72"/>
      <c r="D9" s="73">
        <f>AD104</f>
        <v>53.784860557768923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59.602649006622521</v>
      </c>
      <c r="P9" s="74" t="s">
        <v>85</v>
      </c>
      <c r="S9" s="107" t="s">
        <v>7</v>
      </c>
      <c r="T9" s="108"/>
      <c r="U9" s="108"/>
      <c r="V9" s="108">
        <v>4265106</v>
      </c>
      <c r="W9" s="108">
        <v>6005299</v>
      </c>
      <c r="X9" s="108">
        <v>5116397</v>
      </c>
      <c r="Y9" s="108">
        <v>7291808</v>
      </c>
      <c r="Z9" s="108">
        <v>7568177</v>
      </c>
      <c r="AB9" s="109" t="str">
        <f>TEXT(Z9/1000000,"$#,###.0")&amp;" mil"</f>
        <v>$7.6 mil</v>
      </c>
      <c r="AD9" s="110">
        <f t="shared" si="0"/>
        <v>3.7901299650237696E-2</v>
      </c>
      <c r="AF9" s="110">
        <f t="shared" si="1"/>
        <v>0.77444054145430385</v>
      </c>
    </row>
    <row r="10" spans="1:32" x14ac:dyDescent="0.25">
      <c r="A10" s="30" t="s">
        <v>17</v>
      </c>
      <c r="B10" s="71"/>
      <c r="C10" s="72"/>
      <c r="D10" s="73">
        <f>AD105</f>
        <v>29.880478087649404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39.072847682119203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67.549668874172184</v>
      </c>
      <c r="P11" s="74" t="s">
        <v>85</v>
      </c>
      <c r="S11" s="107" t="s">
        <v>29</v>
      </c>
      <c r="T11" s="112"/>
      <c r="U11" s="112"/>
      <c r="V11" s="112">
        <v>129</v>
      </c>
      <c r="W11" s="112">
        <v>172</v>
      </c>
      <c r="X11" s="112">
        <v>179</v>
      </c>
      <c r="Y11" s="112">
        <v>199</v>
      </c>
      <c r="Z11" s="112">
        <v>205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11.920529801324504</v>
      </c>
      <c r="P12" s="74" t="s">
        <v>85</v>
      </c>
      <c r="S12" s="107" t="s">
        <v>30</v>
      </c>
      <c r="T12" s="112"/>
      <c r="U12" s="112"/>
      <c r="V12" s="112">
        <v>17</v>
      </c>
      <c r="W12" s="112">
        <v>41</v>
      </c>
      <c r="X12" s="112">
        <v>33</v>
      </c>
      <c r="Y12" s="112">
        <v>41</v>
      </c>
      <c r="Z12" s="112">
        <v>46</v>
      </c>
    </row>
    <row r="13" spans="1:32" ht="15" customHeight="1" x14ac:dyDescent="0.25">
      <c r="A13" s="30" t="s">
        <v>19</v>
      </c>
      <c r="B13" s="72"/>
      <c r="C13" s="72"/>
      <c r="D13" s="73">
        <f>AD108</f>
        <v>13.944223107569719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19.205298013245034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24.302788844621514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42.4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33.466135458167329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27.702702702702702</v>
      </c>
      <c r="P15" s="74" t="s">
        <v>85</v>
      </c>
      <c r="S15" s="115" t="s">
        <v>61</v>
      </c>
      <c r="T15" s="115"/>
      <c r="U15" s="116"/>
      <c r="V15" s="116">
        <v>16</v>
      </c>
      <c r="W15" s="116">
        <v>26</v>
      </c>
      <c r="X15" s="116">
        <v>29</v>
      </c>
      <c r="Y15" s="112">
        <v>51</v>
      </c>
      <c r="Z15" s="112">
        <v>50</v>
      </c>
      <c r="AB15" s="117">
        <f t="shared" ref="AB15:AB34" si="2">IF(Z15="np",0,Z15/$Z$34)</f>
        <v>0.19920318725099601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13.147410358565736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72.297297297297305</v>
      </c>
      <c r="P16" s="37" t="s">
        <v>85</v>
      </c>
      <c r="S16" s="115" t="s">
        <v>62</v>
      </c>
      <c r="T16" s="115"/>
      <c r="U16" s="116"/>
      <c r="V16" s="116">
        <v>0</v>
      </c>
      <c r="W16" s="116">
        <v>0</v>
      </c>
      <c r="X16" s="116">
        <v>7</v>
      </c>
      <c r="Y16" s="112">
        <v>0</v>
      </c>
      <c r="Z16" s="112">
        <v>2</v>
      </c>
      <c r="AB16" s="117">
        <f t="shared" si="2"/>
        <v>7.9681274900398405E-3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0</v>
      </c>
      <c r="W17" s="116">
        <v>5</v>
      </c>
      <c r="X17" s="116">
        <v>0</v>
      </c>
      <c r="Y17" s="112">
        <v>0</v>
      </c>
      <c r="Z17" s="112">
        <v>3</v>
      </c>
      <c r="AB17" s="117">
        <f t="shared" si="2"/>
        <v>1.1952191235059761E-2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Croydon (2016-17 to 2020-21)</v>
      </c>
      <c r="B19" s="63"/>
      <c r="C19" s="63"/>
      <c r="D19" s="63"/>
      <c r="E19" s="63"/>
      <c r="F19" s="63"/>
      <c r="G19" s="63" t="str">
        <f>$S$1&amp;" ("&amp;$V$2&amp;" to "&amp;$Z$2&amp;")"</f>
        <v>Croydon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11</v>
      </c>
      <c r="W19" s="116">
        <v>32</v>
      </c>
      <c r="X19" s="116">
        <v>25</v>
      </c>
      <c r="Y19" s="112">
        <v>21</v>
      </c>
      <c r="Z19" s="112">
        <v>36</v>
      </c>
      <c r="AB19" s="117">
        <f t="shared" si="2"/>
        <v>0.14342629482071714</v>
      </c>
    </row>
    <row r="20" spans="1:28" x14ac:dyDescent="0.25">
      <c r="S20" s="115" t="s">
        <v>66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67</v>
      </c>
      <c r="T21" s="115"/>
      <c r="U21" s="116"/>
      <c r="V21" s="116">
        <v>0</v>
      </c>
      <c r="W21" s="116">
        <v>8</v>
      </c>
      <c r="X21" s="116">
        <v>0</v>
      </c>
      <c r="Y21" s="112">
        <v>6</v>
      </c>
      <c r="Z21" s="112">
        <v>6</v>
      </c>
      <c r="AB21" s="117">
        <f t="shared" si="2"/>
        <v>2.3904382470119521E-2</v>
      </c>
    </row>
    <row r="22" spans="1:28" x14ac:dyDescent="0.25">
      <c r="S22" s="115" t="s">
        <v>68</v>
      </c>
      <c r="T22" s="115"/>
      <c r="U22" s="116"/>
      <c r="V22" s="116">
        <v>22</v>
      </c>
      <c r="W22" s="116">
        <v>10</v>
      </c>
      <c r="X22" s="116">
        <v>11</v>
      </c>
      <c r="Y22" s="112">
        <v>18</v>
      </c>
      <c r="Z22" s="112">
        <v>19</v>
      </c>
      <c r="AB22" s="117">
        <f t="shared" si="2"/>
        <v>7.5697211155378488E-2</v>
      </c>
    </row>
    <row r="23" spans="1:28" x14ac:dyDescent="0.25">
      <c r="S23" s="115" t="s">
        <v>69</v>
      </c>
      <c r="T23" s="115"/>
      <c r="U23" s="116"/>
      <c r="V23" s="116">
        <v>3</v>
      </c>
      <c r="W23" s="116">
        <v>12</v>
      </c>
      <c r="X23" s="116">
        <v>7</v>
      </c>
      <c r="Y23" s="112">
        <v>4</v>
      </c>
      <c r="Z23" s="112">
        <v>4</v>
      </c>
      <c r="AB23" s="117">
        <f t="shared" si="2"/>
        <v>1.5936254980079681E-2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71</v>
      </c>
      <c r="T25" s="115"/>
      <c r="U25" s="116"/>
      <c r="V25" s="116">
        <v>0</v>
      </c>
      <c r="W25" s="116">
        <v>0</v>
      </c>
      <c r="X25" s="116">
        <v>3</v>
      </c>
      <c r="Y25" s="112">
        <v>8</v>
      </c>
      <c r="Z25" s="112">
        <v>5</v>
      </c>
      <c r="AB25" s="117">
        <f t="shared" si="2"/>
        <v>1.9920318725099601E-2</v>
      </c>
    </row>
    <row r="26" spans="1:28" x14ac:dyDescent="0.25">
      <c r="S26" s="115" t="s">
        <v>72</v>
      </c>
      <c r="T26" s="115"/>
      <c r="U26" s="116"/>
      <c r="V26" s="116">
        <v>9</v>
      </c>
      <c r="W26" s="116">
        <v>7</v>
      </c>
      <c r="X26" s="116">
        <v>4</v>
      </c>
      <c r="Y26" s="112">
        <v>6</v>
      </c>
      <c r="Z26" s="112">
        <v>4</v>
      </c>
      <c r="AB26" s="117">
        <f t="shared" si="2"/>
        <v>1.5936254980079681E-2</v>
      </c>
    </row>
    <row r="27" spans="1:28" x14ac:dyDescent="0.25">
      <c r="S27" s="115" t="s">
        <v>73</v>
      </c>
      <c r="T27" s="115"/>
      <c r="U27" s="116"/>
      <c r="V27" s="116">
        <v>4</v>
      </c>
      <c r="W27" s="116">
        <v>7</v>
      </c>
      <c r="X27" s="116">
        <v>17</v>
      </c>
      <c r="Y27" s="112">
        <v>4</v>
      </c>
      <c r="Z27" s="112">
        <v>9</v>
      </c>
      <c r="AB27" s="117">
        <f t="shared" si="2"/>
        <v>3.5856573705179286E-2</v>
      </c>
    </row>
    <row r="28" spans="1:28" x14ac:dyDescent="0.25">
      <c r="S28" s="115" t="s">
        <v>74</v>
      </c>
      <c r="T28" s="115"/>
      <c r="U28" s="116"/>
      <c r="V28" s="116">
        <v>4</v>
      </c>
      <c r="W28" s="116">
        <v>12</v>
      </c>
      <c r="X28" s="116">
        <v>9</v>
      </c>
      <c r="Y28" s="112">
        <v>14</v>
      </c>
      <c r="Z28" s="112">
        <v>8</v>
      </c>
      <c r="AB28" s="117">
        <f t="shared" si="2"/>
        <v>3.1872509960159362E-2</v>
      </c>
    </row>
    <row r="29" spans="1:28" x14ac:dyDescent="0.25">
      <c r="S29" s="115" t="s">
        <v>75</v>
      </c>
      <c r="T29" s="115"/>
      <c r="U29" s="116"/>
      <c r="V29" s="116">
        <v>40</v>
      </c>
      <c r="W29" s="116">
        <v>56</v>
      </c>
      <c r="X29" s="116">
        <v>54</v>
      </c>
      <c r="Y29" s="112">
        <v>59</v>
      </c>
      <c r="Z29" s="112">
        <v>55</v>
      </c>
      <c r="AB29" s="117">
        <f t="shared" si="2"/>
        <v>0.21912350597609562</v>
      </c>
    </row>
    <row r="30" spans="1:28" x14ac:dyDescent="0.25">
      <c r="S30" s="115" t="s">
        <v>76</v>
      </c>
      <c r="T30" s="115"/>
      <c r="U30" s="116"/>
      <c r="V30" s="116">
        <v>11</v>
      </c>
      <c r="W30" s="116">
        <v>16</v>
      </c>
      <c r="X30" s="116">
        <v>13</v>
      </c>
      <c r="Y30" s="112">
        <v>12</v>
      </c>
      <c r="Z30" s="112">
        <v>10</v>
      </c>
      <c r="AB30" s="117">
        <f t="shared" si="2"/>
        <v>3.9840637450199202E-2</v>
      </c>
    </row>
    <row r="31" spans="1:28" x14ac:dyDescent="0.25">
      <c r="S31" s="115" t="s">
        <v>77</v>
      </c>
      <c r="T31" s="115"/>
      <c r="U31" s="116"/>
      <c r="V31" s="116">
        <v>6</v>
      </c>
      <c r="W31" s="116">
        <v>6</v>
      </c>
      <c r="X31" s="116">
        <v>8</v>
      </c>
      <c r="Y31" s="112">
        <v>10</v>
      </c>
      <c r="Z31" s="112">
        <v>8</v>
      </c>
      <c r="AB31" s="117">
        <f t="shared" si="2"/>
        <v>3.1872509960159362E-2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0</v>
      </c>
      <c r="W32" s="116">
        <v>0</v>
      </c>
      <c r="X32" s="116">
        <v>0</v>
      </c>
      <c r="Y32" s="112">
        <v>0</v>
      </c>
      <c r="Z32" s="112">
        <v>0</v>
      </c>
      <c r="AB32" s="117">
        <f t="shared" si="2"/>
        <v>0</v>
      </c>
    </row>
    <row r="33" spans="19:32" x14ac:dyDescent="0.25">
      <c r="S33" s="115" t="s">
        <v>79</v>
      </c>
      <c r="T33" s="115"/>
      <c r="U33" s="116"/>
      <c r="V33" s="116">
        <v>11</v>
      </c>
      <c r="W33" s="116">
        <v>0</v>
      </c>
      <c r="X33" s="116">
        <v>5</v>
      </c>
      <c r="Y33" s="112">
        <v>16</v>
      </c>
      <c r="Z33" s="112">
        <v>13</v>
      </c>
      <c r="AB33" s="117">
        <f t="shared" si="2"/>
        <v>5.1792828685258967E-2</v>
      </c>
    </row>
    <row r="34" spans="19:32" x14ac:dyDescent="0.25">
      <c r="S34" s="118" t="s">
        <v>53</v>
      </c>
      <c r="T34" s="118"/>
      <c r="U34" s="119"/>
      <c r="V34" s="119">
        <v>146</v>
      </c>
      <c r="W34" s="119">
        <v>212</v>
      </c>
      <c r="X34" s="119">
        <v>214</v>
      </c>
      <c r="Y34" s="120">
        <v>240</v>
      </c>
      <c r="Z34" s="120">
        <v>251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82</v>
      </c>
      <c r="W37" s="112">
        <v>116</v>
      </c>
      <c r="X37" s="112">
        <v>96</v>
      </c>
      <c r="Y37" s="112">
        <v>123</v>
      </c>
      <c r="Z37" s="112">
        <v>107</v>
      </c>
      <c r="AB37" s="132">
        <f>Z37/Z40*100</f>
        <v>72.297297297297305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14</v>
      </c>
      <c r="W38" s="112">
        <v>21</v>
      </c>
      <c r="X38" s="112">
        <v>34</v>
      </c>
      <c r="Y38" s="112">
        <v>31</v>
      </c>
      <c r="Z38" s="112">
        <v>41</v>
      </c>
      <c r="AB38" s="132">
        <f>Z38/Z40*100</f>
        <v>27.702702702702702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96</v>
      </c>
      <c r="W40" s="112">
        <v>137</v>
      </c>
      <c r="X40" s="112">
        <v>130</v>
      </c>
      <c r="Y40" s="112">
        <v>154</v>
      </c>
      <c r="Z40" s="112">
        <v>148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0</v>
      </c>
      <c r="X45" s="112">
        <v>6</v>
      </c>
      <c r="Y45" s="112">
        <v>9</v>
      </c>
      <c r="Z45" s="112">
        <v>1</v>
      </c>
    </row>
    <row r="46" spans="19:32" x14ac:dyDescent="0.25">
      <c r="S46" s="115" t="s">
        <v>38</v>
      </c>
      <c r="T46" s="115"/>
      <c r="U46" s="112"/>
      <c r="V46" s="112">
        <v>0</v>
      </c>
      <c r="W46" s="112">
        <v>0</v>
      </c>
      <c r="X46" s="112">
        <v>5</v>
      </c>
      <c r="Y46" s="112">
        <v>3</v>
      </c>
      <c r="Z46" s="112">
        <v>6</v>
      </c>
    </row>
    <row r="47" spans="19:32" x14ac:dyDescent="0.25">
      <c r="S47" s="115" t="s">
        <v>39</v>
      </c>
      <c r="T47" s="115"/>
      <c r="U47" s="112"/>
      <c r="V47" s="112">
        <v>11</v>
      </c>
      <c r="W47" s="112">
        <v>19</v>
      </c>
      <c r="X47" s="112">
        <v>10</v>
      </c>
      <c r="Y47" s="112">
        <v>15</v>
      </c>
      <c r="Z47" s="112">
        <v>4</v>
      </c>
    </row>
    <row r="48" spans="19:32" x14ac:dyDescent="0.25">
      <c r="S48" s="115" t="s">
        <v>40</v>
      </c>
      <c r="T48" s="115"/>
      <c r="U48" s="112"/>
      <c r="V48" s="112">
        <v>10</v>
      </c>
      <c r="W48" s="112">
        <v>9</v>
      </c>
      <c r="X48" s="112">
        <v>23</v>
      </c>
      <c r="Y48" s="112">
        <v>12</v>
      </c>
      <c r="Z48" s="112">
        <v>29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</v>
      </c>
      <c r="W49" s="112">
        <v>12</v>
      </c>
      <c r="X49" s="112">
        <v>11</v>
      </c>
      <c r="Y49" s="112">
        <v>9</v>
      </c>
      <c r="Z49" s="112">
        <v>14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Croydon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</v>
      </c>
      <c r="W50" s="112">
        <v>9</v>
      </c>
      <c r="X50" s="112">
        <v>8</v>
      </c>
      <c r="Y50" s="112">
        <v>7</v>
      </c>
      <c r="Z50" s="112">
        <v>15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</v>
      </c>
      <c r="W51" s="112">
        <v>6</v>
      </c>
      <c r="X51" s="112">
        <v>9</v>
      </c>
      <c r="Y51" s="112">
        <v>6</v>
      </c>
      <c r="Z51" s="112">
        <v>9</v>
      </c>
    </row>
    <row r="52" spans="1:26" ht="15" customHeight="1" x14ac:dyDescent="0.25">
      <c r="S52" s="115" t="s">
        <v>44</v>
      </c>
      <c r="T52" s="115"/>
      <c r="U52" s="112"/>
      <c r="V52" s="112">
        <v>8</v>
      </c>
      <c r="W52" s="112">
        <v>19</v>
      </c>
      <c r="X52" s="112">
        <v>19</v>
      </c>
      <c r="Y52" s="112">
        <v>18</v>
      </c>
      <c r="Z52" s="112">
        <v>22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</v>
      </c>
      <c r="W53" s="112">
        <v>5</v>
      </c>
      <c r="X53" s="112">
        <v>8</v>
      </c>
      <c r="Y53" s="112">
        <v>14</v>
      </c>
      <c r="Z53" s="112">
        <v>15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</v>
      </c>
      <c r="W54" s="112">
        <v>9</v>
      </c>
      <c r="X54" s="112">
        <v>10</v>
      </c>
      <c r="Y54" s="112">
        <v>5</v>
      </c>
      <c r="Z54" s="112">
        <v>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12</v>
      </c>
      <c r="W55" s="112">
        <v>11</v>
      </c>
      <c r="X55" s="112">
        <v>5</v>
      </c>
      <c r="Y55" s="112">
        <v>12</v>
      </c>
      <c r="Z55" s="112">
        <v>8</v>
      </c>
    </row>
    <row r="56" spans="1:26" ht="15" customHeight="1" x14ac:dyDescent="0.25">
      <c r="S56" s="115" t="s">
        <v>48</v>
      </c>
      <c r="T56" s="115"/>
      <c r="U56" s="112"/>
      <c r="V56" s="112">
        <v>0</v>
      </c>
      <c r="W56" s="112">
        <v>8</v>
      </c>
      <c r="X56" s="112">
        <v>6</v>
      </c>
      <c r="Y56" s="112">
        <v>8</v>
      </c>
      <c r="Z56" s="112">
        <v>11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</v>
      </c>
      <c r="W57" s="112">
        <v>3</v>
      </c>
      <c r="X57" s="112">
        <v>4</v>
      </c>
      <c r="Y57" s="112">
        <v>0</v>
      </c>
      <c r="Z57" s="112">
        <v>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72</v>
      </c>
      <c r="W61" s="112">
        <v>109</v>
      </c>
      <c r="X61" s="112">
        <v>125</v>
      </c>
      <c r="Y61" s="112">
        <v>130</v>
      </c>
      <c r="Z61" s="112">
        <v>146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0</v>
      </c>
      <c r="X64" s="112">
        <v>0</v>
      </c>
      <c r="Y64" s="112">
        <v>0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Croydon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</v>
      </c>
      <c r="W65" s="112">
        <v>9</v>
      </c>
      <c r="X65" s="112">
        <v>5</v>
      </c>
      <c r="Y65" s="112">
        <v>3</v>
      </c>
      <c r="Z65" s="112">
        <v>7</v>
      </c>
    </row>
    <row r="66" spans="1:26" x14ac:dyDescent="0.25">
      <c r="S66" s="115" t="s">
        <v>39</v>
      </c>
      <c r="T66" s="115"/>
      <c r="U66" s="112"/>
      <c r="V66" s="112">
        <v>8</v>
      </c>
      <c r="W66" s="112">
        <v>9</v>
      </c>
      <c r="X66" s="112">
        <v>7</v>
      </c>
      <c r="Y66" s="112">
        <v>14</v>
      </c>
      <c r="Z66" s="112">
        <v>12</v>
      </c>
    </row>
    <row r="67" spans="1:26" x14ac:dyDescent="0.25">
      <c r="S67" s="115" t="s">
        <v>40</v>
      </c>
      <c r="T67" s="115"/>
      <c r="U67" s="112"/>
      <c r="V67" s="112">
        <v>13</v>
      </c>
      <c r="W67" s="112">
        <v>3</v>
      </c>
      <c r="X67" s="112">
        <v>10</v>
      </c>
      <c r="Y67" s="112">
        <v>13</v>
      </c>
      <c r="Z67" s="112">
        <v>6</v>
      </c>
    </row>
    <row r="68" spans="1:26" x14ac:dyDescent="0.25">
      <c r="S68" s="115" t="s">
        <v>41</v>
      </c>
      <c r="T68" s="115"/>
      <c r="U68" s="112"/>
      <c r="V68" s="112">
        <v>13</v>
      </c>
      <c r="W68" s="112">
        <v>11</v>
      </c>
      <c r="X68" s="112">
        <v>8</v>
      </c>
      <c r="Y68" s="112">
        <v>12</v>
      </c>
      <c r="Z68" s="112">
        <v>14</v>
      </c>
    </row>
    <row r="69" spans="1:26" x14ac:dyDescent="0.25">
      <c r="S69" s="115" t="s">
        <v>42</v>
      </c>
      <c r="T69" s="115"/>
      <c r="U69" s="112"/>
      <c r="V69" s="112">
        <v>9</v>
      </c>
      <c r="W69" s="112">
        <v>20</v>
      </c>
      <c r="X69" s="112">
        <v>16</v>
      </c>
      <c r="Y69" s="112">
        <v>12</v>
      </c>
      <c r="Z69" s="112">
        <v>6</v>
      </c>
    </row>
    <row r="70" spans="1:26" x14ac:dyDescent="0.25">
      <c r="S70" s="115" t="s">
        <v>43</v>
      </c>
      <c r="T70" s="115"/>
      <c r="U70" s="112"/>
      <c r="V70" s="112">
        <v>9</v>
      </c>
      <c r="W70" s="112">
        <v>9</v>
      </c>
      <c r="X70" s="112">
        <v>13</v>
      </c>
      <c r="Y70" s="112">
        <v>10</v>
      </c>
      <c r="Z70" s="112">
        <v>16</v>
      </c>
    </row>
    <row r="71" spans="1:26" x14ac:dyDescent="0.25">
      <c r="S71" s="115" t="s">
        <v>44</v>
      </c>
      <c r="T71" s="115"/>
      <c r="U71" s="112"/>
      <c r="V71" s="112">
        <v>5</v>
      </c>
      <c r="W71" s="112">
        <v>14</v>
      </c>
      <c r="X71" s="112">
        <v>8</v>
      </c>
      <c r="Y71" s="112">
        <v>14</v>
      </c>
      <c r="Z71" s="112">
        <v>12</v>
      </c>
    </row>
    <row r="72" spans="1:26" x14ac:dyDescent="0.25">
      <c r="S72" s="115" t="s">
        <v>45</v>
      </c>
      <c r="T72" s="115"/>
      <c r="U72" s="112"/>
      <c r="V72" s="112">
        <v>3</v>
      </c>
      <c r="W72" s="112">
        <v>9</v>
      </c>
      <c r="X72" s="112">
        <v>7</v>
      </c>
      <c r="Y72" s="112">
        <v>10</v>
      </c>
      <c r="Z72" s="112">
        <v>13</v>
      </c>
    </row>
    <row r="73" spans="1:26" x14ac:dyDescent="0.25">
      <c r="S73" s="115" t="s">
        <v>46</v>
      </c>
      <c r="T73" s="115"/>
      <c r="U73" s="112"/>
      <c r="V73" s="112">
        <v>7</v>
      </c>
      <c r="W73" s="112">
        <v>8</v>
      </c>
      <c r="X73" s="112">
        <v>6</v>
      </c>
      <c r="Y73" s="112">
        <v>11</v>
      </c>
      <c r="Z73" s="112">
        <v>11</v>
      </c>
    </row>
    <row r="74" spans="1:26" x14ac:dyDescent="0.25">
      <c r="S74" s="115" t="s">
        <v>47</v>
      </c>
      <c r="T74" s="115"/>
      <c r="U74" s="112"/>
      <c r="V74" s="112">
        <v>6</v>
      </c>
      <c r="W74" s="112">
        <v>0</v>
      </c>
      <c r="X74" s="112">
        <v>6</v>
      </c>
      <c r="Y74" s="112">
        <v>5</v>
      </c>
      <c r="Z74" s="112">
        <v>3</v>
      </c>
    </row>
    <row r="75" spans="1:26" x14ac:dyDescent="0.25">
      <c r="S75" s="115" t="s">
        <v>48</v>
      </c>
      <c r="T75" s="115"/>
      <c r="U75" s="112"/>
      <c r="V75" s="112">
        <v>0</v>
      </c>
      <c r="W75" s="112">
        <v>8</v>
      </c>
      <c r="X75" s="112">
        <v>0</v>
      </c>
      <c r="Y75" s="112">
        <v>7</v>
      </c>
      <c r="Z75" s="112">
        <v>3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0</v>
      </c>
      <c r="Z76" s="112">
        <v>1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72</v>
      </c>
      <c r="W80" s="112">
        <v>100</v>
      </c>
      <c r="X80" s="112">
        <v>87</v>
      </c>
      <c r="Y80" s="112">
        <v>112</v>
      </c>
      <c r="Z80" s="112">
        <v>104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Croydon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</v>
      </c>
      <c r="W83" s="112">
        <v>8</v>
      </c>
      <c r="X83" s="112">
        <v>11</v>
      </c>
      <c r="Y83" s="112">
        <v>10</v>
      </c>
      <c r="Z83" s="112">
        <v>11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0</v>
      </c>
      <c r="W84" s="112">
        <v>0</v>
      </c>
      <c r="X84" s="112">
        <v>6</v>
      </c>
      <c r="Y84" s="112">
        <v>4</v>
      </c>
      <c r="Z84" s="112">
        <v>0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0</v>
      </c>
      <c r="W85" s="112">
        <v>9</v>
      </c>
      <c r="X85" s="112">
        <v>8</v>
      </c>
      <c r="Y85" s="112">
        <v>10</v>
      </c>
      <c r="Z85" s="112">
        <v>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251</v>
      </c>
      <c r="D86" s="96">
        <f t="shared" ref="D86:D91" si="4">AD4</f>
        <v>6.8085106382978822E-2</v>
      </c>
      <c r="E86" s="97">
        <f t="shared" ref="E86:E91" si="5">AD4</f>
        <v>6.8085106382978822E-2</v>
      </c>
      <c r="F86" s="96">
        <f t="shared" ref="F86:F91" si="6">AF4</f>
        <v>0.68456375838926165</v>
      </c>
      <c r="G86" s="97">
        <f t="shared" ref="G86:G91" si="7">AF4</f>
        <v>0.68456375838926165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0</v>
      </c>
      <c r="W86" s="112">
        <v>0</v>
      </c>
      <c r="X86" s="112">
        <v>0</v>
      </c>
      <c r="Y86" s="112">
        <v>4</v>
      </c>
      <c r="Z86" s="112">
        <v>5</v>
      </c>
    </row>
    <row r="87" spans="1:30" ht="15" customHeight="1" x14ac:dyDescent="0.25">
      <c r="A87" s="98" t="s">
        <v>4</v>
      </c>
      <c r="B87" s="49"/>
      <c r="C87" s="57" t="str">
        <f t="shared" si="3"/>
        <v>146</v>
      </c>
      <c r="D87" s="96">
        <f t="shared" si="4"/>
        <v>0.11450381679389321</v>
      </c>
      <c r="E87" s="97">
        <f t="shared" si="5"/>
        <v>0.11450381679389321</v>
      </c>
      <c r="F87" s="96">
        <f t="shared" si="6"/>
        <v>1.0277777777777777</v>
      </c>
      <c r="G87" s="97">
        <f t="shared" si="7"/>
        <v>1.0277777777777777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0</v>
      </c>
      <c r="W87" s="112">
        <v>0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104</v>
      </c>
      <c r="D88" s="96">
        <f t="shared" si="4"/>
        <v>-7.1428571428571397E-2</v>
      </c>
      <c r="E88" s="97">
        <f t="shared" si="5"/>
        <v>-7.1428571428571397E-2</v>
      </c>
      <c r="F88" s="96">
        <f t="shared" si="6"/>
        <v>0.38666666666666671</v>
      </c>
      <c r="G88" s="97">
        <f t="shared" si="7"/>
        <v>0.38666666666666671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151</v>
      </c>
      <c r="D89" s="96">
        <f t="shared" si="4"/>
        <v>-2.5806451612903181E-2</v>
      </c>
      <c r="E89" s="97">
        <f t="shared" si="5"/>
        <v>-2.5806451612903181E-2</v>
      </c>
      <c r="F89" s="96">
        <f t="shared" si="6"/>
        <v>0.58947368421052637</v>
      </c>
      <c r="G89" s="97">
        <f t="shared" si="7"/>
        <v>0.58947368421052637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15</v>
      </c>
      <c r="W89" s="112">
        <v>10</v>
      </c>
      <c r="X89" s="112">
        <v>15</v>
      </c>
      <c r="Y89" s="112">
        <v>16</v>
      </c>
      <c r="Z89" s="112">
        <v>16</v>
      </c>
    </row>
    <row r="90" spans="1:30" ht="15" customHeight="1" x14ac:dyDescent="0.25">
      <c r="A90" s="49" t="s">
        <v>98</v>
      </c>
      <c r="B90" s="49"/>
      <c r="C90" s="57" t="str">
        <f t="shared" si="3"/>
        <v>$44,849</v>
      </c>
      <c r="D90" s="96">
        <f t="shared" si="4"/>
        <v>0.16122784782268162</v>
      </c>
      <c r="E90" s="97">
        <f t="shared" si="5"/>
        <v>0.16122784782268162</v>
      </c>
      <c r="F90" s="96">
        <f t="shared" si="6"/>
        <v>-6.9646161017242747E-2</v>
      </c>
      <c r="G90" s="97">
        <f t="shared" si="7"/>
        <v>-6.9646161017242747E-2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13</v>
      </c>
      <c r="W90" s="112">
        <v>24</v>
      </c>
      <c r="X90" s="112">
        <v>24</v>
      </c>
      <c r="Y90" s="112">
        <v>15</v>
      </c>
      <c r="Z90" s="112">
        <v>26</v>
      </c>
    </row>
    <row r="91" spans="1:30" ht="15" customHeight="1" x14ac:dyDescent="0.25">
      <c r="A91" s="49" t="s">
        <v>7</v>
      </c>
      <c r="B91" s="49"/>
      <c r="C91" s="57" t="str">
        <f t="shared" si="3"/>
        <v>$7.6 mil</v>
      </c>
      <c r="D91" s="96">
        <f t="shared" si="4"/>
        <v>3.7901299650237696E-2</v>
      </c>
      <c r="E91" s="97">
        <f t="shared" si="5"/>
        <v>3.7901299650237696E-2</v>
      </c>
      <c r="F91" s="96">
        <f t="shared" si="6"/>
        <v>0.77444054145430385</v>
      </c>
      <c r="G91" s="97">
        <f t="shared" si="7"/>
        <v>0.77444054145430385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52</v>
      </c>
      <c r="W91" s="112">
        <v>71</v>
      </c>
      <c r="X91" s="112">
        <v>68</v>
      </c>
      <c r="Y91" s="112">
        <v>84</v>
      </c>
      <c r="Z91" s="112">
        <v>87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0</v>
      </c>
      <c r="W93" s="112">
        <v>5</v>
      </c>
      <c r="X93" s="112">
        <v>3</v>
      </c>
      <c r="Y93" s="112">
        <v>11</v>
      </c>
      <c r="Z93" s="112">
        <v>9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0</v>
      </c>
      <c r="W94" s="112">
        <v>3</v>
      </c>
      <c r="X94" s="112">
        <v>5</v>
      </c>
      <c r="Y94" s="112">
        <v>3</v>
      </c>
      <c r="Z94" s="112">
        <v>5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5</v>
      </c>
      <c r="W95" s="112">
        <v>4</v>
      </c>
      <c r="X95" s="112">
        <v>0</v>
      </c>
      <c r="Y95" s="112">
        <v>0</v>
      </c>
      <c r="Z95" s="112">
        <v>0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6</v>
      </c>
      <c r="W96" s="112">
        <v>14</v>
      </c>
      <c r="X96" s="112">
        <v>18</v>
      </c>
      <c r="Y96" s="112">
        <v>13</v>
      </c>
      <c r="Z96" s="112">
        <v>11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8</v>
      </c>
      <c r="W97" s="112">
        <v>9</v>
      </c>
      <c r="X97" s="112">
        <v>11</v>
      </c>
      <c r="Y97" s="112">
        <v>6</v>
      </c>
      <c r="Z97" s="112">
        <v>5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0</v>
      </c>
      <c r="W98" s="112">
        <v>0</v>
      </c>
      <c r="X98" s="112">
        <v>0</v>
      </c>
      <c r="Y98" s="112">
        <v>0</v>
      </c>
      <c r="Z98" s="112">
        <v>0</v>
      </c>
    </row>
    <row r="99" spans="1:32" ht="15" customHeight="1" x14ac:dyDescent="0.25">
      <c r="S99" s="115" t="s">
        <v>199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7</v>
      </c>
    </row>
    <row r="100" spans="1:32" ht="15" customHeight="1" x14ac:dyDescent="0.25">
      <c r="S100" s="115" t="s">
        <v>58</v>
      </c>
      <c r="T100" s="115"/>
      <c r="U100" s="112"/>
      <c r="V100" s="112">
        <v>10</v>
      </c>
      <c r="W100" s="112">
        <v>10</v>
      </c>
      <c r="X100" s="112">
        <v>13</v>
      </c>
      <c r="Y100" s="112">
        <v>17</v>
      </c>
      <c r="Z100" s="112">
        <v>15</v>
      </c>
    </row>
    <row r="101" spans="1:32" x14ac:dyDescent="0.25">
      <c r="A101" s="18"/>
      <c r="S101" s="118" t="s">
        <v>53</v>
      </c>
      <c r="T101" s="118"/>
      <c r="U101" s="112"/>
      <c r="V101" s="112">
        <v>50</v>
      </c>
      <c r="W101" s="112">
        <v>61</v>
      </c>
      <c r="X101" s="112">
        <v>60</v>
      </c>
      <c r="Y101" s="112">
        <v>69</v>
      </c>
      <c r="Z101" s="112">
        <v>59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97</v>
      </c>
      <c r="W104" s="112">
        <v>116</v>
      </c>
      <c r="X104" s="112">
        <v>100</v>
      </c>
      <c r="Y104" s="112">
        <v>135</v>
      </c>
      <c r="Z104" s="112">
        <v>135</v>
      </c>
      <c r="AB104" s="109" t="str">
        <f>TEXT(Z104,"###,###")</f>
        <v>135</v>
      </c>
      <c r="AD104" s="130">
        <f>Z104/($Z$4)*100</f>
        <v>53.784860557768923</v>
      </c>
      <c r="AF104" s="109"/>
    </row>
    <row r="105" spans="1:32" x14ac:dyDescent="0.25">
      <c r="S105" s="115" t="s">
        <v>17</v>
      </c>
      <c r="T105" s="115"/>
      <c r="U105" s="112"/>
      <c r="V105" s="112">
        <v>55</v>
      </c>
      <c r="W105" s="112">
        <v>74</v>
      </c>
      <c r="X105" s="112">
        <v>74</v>
      </c>
      <c r="Y105" s="112">
        <v>80</v>
      </c>
      <c r="Z105" s="112">
        <v>75</v>
      </c>
      <c r="AB105" s="109" t="str">
        <f>TEXT(Z105,"###,###")</f>
        <v>75</v>
      </c>
      <c r="AD105" s="130">
        <f>Z105/($Z$4)*100</f>
        <v>29.880478087649404</v>
      </c>
      <c r="AF105" s="109"/>
    </row>
    <row r="106" spans="1:32" x14ac:dyDescent="0.25">
      <c r="S106" s="118" t="s">
        <v>53</v>
      </c>
      <c r="T106" s="118"/>
      <c r="U106" s="120"/>
      <c r="V106" s="120">
        <v>152</v>
      </c>
      <c r="W106" s="120">
        <v>190</v>
      </c>
      <c r="X106" s="120">
        <v>174</v>
      </c>
      <c r="Y106" s="120">
        <v>215</v>
      </c>
      <c r="Z106" s="120">
        <v>210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</v>
      </c>
      <c r="W108" s="112">
        <v>35</v>
      </c>
      <c r="X108" s="112">
        <v>28</v>
      </c>
      <c r="Y108" s="112">
        <v>22</v>
      </c>
      <c r="Z108" s="112">
        <v>35</v>
      </c>
      <c r="AB108" s="109" t="str">
        <f>TEXT(Z108,"###,###")</f>
        <v>35</v>
      </c>
      <c r="AD108" s="130">
        <f>Z108/($Z$4)*100</f>
        <v>13.944223107569719</v>
      </c>
      <c r="AF108" s="109"/>
    </row>
    <row r="109" spans="1:32" x14ac:dyDescent="0.25">
      <c r="S109" s="115" t="s">
        <v>20</v>
      </c>
      <c r="T109" s="115"/>
      <c r="U109" s="112"/>
      <c r="V109" s="112">
        <v>36</v>
      </c>
      <c r="W109" s="112">
        <v>34</v>
      </c>
      <c r="X109" s="112">
        <v>48</v>
      </c>
      <c r="Y109" s="112">
        <v>58</v>
      </c>
      <c r="Z109" s="112">
        <v>61</v>
      </c>
      <c r="AB109" s="109" t="str">
        <f>TEXT(Z109,"###,###")</f>
        <v>61</v>
      </c>
      <c r="AD109" s="130">
        <f>Z109/($Z$4)*100</f>
        <v>24.302788844621514</v>
      </c>
      <c r="AF109" s="109"/>
    </row>
    <row r="110" spans="1:32" x14ac:dyDescent="0.25">
      <c r="S110" s="115" t="s">
        <v>21</v>
      </c>
      <c r="T110" s="115"/>
      <c r="U110" s="112"/>
      <c r="V110" s="112">
        <v>64</v>
      </c>
      <c r="W110" s="112">
        <v>73</v>
      </c>
      <c r="X110" s="112">
        <v>68</v>
      </c>
      <c r="Y110" s="112">
        <v>86</v>
      </c>
      <c r="Z110" s="112">
        <v>84</v>
      </c>
      <c r="AB110" s="109" t="str">
        <f>TEXT(Z110,"###,###")</f>
        <v>84</v>
      </c>
      <c r="AD110" s="130">
        <f>Z110/($Z$4)*100</f>
        <v>33.466135458167329</v>
      </c>
      <c r="AF110" s="109"/>
    </row>
    <row r="111" spans="1:32" x14ac:dyDescent="0.25">
      <c r="S111" s="115" t="s">
        <v>22</v>
      </c>
      <c r="T111" s="115"/>
      <c r="U111" s="112"/>
      <c r="V111" s="112">
        <v>22</v>
      </c>
      <c r="W111" s="112">
        <v>30</v>
      </c>
      <c r="X111" s="112">
        <v>40</v>
      </c>
      <c r="Y111" s="112">
        <v>38</v>
      </c>
      <c r="Z111" s="112">
        <v>33</v>
      </c>
      <c r="AB111" s="109" t="str">
        <f>TEXT(Z111,"###,###")</f>
        <v>33</v>
      </c>
      <c r="AD111" s="130">
        <f>Z111/($Z$4)*100</f>
        <v>13.147410358565736</v>
      </c>
      <c r="AF111" s="109"/>
    </row>
    <row r="112" spans="1:32" x14ac:dyDescent="0.25">
      <c r="S112" s="118" t="s">
        <v>53</v>
      </c>
      <c r="T112" s="118"/>
      <c r="U112" s="112"/>
      <c r="V112" s="112">
        <v>149</v>
      </c>
      <c r="W112" s="112">
        <v>217</v>
      </c>
      <c r="X112" s="112">
        <v>211</v>
      </c>
      <c r="Y112" s="112">
        <v>240</v>
      </c>
      <c r="Z112" s="112">
        <v>251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40.409999999999997</v>
      </c>
      <c r="W118" s="131">
        <v>40.880000000000003</v>
      </c>
      <c r="X118" s="131">
        <v>40.869999999999997</v>
      </c>
      <c r="Y118" s="131">
        <v>41.3</v>
      </c>
      <c r="Z118" s="131">
        <v>42.44</v>
      </c>
      <c r="AB118" s="109" t="str">
        <f>TEXT(Z118,"##.0")</f>
        <v>42.4</v>
      </c>
    </row>
    <row r="120" spans="19:32" x14ac:dyDescent="0.25">
      <c r="S120" s="101" t="s">
        <v>100</v>
      </c>
      <c r="T120" s="112"/>
      <c r="U120" s="112"/>
      <c r="V120" s="112">
        <v>79</v>
      </c>
      <c r="W120" s="112">
        <v>93</v>
      </c>
      <c r="X120" s="112">
        <v>93</v>
      </c>
      <c r="Y120" s="112">
        <v>113</v>
      </c>
      <c r="Z120" s="112">
        <v>102</v>
      </c>
      <c r="AB120" s="109" t="str">
        <f>TEXT(Z120,"###,###")</f>
        <v>102</v>
      </c>
    </row>
    <row r="121" spans="19:32" x14ac:dyDescent="0.25">
      <c r="S121" s="101" t="s">
        <v>101</v>
      </c>
      <c r="T121" s="112"/>
      <c r="U121" s="112"/>
      <c r="V121" s="112">
        <v>9</v>
      </c>
      <c r="W121" s="112">
        <v>20</v>
      </c>
      <c r="X121" s="112">
        <v>10</v>
      </c>
      <c r="Y121" s="112">
        <v>16</v>
      </c>
      <c r="Z121" s="112">
        <v>18</v>
      </c>
      <c r="AB121" s="109" t="str">
        <f>TEXT(Z121,"###,###")</f>
        <v>18</v>
      </c>
    </row>
    <row r="122" spans="19:32" x14ac:dyDescent="0.25">
      <c r="S122" s="101" t="s">
        <v>102</v>
      </c>
      <c r="T122" s="112"/>
      <c r="U122" s="112"/>
      <c r="V122" s="112">
        <v>12</v>
      </c>
      <c r="W122" s="112">
        <v>26</v>
      </c>
      <c r="X122" s="112">
        <v>22</v>
      </c>
      <c r="Y122" s="112">
        <v>28</v>
      </c>
      <c r="Z122" s="112">
        <v>29</v>
      </c>
      <c r="AB122" s="109" t="str">
        <f>TEXT(Z122,"###,###")</f>
        <v>29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91</v>
      </c>
      <c r="W124" s="112">
        <v>119</v>
      </c>
      <c r="X124" s="112">
        <v>115</v>
      </c>
      <c r="Y124" s="112">
        <v>141</v>
      </c>
      <c r="Z124" s="112">
        <v>131</v>
      </c>
      <c r="AB124" s="109" t="str">
        <f>TEXT(Z124,"###,###")</f>
        <v>131</v>
      </c>
      <c r="AD124" s="127">
        <f>Z124/$Z$7*100</f>
        <v>86.754966887417211</v>
      </c>
    </row>
    <row r="125" spans="19:32" x14ac:dyDescent="0.25">
      <c r="S125" s="101" t="s">
        <v>104</v>
      </c>
      <c r="T125" s="112"/>
      <c r="U125" s="112"/>
      <c r="V125" s="112">
        <v>21</v>
      </c>
      <c r="W125" s="112">
        <v>46</v>
      </c>
      <c r="X125" s="112">
        <v>32</v>
      </c>
      <c r="Y125" s="112">
        <v>44</v>
      </c>
      <c r="Z125" s="112">
        <v>47</v>
      </c>
      <c r="AB125" s="109" t="str">
        <f>TEXT(Z125,"###,###")</f>
        <v>47</v>
      </c>
      <c r="AD125" s="127">
        <f>Z125/$Z$7*100</f>
        <v>31.125827814569533</v>
      </c>
    </row>
    <row r="127" spans="19:32" x14ac:dyDescent="0.25">
      <c r="S127" s="101" t="s">
        <v>105</v>
      </c>
      <c r="T127" s="112"/>
      <c r="U127" s="112"/>
      <c r="V127" s="112">
        <v>53</v>
      </c>
      <c r="W127" s="112">
        <v>77</v>
      </c>
      <c r="X127" s="112">
        <v>66</v>
      </c>
      <c r="Y127" s="112">
        <v>82</v>
      </c>
      <c r="Z127" s="112">
        <v>90</v>
      </c>
      <c r="AB127" s="109" t="str">
        <f>TEXT(Z127,"###,###")</f>
        <v>90</v>
      </c>
      <c r="AD127" s="127">
        <f>Z127/$Z$7*100</f>
        <v>59.602649006622521</v>
      </c>
    </row>
    <row r="128" spans="19:32" x14ac:dyDescent="0.25">
      <c r="S128" s="101" t="s">
        <v>106</v>
      </c>
      <c r="T128" s="112"/>
      <c r="U128" s="112"/>
      <c r="V128" s="112">
        <v>45</v>
      </c>
      <c r="W128" s="112">
        <v>63</v>
      </c>
      <c r="X128" s="112">
        <v>59</v>
      </c>
      <c r="Y128" s="112">
        <v>71</v>
      </c>
      <c r="Z128" s="112">
        <v>59</v>
      </c>
      <c r="AB128" s="109" t="str">
        <f>TEXT(Z128,"###,###")</f>
        <v>59</v>
      </c>
      <c r="AD128" s="127">
        <f>Z128/$Z$7*100</f>
        <v>39.072847682119203</v>
      </c>
    </row>
    <row r="130" spans="19:20" x14ac:dyDescent="0.25">
      <c r="S130" s="101" t="s">
        <v>280</v>
      </c>
      <c r="T130" s="127">
        <v>67.549668874172184</v>
      </c>
    </row>
    <row r="131" spans="19:20" x14ac:dyDescent="0.25">
      <c r="S131" s="101" t="s">
        <v>281</v>
      </c>
      <c r="T131" s="127">
        <v>11.920529801324504</v>
      </c>
    </row>
    <row r="132" spans="19:20" x14ac:dyDescent="0.25">
      <c r="S132" s="101" t="s">
        <v>282</v>
      </c>
      <c r="T132" s="127">
        <v>19.205298013245034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A49E529-701A-4CB0-9E82-C109532DE8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5AD4D1E-D6DA-41D9-8324-9A8D2175E3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0443B39-E4FA-4AB5-85E5-DF73A07958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43E5AF3-9722-4BD7-BC7C-5952123C54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D1BF7-3603-4A44-B486-9C2D4DA89ADC}">
  <sheetPr codeName="Sheet8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130</v>
      </c>
      <c r="T1" s="99"/>
      <c r="U1" s="99"/>
      <c r="V1" s="99"/>
      <c r="W1" s="99"/>
      <c r="X1" s="99"/>
      <c r="Y1" s="100" t="s">
        <v>223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130</v>
      </c>
      <c r="Y3" s="105" t="s">
        <v>223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9.22 Diamantina,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296</v>
      </c>
      <c r="W4" s="108">
        <v>313</v>
      </c>
      <c r="X4" s="108">
        <v>314</v>
      </c>
      <c r="Y4" s="108">
        <v>326</v>
      </c>
      <c r="Z4" s="108">
        <v>324</v>
      </c>
      <c r="AB4" s="109" t="str">
        <f>TEXT(Z4,"###,###")</f>
        <v>324</v>
      </c>
      <c r="AD4" s="110">
        <f>Z4/Y4-1</f>
        <v>-6.1349693251533388E-3</v>
      </c>
      <c r="AF4" s="110">
        <f>Z4/V4-1</f>
        <v>9.4594594594594517E-2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164</v>
      </c>
      <c r="W5" s="108">
        <v>168</v>
      </c>
      <c r="X5" s="108">
        <v>153</v>
      </c>
      <c r="Y5" s="108">
        <v>187</v>
      </c>
      <c r="Z5" s="108">
        <v>184</v>
      </c>
      <c r="AB5" s="109" t="str">
        <f>TEXT(Z5,"###,###")</f>
        <v>184</v>
      </c>
      <c r="AD5" s="110">
        <f t="shared" ref="AD5:AD9" si="0">Z5/Y5-1</f>
        <v>-1.6042780748663055E-2</v>
      </c>
      <c r="AF5" s="110">
        <f t="shared" ref="AF5:AF9" si="1">Z5/V5-1</f>
        <v>0.12195121951219523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126</v>
      </c>
      <c r="W6" s="108">
        <v>137</v>
      </c>
      <c r="X6" s="108">
        <v>158</v>
      </c>
      <c r="Y6" s="108">
        <v>140</v>
      </c>
      <c r="Z6" s="108">
        <v>140</v>
      </c>
      <c r="AB6" s="109" t="str">
        <f>TEXT(Z6,"###,###")</f>
        <v>140</v>
      </c>
      <c r="AD6" s="110">
        <f t="shared" si="0"/>
        <v>0</v>
      </c>
      <c r="AF6" s="110">
        <f t="shared" si="1"/>
        <v>0.11111111111111116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177</v>
      </c>
      <c r="W7" s="108">
        <v>187</v>
      </c>
      <c r="X7" s="108">
        <v>190</v>
      </c>
      <c r="Y7" s="108">
        <v>205</v>
      </c>
      <c r="Z7" s="108">
        <v>195</v>
      </c>
      <c r="AB7" s="109" t="str">
        <f>TEXT(Z7,"###,###")</f>
        <v>195</v>
      </c>
      <c r="AD7" s="110">
        <f t="shared" si="0"/>
        <v>-4.8780487804878092E-2</v>
      </c>
      <c r="AF7" s="110">
        <f t="shared" si="1"/>
        <v>0.10169491525423724</v>
      </c>
    </row>
    <row r="8" spans="1:32" ht="17.25" customHeight="1" x14ac:dyDescent="0.25">
      <c r="A8" s="64" t="s">
        <v>12</v>
      </c>
      <c r="B8" s="65"/>
      <c r="C8" s="29"/>
      <c r="D8" s="66" t="str">
        <f>AB4</f>
        <v>324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195</v>
      </c>
      <c r="P8" s="67"/>
      <c r="S8" s="107" t="s">
        <v>84</v>
      </c>
      <c r="T8" s="108"/>
      <c r="U8" s="108"/>
      <c r="V8" s="108">
        <v>40087</v>
      </c>
      <c r="W8" s="108">
        <v>43511.839999999997</v>
      </c>
      <c r="X8" s="108">
        <v>46013.48</v>
      </c>
      <c r="Y8" s="108">
        <v>46550.25</v>
      </c>
      <c r="Z8" s="108">
        <v>53078.98</v>
      </c>
      <c r="AB8" s="109" t="str">
        <f>TEXT(Z8,"$###,###")</f>
        <v>$53,079</v>
      </c>
      <c r="AD8" s="110">
        <f t="shared" si="0"/>
        <v>0.14025123388166549</v>
      </c>
      <c r="AF8" s="110">
        <f t="shared" si="1"/>
        <v>0.32409459425748999</v>
      </c>
    </row>
    <row r="9" spans="1:32" x14ac:dyDescent="0.25">
      <c r="A9" s="30" t="s">
        <v>14</v>
      </c>
      <c r="B9" s="71"/>
      <c r="C9" s="72"/>
      <c r="D9" s="73">
        <f>AD104</f>
        <v>56.481481481481474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57.948717948717956</v>
      </c>
      <c r="P9" s="74" t="s">
        <v>85</v>
      </c>
      <c r="S9" s="107" t="s">
        <v>7</v>
      </c>
      <c r="T9" s="108"/>
      <c r="U9" s="108"/>
      <c r="V9" s="108">
        <v>8982149</v>
      </c>
      <c r="W9" s="108">
        <v>10257806</v>
      </c>
      <c r="X9" s="108">
        <v>11081951</v>
      </c>
      <c r="Y9" s="108">
        <v>12374688</v>
      </c>
      <c r="Z9" s="108">
        <v>12583233</v>
      </c>
      <c r="AB9" s="109" t="str">
        <f>TEXT(Z9/1000000,"$#,###.0")&amp;" mil"</f>
        <v>$12.6 mil</v>
      </c>
      <c r="AD9" s="110">
        <f t="shared" si="0"/>
        <v>1.6852546100556198E-2</v>
      </c>
      <c r="AF9" s="110">
        <f t="shared" si="1"/>
        <v>0.40091563834000077</v>
      </c>
    </row>
    <row r="10" spans="1:32" x14ac:dyDescent="0.25">
      <c r="A10" s="30" t="s">
        <v>17</v>
      </c>
      <c r="B10" s="71"/>
      <c r="C10" s="72"/>
      <c r="D10" s="73">
        <f>AD105</f>
        <v>33.950617283950621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41.53846153846154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85.128205128205124</v>
      </c>
      <c r="P11" s="74" t="s">
        <v>85</v>
      </c>
      <c r="S11" s="107" t="s">
        <v>29</v>
      </c>
      <c r="T11" s="112"/>
      <c r="U11" s="112"/>
      <c r="V11" s="112">
        <v>263</v>
      </c>
      <c r="W11" s="112">
        <v>282</v>
      </c>
      <c r="X11" s="112">
        <v>287</v>
      </c>
      <c r="Y11" s="112">
        <v>308</v>
      </c>
      <c r="Z11" s="112">
        <v>296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5.1282051282051277</v>
      </c>
      <c r="P12" s="74" t="s">
        <v>85</v>
      </c>
      <c r="S12" s="107" t="s">
        <v>30</v>
      </c>
      <c r="T12" s="112"/>
      <c r="U12" s="112"/>
      <c r="V12" s="112">
        <v>31</v>
      </c>
      <c r="W12" s="112">
        <v>28</v>
      </c>
      <c r="X12" s="112">
        <v>24</v>
      </c>
      <c r="Y12" s="112">
        <v>22</v>
      </c>
      <c r="Z12" s="112">
        <v>28</v>
      </c>
    </row>
    <row r="13" spans="1:32" ht="15" customHeight="1" x14ac:dyDescent="0.25">
      <c r="A13" s="30" t="s">
        <v>19</v>
      </c>
      <c r="B13" s="72"/>
      <c r="C13" s="72"/>
      <c r="D13" s="73">
        <f>AD108</f>
        <v>11.419753086419753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10.256410256410255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18.518518518518519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41.5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43.209876543209873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25</v>
      </c>
      <c r="P15" s="74" t="s">
        <v>85</v>
      </c>
      <c r="S15" s="115" t="s">
        <v>61</v>
      </c>
      <c r="T15" s="115"/>
      <c r="U15" s="116"/>
      <c r="V15" s="116">
        <v>67</v>
      </c>
      <c r="W15" s="116">
        <v>69</v>
      </c>
      <c r="X15" s="116">
        <v>84</v>
      </c>
      <c r="Y15" s="112">
        <v>73</v>
      </c>
      <c r="Z15" s="112">
        <v>76</v>
      </c>
      <c r="AB15" s="117">
        <f t="shared" ref="AB15:AB34" si="2">IF(Z15="np",0,Z15/$Z$34)</f>
        <v>0.23456790123456789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18.827160493827162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75</v>
      </c>
      <c r="P16" s="37" t="s">
        <v>85</v>
      </c>
      <c r="S16" s="115" t="s">
        <v>62</v>
      </c>
      <c r="T16" s="115"/>
      <c r="U16" s="116"/>
      <c r="V16" s="116">
        <v>10</v>
      </c>
      <c r="W16" s="116">
        <v>12</v>
      </c>
      <c r="X16" s="116">
        <v>14</v>
      </c>
      <c r="Y16" s="112">
        <v>19</v>
      </c>
      <c r="Z16" s="112">
        <v>14</v>
      </c>
      <c r="AB16" s="117">
        <f t="shared" si="2"/>
        <v>4.3209876543209874E-2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</v>
      </c>
      <c r="W17" s="116">
        <v>7</v>
      </c>
      <c r="X17" s="116">
        <v>5</v>
      </c>
      <c r="Y17" s="112">
        <v>3</v>
      </c>
      <c r="Z17" s="112">
        <v>8</v>
      </c>
      <c r="AB17" s="117">
        <f t="shared" si="2"/>
        <v>2.4691358024691357E-2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0</v>
      </c>
      <c r="W18" s="116">
        <v>0</v>
      </c>
      <c r="X18" s="116">
        <v>0</v>
      </c>
      <c r="Y18" s="112">
        <v>4</v>
      </c>
      <c r="Z18" s="112">
        <v>2</v>
      </c>
      <c r="AB18" s="117">
        <f t="shared" si="2"/>
        <v>6.1728395061728392E-3</v>
      </c>
    </row>
    <row r="19" spans="1:28" x14ac:dyDescent="0.25">
      <c r="A19" s="63" t="str">
        <f>$S$1&amp;" ("&amp;$V$2&amp;" to "&amp;$Z$2&amp;")"</f>
        <v>Diamantina (2016-17 to 2020-21)</v>
      </c>
      <c r="B19" s="63"/>
      <c r="C19" s="63"/>
      <c r="D19" s="63"/>
      <c r="E19" s="63"/>
      <c r="F19" s="63"/>
      <c r="G19" s="63" t="str">
        <f>$S$1&amp;" ("&amp;$V$2&amp;" to "&amp;$Z$2&amp;")"</f>
        <v>Diamantina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8</v>
      </c>
      <c r="W19" s="116">
        <v>8</v>
      </c>
      <c r="X19" s="116">
        <v>11</v>
      </c>
      <c r="Y19" s="112">
        <v>14</v>
      </c>
      <c r="Z19" s="112">
        <v>13</v>
      </c>
      <c r="AB19" s="117">
        <f t="shared" si="2"/>
        <v>4.0123456790123455E-2</v>
      </c>
    </row>
    <row r="20" spans="1:28" x14ac:dyDescent="0.25">
      <c r="S20" s="115" t="s">
        <v>66</v>
      </c>
      <c r="T20" s="115"/>
      <c r="U20" s="116"/>
      <c r="V20" s="116">
        <v>6</v>
      </c>
      <c r="W20" s="116">
        <v>0</v>
      </c>
      <c r="X20" s="116">
        <v>5</v>
      </c>
      <c r="Y20" s="112">
        <v>4</v>
      </c>
      <c r="Z20" s="112">
        <v>0</v>
      </c>
      <c r="AB20" s="117">
        <f t="shared" si="2"/>
        <v>0</v>
      </c>
    </row>
    <row r="21" spans="1:28" x14ac:dyDescent="0.25">
      <c r="S21" s="115" t="s">
        <v>67</v>
      </c>
      <c r="T21" s="115"/>
      <c r="U21" s="116"/>
      <c r="V21" s="116">
        <v>14</v>
      </c>
      <c r="W21" s="116">
        <v>14</v>
      </c>
      <c r="X21" s="116">
        <v>13</v>
      </c>
      <c r="Y21" s="112">
        <v>17</v>
      </c>
      <c r="Z21" s="112">
        <v>17</v>
      </c>
      <c r="AB21" s="117">
        <f t="shared" si="2"/>
        <v>5.2469135802469133E-2</v>
      </c>
    </row>
    <row r="22" spans="1:28" x14ac:dyDescent="0.25">
      <c r="S22" s="115" t="s">
        <v>68</v>
      </c>
      <c r="T22" s="115"/>
      <c r="U22" s="116"/>
      <c r="V22" s="116">
        <v>31</v>
      </c>
      <c r="W22" s="116">
        <v>39</v>
      </c>
      <c r="X22" s="116">
        <v>36</v>
      </c>
      <c r="Y22" s="112">
        <v>49</v>
      </c>
      <c r="Z22" s="112">
        <v>28</v>
      </c>
      <c r="AB22" s="117">
        <f t="shared" si="2"/>
        <v>8.6419753086419748E-2</v>
      </c>
    </row>
    <row r="23" spans="1:28" x14ac:dyDescent="0.25">
      <c r="S23" s="115" t="s">
        <v>69</v>
      </c>
      <c r="T23" s="115"/>
      <c r="U23" s="116"/>
      <c r="V23" s="116">
        <v>9</v>
      </c>
      <c r="W23" s="116">
        <v>9</v>
      </c>
      <c r="X23" s="116">
        <v>7</v>
      </c>
      <c r="Y23" s="112">
        <v>13</v>
      </c>
      <c r="Z23" s="112">
        <v>10</v>
      </c>
      <c r="AB23" s="117">
        <f t="shared" si="2"/>
        <v>3.0864197530864196E-2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71</v>
      </c>
      <c r="T25" s="115"/>
      <c r="U25" s="116"/>
      <c r="V25" s="116">
        <v>0</v>
      </c>
      <c r="W25" s="116">
        <v>0</v>
      </c>
      <c r="X25" s="116">
        <v>0</v>
      </c>
      <c r="Y25" s="112">
        <v>8</v>
      </c>
      <c r="Z25" s="112">
        <v>4</v>
      </c>
      <c r="AB25" s="117">
        <f t="shared" si="2"/>
        <v>1.2345679012345678E-2</v>
      </c>
    </row>
    <row r="26" spans="1:28" x14ac:dyDescent="0.25">
      <c r="S26" s="115" t="s">
        <v>72</v>
      </c>
      <c r="T26" s="115"/>
      <c r="U26" s="116"/>
      <c r="V26" s="116">
        <v>0</v>
      </c>
      <c r="W26" s="116">
        <v>0</v>
      </c>
      <c r="X26" s="116">
        <v>0</v>
      </c>
      <c r="Y26" s="112">
        <v>0</v>
      </c>
      <c r="Z26" s="112">
        <v>2</v>
      </c>
      <c r="AB26" s="117">
        <f t="shared" si="2"/>
        <v>6.1728395061728392E-3</v>
      </c>
    </row>
    <row r="27" spans="1:28" x14ac:dyDescent="0.25">
      <c r="S27" s="115" t="s">
        <v>73</v>
      </c>
      <c r="T27" s="115"/>
      <c r="U27" s="116"/>
      <c r="V27" s="116">
        <v>13</v>
      </c>
      <c r="W27" s="116">
        <v>8</v>
      </c>
      <c r="X27" s="116">
        <v>8</v>
      </c>
      <c r="Y27" s="112">
        <v>9</v>
      </c>
      <c r="Z27" s="112">
        <v>11</v>
      </c>
      <c r="AB27" s="117">
        <f t="shared" si="2"/>
        <v>3.3950617283950615E-2</v>
      </c>
    </row>
    <row r="28" spans="1:28" x14ac:dyDescent="0.25">
      <c r="S28" s="115" t="s">
        <v>74</v>
      </c>
      <c r="T28" s="115"/>
      <c r="U28" s="116"/>
      <c r="V28" s="116">
        <v>13</v>
      </c>
      <c r="W28" s="116">
        <v>7</v>
      </c>
      <c r="X28" s="116">
        <v>10</v>
      </c>
      <c r="Y28" s="112">
        <v>10</v>
      </c>
      <c r="Z28" s="112">
        <v>9</v>
      </c>
      <c r="AB28" s="117">
        <f t="shared" si="2"/>
        <v>2.7777777777777776E-2</v>
      </c>
    </row>
    <row r="29" spans="1:28" x14ac:dyDescent="0.25">
      <c r="S29" s="115" t="s">
        <v>75</v>
      </c>
      <c r="T29" s="115"/>
      <c r="U29" s="116"/>
      <c r="V29" s="116">
        <v>59</v>
      </c>
      <c r="W29" s="116">
        <v>77</v>
      </c>
      <c r="X29" s="116">
        <v>75</v>
      </c>
      <c r="Y29" s="112">
        <v>74</v>
      </c>
      <c r="Z29" s="112">
        <v>77</v>
      </c>
      <c r="AB29" s="117">
        <f t="shared" si="2"/>
        <v>0.23765432098765432</v>
      </c>
    </row>
    <row r="30" spans="1:28" x14ac:dyDescent="0.25">
      <c r="S30" s="115" t="s">
        <v>76</v>
      </c>
      <c r="T30" s="115"/>
      <c r="U30" s="116"/>
      <c r="V30" s="116">
        <v>23</v>
      </c>
      <c r="W30" s="116">
        <v>19</v>
      </c>
      <c r="X30" s="116">
        <v>17</v>
      </c>
      <c r="Y30" s="112">
        <v>14</v>
      </c>
      <c r="Z30" s="112">
        <v>16</v>
      </c>
      <c r="AB30" s="117">
        <f t="shared" si="2"/>
        <v>4.9382716049382713E-2</v>
      </c>
    </row>
    <row r="31" spans="1:28" x14ac:dyDescent="0.25">
      <c r="S31" s="115" t="s">
        <v>77</v>
      </c>
      <c r="T31" s="115"/>
      <c r="U31" s="116"/>
      <c r="V31" s="116">
        <v>7</v>
      </c>
      <c r="W31" s="116">
        <v>11</v>
      </c>
      <c r="X31" s="116">
        <v>18</v>
      </c>
      <c r="Y31" s="112">
        <v>8</v>
      </c>
      <c r="Z31" s="112">
        <v>10</v>
      </c>
      <c r="AB31" s="117">
        <f t="shared" si="2"/>
        <v>3.0864197530864196E-2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7</v>
      </c>
      <c r="W32" s="116">
        <v>0</v>
      </c>
      <c r="X32" s="116">
        <v>5</v>
      </c>
      <c r="Y32" s="112">
        <v>0</v>
      </c>
      <c r="Z32" s="112">
        <v>2</v>
      </c>
      <c r="AB32" s="117">
        <f t="shared" si="2"/>
        <v>6.1728395061728392E-3</v>
      </c>
    </row>
    <row r="33" spans="19:32" x14ac:dyDescent="0.25">
      <c r="S33" s="115" t="s">
        <v>79</v>
      </c>
      <c r="T33" s="115"/>
      <c r="U33" s="116"/>
      <c r="V33" s="116">
        <v>15</v>
      </c>
      <c r="W33" s="116">
        <v>6</v>
      </c>
      <c r="X33" s="116">
        <v>8</v>
      </c>
      <c r="Y33" s="112">
        <v>0</v>
      </c>
      <c r="Z33" s="112">
        <v>8</v>
      </c>
      <c r="AB33" s="117">
        <f t="shared" si="2"/>
        <v>2.4691358024691357E-2</v>
      </c>
    </row>
    <row r="34" spans="19:32" x14ac:dyDescent="0.25">
      <c r="S34" s="118" t="s">
        <v>53</v>
      </c>
      <c r="T34" s="118"/>
      <c r="U34" s="119"/>
      <c r="V34" s="119">
        <v>292</v>
      </c>
      <c r="W34" s="119">
        <v>308</v>
      </c>
      <c r="X34" s="119">
        <v>314</v>
      </c>
      <c r="Y34" s="120">
        <v>328</v>
      </c>
      <c r="Z34" s="120">
        <v>324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129</v>
      </c>
      <c r="W37" s="112">
        <v>133</v>
      </c>
      <c r="X37" s="112">
        <v>153</v>
      </c>
      <c r="Y37" s="112">
        <v>157</v>
      </c>
      <c r="Z37" s="112">
        <v>144</v>
      </c>
      <c r="AB37" s="132">
        <f>Z37/Z40*100</f>
        <v>75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43</v>
      </c>
      <c r="W38" s="112">
        <v>54</v>
      </c>
      <c r="X38" s="112">
        <v>41</v>
      </c>
      <c r="Y38" s="112">
        <v>47</v>
      </c>
      <c r="Z38" s="112">
        <v>48</v>
      </c>
      <c r="AB38" s="132">
        <f>Z38/Z40*100</f>
        <v>25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172</v>
      </c>
      <c r="W40" s="112">
        <v>187</v>
      </c>
      <c r="X40" s="112">
        <v>194</v>
      </c>
      <c r="Y40" s="112">
        <v>204</v>
      </c>
      <c r="Z40" s="112">
        <v>192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9</v>
      </c>
      <c r="W45" s="112">
        <v>5</v>
      </c>
      <c r="X45" s="112">
        <v>6</v>
      </c>
      <c r="Y45" s="112">
        <v>0</v>
      </c>
      <c r="Z45" s="112">
        <v>1</v>
      </c>
    </row>
    <row r="46" spans="19:32" x14ac:dyDescent="0.25">
      <c r="S46" s="115" t="s">
        <v>38</v>
      </c>
      <c r="T46" s="115"/>
      <c r="U46" s="112"/>
      <c r="V46" s="112">
        <v>8</v>
      </c>
      <c r="W46" s="112">
        <v>9</v>
      </c>
      <c r="X46" s="112">
        <v>13</v>
      </c>
      <c r="Y46" s="112">
        <v>13</v>
      </c>
      <c r="Z46" s="112">
        <v>10</v>
      </c>
    </row>
    <row r="47" spans="19:32" x14ac:dyDescent="0.25">
      <c r="S47" s="115" t="s">
        <v>39</v>
      </c>
      <c r="T47" s="115"/>
      <c r="U47" s="112"/>
      <c r="V47" s="112">
        <v>20</v>
      </c>
      <c r="W47" s="112">
        <v>22</v>
      </c>
      <c r="X47" s="112">
        <v>9</v>
      </c>
      <c r="Y47" s="112">
        <v>18</v>
      </c>
      <c r="Z47" s="112">
        <v>20</v>
      </c>
    </row>
    <row r="48" spans="19:32" x14ac:dyDescent="0.25">
      <c r="S48" s="115" t="s">
        <v>40</v>
      </c>
      <c r="T48" s="115"/>
      <c r="U48" s="112"/>
      <c r="V48" s="112">
        <v>20</v>
      </c>
      <c r="W48" s="112">
        <v>27</v>
      </c>
      <c r="X48" s="112">
        <v>20</v>
      </c>
      <c r="Y48" s="112">
        <v>24</v>
      </c>
      <c r="Z48" s="112">
        <v>29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17</v>
      </c>
      <c r="W49" s="112">
        <v>5</v>
      </c>
      <c r="X49" s="112">
        <v>10</v>
      </c>
      <c r="Y49" s="112">
        <v>17</v>
      </c>
      <c r="Z49" s="112">
        <v>20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Diamantina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13</v>
      </c>
      <c r="W50" s="112">
        <v>16</v>
      </c>
      <c r="X50" s="112">
        <v>12</v>
      </c>
      <c r="Y50" s="112">
        <v>10</v>
      </c>
      <c r="Z50" s="112">
        <v>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17</v>
      </c>
      <c r="W51" s="112">
        <v>22</v>
      </c>
      <c r="X51" s="112">
        <v>12</v>
      </c>
      <c r="Y51" s="112">
        <v>23</v>
      </c>
      <c r="Z51" s="112">
        <v>19</v>
      </c>
    </row>
    <row r="52" spans="1:26" ht="15" customHeight="1" x14ac:dyDescent="0.25">
      <c r="S52" s="115" t="s">
        <v>44</v>
      </c>
      <c r="T52" s="115"/>
      <c r="U52" s="112"/>
      <c r="V52" s="112">
        <v>6</v>
      </c>
      <c r="W52" s="112">
        <v>13</v>
      </c>
      <c r="X52" s="112">
        <v>8</v>
      </c>
      <c r="Y52" s="112">
        <v>19</v>
      </c>
      <c r="Z52" s="112">
        <v>21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21</v>
      </c>
      <c r="W53" s="112">
        <v>13</v>
      </c>
      <c r="X53" s="112">
        <v>16</v>
      </c>
      <c r="Y53" s="112">
        <v>16</v>
      </c>
      <c r="Z53" s="112">
        <v>15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12</v>
      </c>
      <c r="W54" s="112">
        <v>15</v>
      </c>
      <c r="X54" s="112">
        <v>16</v>
      </c>
      <c r="Y54" s="112">
        <v>27</v>
      </c>
      <c r="Z54" s="112">
        <v>23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13</v>
      </c>
      <c r="W55" s="112">
        <v>12</v>
      </c>
      <c r="X55" s="112">
        <v>10</v>
      </c>
      <c r="Y55" s="112">
        <v>0</v>
      </c>
      <c r="Z55" s="112">
        <v>4</v>
      </c>
    </row>
    <row r="56" spans="1:26" ht="15" customHeight="1" x14ac:dyDescent="0.25">
      <c r="S56" s="115" t="s">
        <v>48</v>
      </c>
      <c r="T56" s="115"/>
      <c r="U56" s="112"/>
      <c r="V56" s="112">
        <v>8</v>
      </c>
      <c r="W56" s="112">
        <v>8</v>
      </c>
      <c r="X56" s="112">
        <v>8</v>
      </c>
      <c r="Y56" s="112">
        <v>11</v>
      </c>
      <c r="Z56" s="112">
        <v>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8</v>
      </c>
      <c r="X57" s="112">
        <v>4</v>
      </c>
      <c r="Y57" s="112">
        <v>7</v>
      </c>
      <c r="Z57" s="112">
        <v>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167</v>
      </c>
      <c r="W61" s="112">
        <v>171</v>
      </c>
      <c r="X61" s="112">
        <v>154</v>
      </c>
      <c r="Y61" s="112">
        <v>185</v>
      </c>
      <c r="Z61" s="112">
        <v>184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</v>
      </c>
      <c r="W64" s="112">
        <v>3</v>
      </c>
      <c r="X64" s="112">
        <v>0</v>
      </c>
      <c r="Y64" s="112">
        <v>7</v>
      </c>
      <c r="Z64" s="112">
        <v>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Diamantina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13</v>
      </c>
      <c r="W65" s="112">
        <v>8</v>
      </c>
      <c r="X65" s="112">
        <v>20</v>
      </c>
      <c r="Y65" s="112">
        <v>7</v>
      </c>
      <c r="Z65" s="112">
        <v>13</v>
      </c>
    </row>
    <row r="66" spans="1:26" x14ac:dyDescent="0.25">
      <c r="S66" s="115" t="s">
        <v>39</v>
      </c>
      <c r="T66" s="115"/>
      <c r="U66" s="112"/>
      <c r="V66" s="112">
        <v>9</v>
      </c>
      <c r="W66" s="112">
        <v>6</v>
      </c>
      <c r="X66" s="112">
        <v>21</v>
      </c>
      <c r="Y66" s="112">
        <v>23</v>
      </c>
      <c r="Z66" s="112">
        <v>23</v>
      </c>
    </row>
    <row r="67" spans="1:26" x14ac:dyDescent="0.25">
      <c r="S67" s="115" t="s">
        <v>40</v>
      </c>
      <c r="T67" s="115"/>
      <c r="U67" s="112"/>
      <c r="V67" s="112">
        <v>28</v>
      </c>
      <c r="W67" s="112">
        <v>16</v>
      </c>
      <c r="X67" s="112">
        <v>24</v>
      </c>
      <c r="Y67" s="112">
        <v>19</v>
      </c>
      <c r="Z67" s="112">
        <v>15</v>
      </c>
    </row>
    <row r="68" spans="1:26" x14ac:dyDescent="0.25">
      <c r="S68" s="115" t="s">
        <v>41</v>
      </c>
      <c r="T68" s="115"/>
      <c r="U68" s="112"/>
      <c r="V68" s="112">
        <v>12</v>
      </c>
      <c r="W68" s="112">
        <v>23</v>
      </c>
      <c r="X68" s="112">
        <v>24</v>
      </c>
      <c r="Y68" s="112">
        <v>17</v>
      </c>
      <c r="Z68" s="112">
        <v>24</v>
      </c>
    </row>
    <row r="69" spans="1:26" x14ac:dyDescent="0.25">
      <c r="S69" s="115" t="s">
        <v>42</v>
      </c>
      <c r="T69" s="115"/>
      <c r="U69" s="112"/>
      <c r="V69" s="112">
        <v>8</v>
      </c>
      <c r="W69" s="112">
        <v>3</v>
      </c>
      <c r="X69" s="112">
        <v>5</v>
      </c>
      <c r="Y69" s="112">
        <v>8</v>
      </c>
      <c r="Z69" s="112">
        <v>7</v>
      </c>
    </row>
    <row r="70" spans="1:26" x14ac:dyDescent="0.25">
      <c r="S70" s="115" t="s">
        <v>43</v>
      </c>
      <c r="T70" s="115"/>
      <c r="U70" s="112"/>
      <c r="V70" s="112">
        <v>10</v>
      </c>
      <c r="W70" s="112">
        <v>19</v>
      </c>
      <c r="X70" s="112">
        <v>24</v>
      </c>
      <c r="Y70" s="112">
        <v>13</v>
      </c>
      <c r="Z70" s="112">
        <v>5</v>
      </c>
    </row>
    <row r="71" spans="1:26" x14ac:dyDescent="0.25">
      <c r="S71" s="115" t="s">
        <v>44</v>
      </c>
      <c r="T71" s="115"/>
      <c r="U71" s="112"/>
      <c r="V71" s="112">
        <v>5</v>
      </c>
      <c r="W71" s="112">
        <v>3</v>
      </c>
      <c r="X71" s="112">
        <v>3</v>
      </c>
      <c r="Y71" s="112">
        <v>4</v>
      </c>
      <c r="Z71" s="112">
        <v>11</v>
      </c>
    </row>
    <row r="72" spans="1:26" x14ac:dyDescent="0.25">
      <c r="S72" s="115" t="s">
        <v>45</v>
      </c>
      <c r="T72" s="115"/>
      <c r="U72" s="112"/>
      <c r="V72" s="112">
        <v>26</v>
      </c>
      <c r="W72" s="112">
        <v>24</v>
      </c>
      <c r="X72" s="112">
        <v>19</v>
      </c>
      <c r="Y72" s="112">
        <v>19</v>
      </c>
      <c r="Z72" s="112">
        <v>10</v>
      </c>
    </row>
    <row r="73" spans="1:26" x14ac:dyDescent="0.25">
      <c r="S73" s="115" t="s">
        <v>46</v>
      </c>
      <c r="T73" s="115"/>
      <c r="U73" s="112"/>
      <c r="V73" s="112">
        <v>3</v>
      </c>
      <c r="W73" s="112">
        <v>9</v>
      </c>
      <c r="X73" s="112">
        <v>7</v>
      </c>
      <c r="Y73" s="112">
        <v>18</v>
      </c>
      <c r="Z73" s="112">
        <v>13</v>
      </c>
    </row>
    <row r="74" spans="1:26" x14ac:dyDescent="0.25">
      <c r="S74" s="115" t="s">
        <v>47</v>
      </c>
      <c r="T74" s="115"/>
      <c r="U74" s="112"/>
      <c r="V74" s="112">
        <v>19</v>
      </c>
      <c r="W74" s="112">
        <v>10</v>
      </c>
      <c r="X74" s="112">
        <v>5</v>
      </c>
      <c r="Y74" s="112">
        <v>9</v>
      </c>
      <c r="Z74" s="112">
        <v>7</v>
      </c>
    </row>
    <row r="75" spans="1:26" x14ac:dyDescent="0.25">
      <c r="S75" s="115" t="s">
        <v>48</v>
      </c>
      <c r="T75" s="115"/>
      <c r="U75" s="112"/>
      <c r="V75" s="112">
        <v>5</v>
      </c>
      <c r="W75" s="112">
        <v>5</v>
      </c>
      <c r="X75" s="112">
        <v>0</v>
      </c>
      <c r="Y75" s="112">
        <v>9</v>
      </c>
      <c r="Z75" s="112">
        <v>8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5</v>
      </c>
      <c r="Y76" s="112">
        <v>0</v>
      </c>
      <c r="Z76" s="112">
        <v>2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1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127</v>
      </c>
      <c r="W80" s="112">
        <v>137</v>
      </c>
      <c r="X80" s="112">
        <v>162</v>
      </c>
      <c r="Y80" s="112">
        <v>145</v>
      </c>
      <c r="Z80" s="112">
        <v>140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Diamantina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12</v>
      </c>
      <c r="W83" s="112">
        <v>17</v>
      </c>
      <c r="X83" s="112">
        <v>14</v>
      </c>
      <c r="Y83" s="112">
        <v>15</v>
      </c>
      <c r="Z83" s="112">
        <v>15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3</v>
      </c>
      <c r="W84" s="112">
        <v>3</v>
      </c>
      <c r="X84" s="112">
        <v>5</v>
      </c>
      <c r="Y84" s="112">
        <v>3</v>
      </c>
      <c r="Z84" s="112">
        <v>8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11</v>
      </c>
      <c r="W85" s="112">
        <v>14</v>
      </c>
      <c r="X85" s="112">
        <v>9</v>
      </c>
      <c r="Y85" s="112">
        <v>14</v>
      </c>
      <c r="Z85" s="112">
        <v>18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324</v>
      </c>
      <c r="D86" s="96">
        <f t="shared" ref="D86:D91" si="4">AD4</f>
        <v>-6.1349693251533388E-3</v>
      </c>
      <c r="E86" s="97">
        <f t="shared" ref="E86:E91" si="5">AD4</f>
        <v>-6.1349693251533388E-3</v>
      </c>
      <c r="F86" s="96">
        <f t="shared" ref="F86:F91" si="6">AF4</f>
        <v>9.4594594594594517E-2</v>
      </c>
      <c r="G86" s="97">
        <f t="shared" ref="G86:G91" si="7">AF4</f>
        <v>9.4594594594594517E-2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3</v>
      </c>
      <c r="W86" s="112">
        <v>0</v>
      </c>
      <c r="X86" s="112">
        <v>6</v>
      </c>
      <c r="Y86" s="112">
        <v>5</v>
      </c>
      <c r="Z86" s="112">
        <v>8</v>
      </c>
    </row>
    <row r="87" spans="1:30" ht="15" customHeight="1" x14ac:dyDescent="0.25">
      <c r="A87" s="98" t="s">
        <v>4</v>
      </c>
      <c r="B87" s="49"/>
      <c r="C87" s="57" t="str">
        <f t="shared" si="3"/>
        <v>184</v>
      </c>
      <c r="D87" s="96">
        <f t="shared" si="4"/>
        <v>-1.6042780748663055E-2</v>
      </c>
      <c r="E87" s="97">
        <f t="shared" si="5"/>
        <v>-1.6042780748663055E-2</v>
      </c>
      <c r="F87" s="96">
        <f t="shared" si="6"/>
        <v>0.12195121951219523</v>
      </c>
      <c r="G87" s="97">
        <f t="shared" si="7"/>
        <v>0.12195121951219523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0</v>
      </c>
      <c r="W87" s="112">
        <v>0</v>
      </c>
      <c r="X87" s="112">
        <v>0</v>
      </c>
      <c r="Y87" s="112">
        <v>0</v>
      </c>
      <c r="Z87" s="112">
        <v>3</v>
      </c>
    </row>
    <row r="88" spans="1:30" ht="15" customHeight="1" x14ac:dyDescent="0.25">
      <c r="A88" s="98" t="s">
        <v>5</v>
      </c>
      <c r="B88" s="49"/>
      <c r="C88" s="57" t="str">
        <f t="shared" si="3"/>
        <v>140</v>
      </c>
      <c r="D88" s="96">
        <f t="shared" si="4"/>
        <v>0</v>
      </c>
      <c r="E88" s="97">
        <f t="shared" si="5"/>
        <v>0</v>
      </c>
      <c r="F88" s="96">
        <f t="shared" si="6"/>
        <v>0.11111111111111116</v>
      </c>
      <c r="G88" s="97">
        <f t="shared" si="7"/>
        <v>0.11111111111111116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195</v>
      </c>
      <c r="D89" s="96">
        <f t="shared" si="4"/>
        <v>-4.8780487804878092E-2</v>
      </c>
      <c r="E89" s="97">
        <f t="shared" si="5"/>
        <v>-4.8780487804878092E-2</v>
      </c>
      <c r="F89" s="96">
        <f t="shared" si="6"/>
        <v>0.10169491525423724</v>
      </c>
      <c r="G89" s="97">
        <f t="shared" si="7"/>
        <v>0.10169491525423724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12</v>
      </c>
      <c r="W89" s="112">
        <v>10</v>
      </c>
      <c r="X89" s="112">
        <v>14</v>
      </c>
      <c r="Y89" s="112">
        <v>14</v>
      </c>
      <c r="Z89" s="112">
        <v>16</v>
      </c>
    </row>
    <row r="90" spans="1:30" ht="15" customHeight="1" x14ac:dyDescent="0.25">
      <c r="A90" s="49" t="s">
        <v>98</v>
      </c>
      <c r="B90" s="49"/>
      <c r="C90" s="57" t="str">
        <f t="shared" si="3"/>
        <v>$53,079</v>
      </c>
      <c r="D90" s="96">
        <f t="shared" si="4"/>
        <v>0.14025123388166549</v>
      </c>
      <c r="E90" s="97">
        <f t="shared" si="5"/>
        <v>0.14025123388166549</v>
      </c>
      <c r="F90" s="96">
        <f t="shared" si="6"/>
        <v>0.32409459425748999</v>
      </c>
      <c r="G90" s="97">
        <f t="shared" si="7"/>
        <v>0.32409459425748999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25</v>
      </c>
      <c r="W90" s="112">
        <v>35</v>
      </c>
      <c r="X90" s="112">
        <v>30</v>
      </c>
      <c r="Y90" s="112">
        <v>34</v>
      </c>
      <c r="Z90" s="112">
        <v>34</v>
      </c>
    </row>
    <row r="91" spans="1:30" ht="15" customHeight="1" x14ac:dyDescent="0.25">
      <c r="A91" s="49" t="s">
        <v>7</v>
      </c>
      <c r="B91" s="49"/>
      <c r="C91" s="57" t="str">
        <f t="shared" si="3"/>
        <v>$12.6 mil</v>
      </c>
      <c r="D91" s="96">
        <f t="shared" si="4"/>
        <v>1.6852546100556198E-2</v>
      </c>
      <c r="E91" s="97">
        <f t="shared" si="5"/>
        <v>1.6852546100556198E-2</v>
      </c>
      <c r="F91" s="96">
        <f t="shared" si="6"/>
        <v>0.40091563834000077</v>
      </c>
      <c r="G91" s="97">
        <f t="shared" si="7"/>
        <v>0.40091563834000077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100</v>
      </c>
      <c r="W91" s="112">
        <v>107</v>
      </c>
      <c r="X91" s="112">
        <v>99</v>
      </c>
      <c r="Y91" s="112">
        <v>110</v>
      </c>
      <c r="Z91" s="112">
        <v>113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7</v>
      </c>
      <c r="W93" s="112">
        <v>6</v>
      </c>
      <c r="X93" s="112">
        <v>6</v>
      </c>
      <c r="Y93" s="112">
        <v>3</v>
      </c>
      <c r="Z93" s="112">
        <v>4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6</v>
      </c>
      <c r="W94" s="112">
        <v>14</v>
      </c>
      <c r="X94" s="112">
        <v>11</v>
      </c>
      <c r="Y94" s="112">
        <v>12</v>
      </c>
      <c r="Z94" s="112">
        <v>6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3</v>
      </c>
      <c r="W95" s="112">
        <v>6</v>
      </c>
      <c r="X95" s="112">
        <v>10</v>
      </c>
      <c r="Y95" s="112">
        <v>10</v>
      </c>
      <c r="Z95" s="112">
        <v>4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4</v>
      </c>
      <c r="W96" s="112">
        <v>8</v>
      </c>
      <c r="X96" s="112">
        <v>9</v>
      </c>
      <c r="Y96" s="112">
        <v>9</v>
      </c>
      <c r="Z96" s="112">
        <v>15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21</v>
      </c>
      <c r="W97" s="112">
        <v>20</v>
      </c>
      <c r="X97" s="112">
        <v>21</v>
      </c>
      <c r="Y97" s="112">
        <v>19</v>
      </c>
      <c r="Z97" s="112">
        <v>16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5</v>
      </c>
      <c r="W98" s="112">
        <v>0</v>
      </c>
      <c r="X98" s="112">
        <v>0</v>
      </c>
      <c r="Y98" s="112">
        <v>5</v>
      </c>
      <c r="Z98" s="112">
        <v>4</v>
      </c>
    </row>
    <row r="99" spans="1:32" ht="15" customHeight="1" x14ac:dyDescent="0.25">
      <c r="S99" s="115" t="s">
        <v>199</v>
      </c>
      <c r="T99" s="115"/>
      <c r="U99" s="112"/>
      <c r="V99" s="112">
        <v>5</v>
      </c>
      <c r="W99" s="112">
        <v>3</v>
      </c>
      <c r="X99" s="112">
        <v>3</v>
      </c>
      <c r="Y99" s="112">
        <v>0</v>
      </c>
      <c r="Z99" s="112">
        <v>3</v>
      </c>
    </row>
    <row r="100" spans="1:32" ht="15" customHeight="1" x14ac:dyDescent="0.25">
      <c r="S100" s="115" t="s">
        <v>58</v>
      </c>
      <c r="T100" s="115"/>
      <c r="U100" s="112"/>
      <c r="V100" s="112">
        <v>12</v>
      </c>
      <c r="W100" s="112">
        <v>14</v>
      </c>
      <c r="X100" s="112">
        <v>13</v>
      </c>
      <c r="Y100" s="112">
        <v>13</v>
      </c>
      <c r="Z100" s="112">
        <v>18</v>
      </c>
    </row>
    <row r="101" spans="1:32" x14ac:dyDescent="0.25">
      <c r="A101" s="18"/>
      <c r="S101" s="118" t="s">
        <v>53</v>
      </c>
      <c r="T101" s="118"/>
      <c r="U101" s="112"/>
      <c r="V101" s="112">
        <v>78</v>
      </c>
      <c r="W101" s="112">
        <v>82</v>
      </c>
      <c r="X101" s="112">
        <v>93</v>
      </c>
      <c r="Y101" s="112">
        <v>93</v>
      </c>
      <c r="Z101" s="112">
        <v>79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166</v>
      </c>
      <c r="W104" s="112">
        <v>175</v>
      </c>
      <c r="X104" s="112">
        <v>179</v>
      </c>
      <c r="Y104" s="112">
        <v>183</v>
      </c>
      <c r="Z104" s="112">
        <v>183</v>
      </c>
      <c r="AB104" s="109" t="str">
        <f>TEXT(Z104,"###,###")</f>
        <v>183</v>
      </c>
      <c r="AD104" s="130">
        <f>Z104/($Z$4)*100</f>
        <v>56.481481481481474</v>
      </c>
      <c r="AF104" s="109"/>
    </row>
    <row r="105" spans="1:32" x14ac:dyDescent="0.25">
      <c r="S105" s="115" t="s">
        <v>17</v>
      </c>
      <c r="T105" s="115"/>
      <c r="U105" s="112"/>
      <c r="V105" s="112">
        <v>101</v>
      </c>
      <c r="W105" s="112">
        <v>105</v>
      </c>
      <c r="X105" s="112">
        <v>107</v>
      </c>
      <c r="Y105" s="112">
        <v>101</v>
      </c>
      <c r="Z105" s="112">
        <v>110</v>
      </c>
      <c r="AB105" s="109" t="str">
        <f>TEXT(Z105,"###,###")</f>
        <v>110</v>
      </c>
      <c r="AD105" s="130">
        <f>Z105/($Z$4)*100</f>
        <v>33.950617283950621</v>
      </c>
      <c r="AF105" s="109"/>
    </row>
    <row r="106" spans="1:32" x14ac:dyDescent="0.25">
      <c r="S106" s="118" t="s">
        <v>53</v>
      </c>
      <c r="T106" s="118"/>
      <c r="U106" s="120"/>
      <c r="V106" s="120">
        <v>267</v>
      </c>
      <c r="W106" s="120">
        <v>280</v>
      </c>
      <c r="X106" s="120">
        <v>286</v>
      </c>
      <c r="Y106" s="120">
        <v>284</v>
      </c>
      <c r="Z106" s="120">
        <v>293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38</v>
      </c>
      <c r="W108" s="112">
        <v>36</v>
      </c>
      <c r="X108" s="112">
        <v>23</v>
      </c>
      <c r="Y108" s="112">
        <v>29</v>
      </c>
      <c r="Z108" s="112">
        <v>37</v>
      </c>
      <c r="AB108" s="109" t="str">
        <f>TEXT(Z108,"###,###")</f>
        <v>37</v>
      </c>
      <c r="AD108" s="130">
        <f>Z108/($Z$4)*100</f>
        <v>11.419753086419753</v>
      </c>
      <c r="AF108" s="109"/>
    </row>
    <row r="109" spans="1:32" x14ac:dyDescent="0.25">
      <c r="S109" s="115" t="s">
        <v>20</v>
      </c>
      <c r="T109" s="115"/>
      <c r="U109" s="112"/>
      <c r="V109" s="112">
        <v>45</v>
      </c>
      <c r="W109" s="112">
        <v>57</v>
      </c>
      <c r="X109" s="112">
        <v>51</v>
      </c>
      <c r="Y109" s="112">
        <v>60</v>
      </c>
      <c r="Z109" s="112">
        <v>60</v>
      </c>
      <c r="AB109" s="109" t="str">
        <f>TEXT(Z109,"###,###")</f>
        <v>60</v>
      </c>
      <c r="AD109" s="130">
        <f>Z109/($Z$4)*100</f>
        <v>18.518518518518519</v>
      </c>
      <c r="AF109" s="109"/>
    </row>
    <row r="110" spans="1:32" x14ac:dyDescent="0.25">
      <c r="S110" s="115" t="s">
        <v>21</v>
      </c>
      <c r="T110" s="115"/>
      <c r="U110" s="112"/>
      <c r="V110" s="112">
        <v>139</v>
      </c>
      <c r="W110" s="112">
        <v>150</v>
      </c>
      <c r="X110" s="112">
        <v>170</v>
      </c>
      <c r="Y110" s="112">
        <v>167</v>
      </c>
      <c r="Z110" s="112">
        <v>140</v>
      </c>
      <c r="AB110" s="109" t="str">
        <f>TEXT(Z110,"###,###")</f>
        <v>140</v>
      </c>
      <c r="AD110" s="130">
        <f>Z110/($Z$4)*100</f>
        <v>43.209876543209873</v>
      </c>
      <c r="AF110" s="109"/>
    </row>
    <row r="111" spans="1:32" x14ac:dyDescent="0.25">
      <c r="S111" s="115" t="s">
        <v>22</v>
      </c>
      <c r="T111" s="115"/>
      <c r="U111" s="112"/>
      <c r="V111" s="112">
        <v>55</v>
      </c>
      <c r="W111" s="112">
        <v>44</v>
      </c>
      <c r="X111" s="112">
        <v>54</v>
      </c>
      <c r="Y111" s="112">
        <v>57</v>
      </c>
      <c r="Z111" s="112">
        <v>61</v>
      </c>
      <c r="AB111" s="109" t="str">
        <f>TEXT(Z111,"###,###")</f>
        <v>61</v>
      </c>
      <c r="AD111" s="130">
        <f>Z111/($Z$4)*100</f>
        <v>18.827160493827162</v>
      </c>
      <c r="AF111" s="109"/>
    </row>
    <row r="112" spans="1:32" x14ac:dyDescent="0.25">
      <c r="S112" s="118" t="s">
        <v>53</v>
      </c>
      <c r="T112" s="118"/>
      <c r="U112" s="112"/>
      <c r="V112" s="112">
        <v>291</v>
      </c>
      <c r="W112" s="112">
        <v>313</v>
      </c>
      <c r="X112" s="112">
        <v>310</v>
      </c>
      <c r="Y112" s="112">
        <v>331</v>
      </c>
      <c r="Z112" s="112">
        <v>324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40.200000000000003</v>
      </c>
      <c r="W118" s="131">
        <v>41.17</v>
      </c>
      <c r="X118" s="131">
        <v>40.090000000000003</v>
      </c>
      <c r="Y118" s="131">
        <v>40.880000000000003</v>
      </c>
      <c r="Z118" s="131">
        <v>41.54</v>
      </c>
      <c r="AB118" s="109" t="str">
        <f>TEXT(Z118,"##.0")</f>
        <v>41.5</v>
      </c>
    </row>
    <row r="120" spans="19:32" x14ac:dyDescent="0.25">
      <c r="S120" s="101" t="s">
        <v>100</v>
      </c>
      <c r="T120" s="112"/>
      <c r="U120" s="112"/>
      <c r="V120" s="112">
        <v>143</v>
      </c>
      <c r="W120" s="112">
        <v>161</v>
      </c>
      <c r="X120" s="112">
        <v>169</v>
      </c>
      <c r="Y120" s="112">
        <v>182</v>
      </c>
      <c r="Z120" s="112">
        <v>166</v>
      </c>
      <c r="AB120" s="109" t="str">
        <f>TEXT(Z120,"###,###")</f>
        <v>166</v>
      </c>
    </row>
    <row r="121" spans="19:32" x14ac:dyDescent="0.25">
      <c r="S121" s="101" t="s">
        <v>101</v>
      </c>
      <c r="T121" s="112"/>
      <c r="U121" s="112"/>
      <c r="V121" s="112">
        <v>14</v>
      </c>
      <c r="W121" s="112">
        <v>7</v>
      </c>
      <c r="X121" s="112">
        <v>10</v>
      </c>
      <c r="Y121" s="112">
        <v>7</v>
      </c>
      <c r="Z121" s="112">
        <v>10</v>
      </c>
      <c r="AB121" s="109" t="str">
        <f>TEXT(Z121,"###,###")</f>
        <v>10</v>
      </c>
    </row>
    <row r="122" spans="19:32" x14ac:dyDescent="0.25">
      <c r="S122" s="101" t="s">
        <v>102</v>
      </c>
      <c r="T122" s="112"/>
      <c r="U122" s="112"/>
      <c r="V122" s="112">
        <v>17</v>
      </c>
      <c r="W122" s="112">
        <v>18</v>
      </c>
      <c r="X122" s="112">
        <v>15</v>
      </c>
      <c r="Y122" s="112">
        <v>13</v>
      </c>
      <c r="Z122" s="112">
        <v>20</v>
      </c>
      <c r="AB122" s="109" t="str">
        <f>TEXT(Z122,"###,###")</f>
        <v>20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160</v>
      </c>
      <c r="W124" s="112">
        <v>179</v>
      </c>
      <c r="X124" s="112">
        <v>184</v>
      </c>
      <c r="Y124" s="112">
        <v>195</v>
      </c>
      <c r="Z124" s="112">
        <v>186</v>
      </c>
      <c r="AB124" s="109" t="str">
        <f>TEXT(Z124,"###,###")</f>
        <v>186</v>
      </c>
      <c r="AD124" s="127">
        <f>Z124/$Z$7*100</f>
        <v>95.384615384615387</v>
      </c>
    </row>
    <row r="125" spans="19:32" x14ac:dyDescent="0.25">
      <c r="S125" s="101" t="s">
        <v>104</v>
      </c>
      <c r="T125" s="112"/>
      <c r="U125" s="112"/>
      <c r="V125" s="112">
        <v>31</v>
      </c>
      <c r="W125" s="112">
        <v>25</v>
      </c>
      <c r="X125" s="112">
        <v>25</v>
      </c>
      <c r="Y125" s="112">
        <v>20</v>
      </c>
      <c r="Z125" s="112">
        <v>30</v>
      </c>
      <c r="AB125" s="109" t="str">
        <f>TEXT(Z125,"###,###")</f>
        <v>30</v>
      </c>
      <c r="AD125" s="127">
        <f>Z125/$Z$7*100</f>
        <v>15.384615384615385</v>
      </c>
    </row>
    <row r="127" spans="19:32" x14ac:dyDescent="0.25">
      <c r="S127" s="101" t="s">
        <v>105</v>
      </c>
      <c r="T127" s="112"/>
      <c r="U127" s="112"/>
      <c r="V127" s="112">
        <v>94</v>
      </c>
      <c r="W127" s="112">
        <v>108</v>
      </c>
      <c r="X127" s="112">
        <v>100</v>
      </c>
      <c r="Y127" s="112">
        <v>113</v>
      </c>
      <c r="Z127" s="112">
        <v>113</v>
      </c>
      <c r="AB127" s="109" t="str">
        <f>TEXT(Z127,"###,###")</f>
        <v>113</v>
      </c>
      <c r="AD127" s="127">
        <f>Z127/$Z$7*100</f>
        <v>57.948717948717956</v>
      </c>
    </row>
    <row r="128" spans="19:32" x14ac:dyDescent="0.25">
      <c r="S128" s="101" t="s">
        <v>106</v>
      </c>
      <c r="T128" s="112"/>
      <c r="U128" s="112"/>
      <c r="V128" s="112">
        <v>79</v>
      </c>
      <c r="W128" s="112">
        <v>80</v>
      </c>
      <c r="X128" s="112">
        <v>90</v>
      </c>
      <c r="Y128" s="112">
        <v>92</v>
      </c>
      <c r="Z128" s="112">
        <v>81</v>
      </c>
      <c r="AB128" s="109" t="str">
        <f>TEXT(Z128,"###,###")</f>
        <v>81</v>
      </c>
      <c r="AD128" s="127">
        <f>Z128/$Z$7*100</f>
        <v>41.53846153846154</v>
      </c>
    </row>
    <row r="130" spans="19:20" x14ac:dyDescent="0.25">
      <c r="S130" s="101" t="s">
        <v>280</v>
      </c>
      <c r="T130" s="127">
        <v>85.128205128205124</v>
      </c>
    </row>
    <row r="131" spans="19:20" x14ac:dyDescent="0.25">
      <c r="S131" s="101" t="s">
        <v>281</v>
      </c>
      <c r="T131" s="127">
        <v>5.1282051282051277</v>
      </c>
    </row>
    <row r="132" spans="19:20" x14ac:dyDescent="0.25">
      <c r="S132" s="101" t="s">
        <v>282</v>
      </c>
      <c r="T132" s="127">
        <v>10.256410256410255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9ACA73C-6C79-4972-BE6D-510F1C2ADD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E970066-5A42-4A34-BB9E-88884862E9A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54333BD-A40B-4FC9-B9BE-BF22FC17D8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8B6A445-66B0-4250-A83B-460510B1B9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140DB-9FE5-4865-84EB-5AF7B9F7C859}">
  <sheetPr codeName="Sheet8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131</v>
      </c>
      <c r="T1" s="99"/>
      <c r="U1" s="99"/>
      <c r="V1" s="99"/>
      <c r="W1" s="99"/>
      <c r="X1" s="99"/>
      <c r="Y1" s="100" t="s">
        <v>224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131</v>
      </c>
      <c r="Y3" s="105" t="s">
        <v>224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9.23 Doomadgee,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617</v>
      </c>
      <c r="W4" s="108">
        <v>701</v>
      </c>
      <c r="X4" s="108">
        <v>702</v>
      </c>
      <c r="Y4" s="108">
        <v>595</v>
      </c>
      <c r="Z4" s="108">
        <v>652</v>
      </c>
      <c r="AB4" s="109" t="str">
        <f>TEXT(Z4,"###,###")</f>
        <v>652</v>
      </c>
      <c r="AD4" s="110">
        <f>Z4/Y4-1</f>
        <v>9.5798319327731196E-2</v>
      </c>
      <c r="AF4" s="110">
        <f>Z4/V4-1</f>
        <v>5.6726094003241467E-2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302</v>
      </c>
      <c r="W5" s="108">
        <v>377</v>
      </c>
      <c r="X5" s="108">
        <v>388</v>
      </c>
      <c r="Y5" s="108">
        <v>288</v>
      </c>
      <c r="Z5" s="108">
        <v>305</v>
      </c>
      <c r="AB5" s="109" t="str">
        <f>TEXT(Z5,"###,###")</f>
        <v>305</v>
      </c>
      <c r="AD5" s="110">
        <f t="shared" ref="AD5:AD9" si="0">Z5/Y5-1</f>
        <v>5.9027777777777679E-2</v>
      </c>
      <c r="AF5" s="110">
        <f t="shared" ref="AF5:AF9" si="1">Z5/V5-1</f>
        <v>9.9337748344370258E-3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313</v>
      </c>
      <c r="W6" s="108">
        <v>330</v>
      </c>
      <c r="X6" s="108">
        <v>314</v>
      </c>
      <c r="Y6" s="108">
        <v>310</v>
      </c>
      <c r="Z6" s="108">
        <v>346</v>
      </c>
      <c r="AB6" s="109" t="str">
        <f>TEXT(Z6,"###,###")</f>
        <v>346</v>
      </c>
      <c r="AD6" s="110">
        <f t="shared" si="0"/>
        <v>0.11612903225806459</v>
      </c>
      <c r="AF6" s="110">
        <f t="shared" si="1"/>
        <v>0.10543130990415328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485</v>
      </c>
      <c r="W7" s="108">
        <v>511</v>
      </c>
      <c r="X7" s="108">
        <v>518</v>
      </c>
      <c r="Y7" s="108">
        <v>451</v>
      </c>
      <c r="Z7" s="108">
        <v>456</v>
      </c>
      <c r="AB7" s="109" t="str">
        <f>TEXT(Z7,"###,###")</f>
        <v>456</v>
      </c>
      <c r="AD7" s="110">
        <f t="shared" si="0"/>
        <v>1.1086474501108556E-2</v>
      </c>
      <c r="AF7" s="110">
        <f t="shared" si="1"/>
        <v>-5.97938144329897E-2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652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456</v>
      </c>
      <c r="P8" s="67"/>
      <c r="S8" s="107" t="s">
        <v>84</v>
      </c>
      <c r="T8" s="108"/>
      <c r="U8" s="108"/>
      <c r="V8" s="108">
        <v>23968.26</v>
      </c>
      <c r="W8" s="108">
        <v>23941</v>
      </c>
      <c r="X8" s="108">
        <v>24510.29</v>
      </c>
      <c r="Y8" s="108">
        <v>25352.54</v>
      </c>
      <c r="Z8" s="108">
        <v>24784.080000000002</v>
      </c>
      <c r="AB8" s="109" t="str">
        <f>TEXT(Z8,"$###,###")</f>
        <v>$24,784</v>
      </c>
      <c r="AD8" s="110">
        <f t="shared" si="0"/>
        <v>-2.2422210950066468E-2</v>
      </c>
      <c r="AF8" s="110">
        <f t="shared" si="1"/>
        <v>3.4037514613076025E-2</v>
      </c>
    </row>
    <row r="9" spans="1:32" x14ac:dyDescent="0.25">
      <c r="A9" s="30" t="s">
        <v>14</v>
      </c>
      <c r="B9" s="71"/>
      <c r="C9" s="72"/>
      <c r="D9" s="73">
        <f>AD104</f>
        <v>50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49.561403508771932</v>
      </c>
      <c r="P9" s="74" t="s">
        <v>85</v>
      </c>
      <c r="S9" s="107" t="s">
        <v>7</v>
      </c>
      <c r="T9" s="108"/>
      <c r="U9" s="108"/>
      <c r="V9" s="108">
        <v>15382241</v>
      </c>
      <c r="W9" s="108">
        <v>16684718</v>
      </c>
      <c r="X9" s="108">
        <v>17506605</v>
      </c>
      <c r="Y9" s="108">
        <v>17149465</v>
      </c>
      <c r="Z9" s="108">
        <v>17289641</v>
      </c>
      <c r="AB9" s="109" t="str">
        <f>TEXT(Z9/1000000,"$#,###.0")&amp;" mil"</f>
        <v>$17.3 mil</v>
      </c>
      <c r="AD9" s="110">
        <f t="shared" si="0"/>
        <v>8.1737826806842495E-3</v>
      </c>
      <c r="AF9" s="110">
        <f t="shared" si="1"/>
        <v>0.12400013756123052</v>
      </c>
    </row>
    <row r="10" spans="1:32" x14ac:dyDescent="0.25">
      <c r="A10" s="30" t="s">
        <v>17</v>
      </c>
      <c r="B10" s="71"/>
      <c r="C10" s="72"/>
      <c r="D10" s="73">
        <f>AD105</f>
        <v>46.012269938650306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49.34210526315789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98.903508771929822</v>
      </c>
      <c r="P11" s="74" t="s">
        <v>85</v>
      </c>
      <c r="S11" s="107" t="s">
        <v>29</v>
      </c>
      <c r="T11" s="112"/>
      <c r="U11" s="112"/>
      <c r="V11" s="112">
        <v>615</v>
      </c>
      <c r="W11" s="112">
        <v>698</v>
      </c>
      <c r="X11" s="112">
        <v>698</v>
      </c>
      <c r="Y11" s="112">
        <v>592</v>
      </c>
      <c r="Z11" s="112">
        <v>648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85</v>
      </c>
      <c r="S12" s="107" t="s">
        <v>30</v>
      </c>
      <c r="T12" s="112"/>
      <c r="U12" s="112"/>
      <c r="V12" s="112">
        <v>0</v>
      </c>
      <c r="W12" s="112">
        <v>5</v>
      </c>
      <c r="X12" s="112">
        <v>4</v>
      </c>
      <c r="Y12" s="112">
        <v>0</v>
      </c>
      <c r="Z12" s="112">
        <v>4</v>
      </c>
    </row>
    <row r="13" spans="1:32" ht="15" customHeight="1" x14ac:dyDescent="0.25">
      <c r="A13" s="30" t="s">
        <v>19</v>
      </c>
      <c r="B13" s="72"/>
      <c r="C13" s="72"/>
      <c r="D13" s="73">
        <f>AD108</f>
        <v>2.4539877300613497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0.6578947368421052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7.2085889570552144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38.5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43.865030674846629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21.111111111111111</v>
      </c>
      <c r="P15" s="74" t="s">
        <v>85</v>
      </c>
      <c r="S15" s="115" t="s">
        <v>61</v>
      </c>
      <c r="T15" s="115"/>
      <c r="U15" s="116"/>
      <c r="V15" s="116">
        <v>12</v>
      </c>
      <c r="W15" s="116">
        <v>14</v>
      </c>
      <c r="X15" s="116">
        <v>17</v>
      </c>
      <c r="Y15" s="112">
        <v>21</v>
      </c>
      <c r="Z15" s="112">
        <v>16</v>
      </c>
      <c r="AB15" s="117">
        <f t="shared" ref="AB15:AB34" si="2">IF(Z15="np",0,Z15/$Z$34)</f>
        <v>2.4539877300613498E-2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45.70552147239264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78.888888888888886</v>
      </c>
      <c r="P16" s="37" t="s">
        <v>85</v>
      </c>
      <c r="S16" s="115" t="s">
        <v>62</v>
      </c>
      <c r="T16" s="115"/>
      <c r="U16" s="116"/>
      <c r="V16" s="116">
        <v>0</v>
      </c>
      <c r="W16" s="116">
        <v>8</v>
      </c>
      <c r="X16" s="116">
        <v>11</v>
      </c>
      <c r="Y16" s="112">
        <v>7</v>
      </c>
      <c r="Z16" s="112">
        <v>4</v>
      </c>
      <c r="AB16" s="117">
        <f t="shared" si="2"/>
        <v>6.1349693251533744E-3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</v>
      </c>
      <c r="W17" s="116">
        <v>0</v>
      </c>
      <c r="X17" s="116">
        <v>0</v>
      </c>
      <c r="Y17" s="112">
        <v>0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6</v>
      </c>
      <c r="W18" s="116">
        <v>6</v>
      </c>
      <c r="X18" s="116">
        <v>0</v>
      </c>
      <c r="Y18" s="112">
        <v>0</v>
      </c>
      <c r="Z18" s="112">
        <v>1</v>
      </c>
      <c r="AB18" s="117">
        <f t="shared" si="2"/>
        <v>1.5337423312883436E-3</v>
      </c>
    </row>
    <row r="19" spans="1:28" x14ac:dyDescent="0.25">
      <c r="A19" s="63" t="str">
        <f>$S$1&amp;" ("&amp;$V$2&amp;" to "&amp;$Z$2&amp;")"</f>
        <v>Doomadgee (2016-17 to 2020-21)</v>
      </c>
      <c r="B19" s="63"/>
      <c r="C19" s="63"/>
      <c r="D19" s="63"/>
      <c r="E19" s="63"/>
      <c r="F19" s="63"/>
      <c r="G19" s="63" t="str">
        <f>$S$1&amp;" ("&amp;$V$2&amp;" to "&amp;$Z$2&amp;")"</f>
        <v>Doomadgee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10</v>
      </c>
      <c r="W19" s="116">
        <v>23</v>
      </c>
      <c r="X19" s="116">
        <v>29</v>
      </c>
      <c r="Y19" s="112">
        <v>11</v>
      </c>
      <c r="Z19" s="112">
        <v>21</v>
      </c>
      <c r="AB19" s="117">
        <f t="shared" si="2"/>
        <v>3.2208588957055216E-2</v>
      </c>
    </row>
    <row r="20" spans="1:28" x14ac:dyDescent="0.25">
      <c r="S20" s="115" t="s">
        <v>66</v>
      </c>
      <c r="T20" s="115"/>
      <c r="U20" s="116"/>
      <c r="V20" s="116">
        <v>0</v>
      </c>
      <c r="W20" s="116">
        <v>0</v>
      </c>
      <c r="X20" s="116">
        <v>0</v>
      </c>
      <c r="Y20" s="112">
        <v>5</v>
      </c>
      <c r="Z20" s="112">
        <v>0</v>
      </c>
      <c r="AB20" s="117">
        <f t="shared" si="2"/>
        <v>0</v>
      </c>
    </row>
    <row r="21" spans="1:28" x14ac:dyDescent="0.25">
      <c r="S21" s="115" t="s">
        <v>67</v>
      </c>
      <c r="T21" s="115"/>
      <c r="U21" s="116"/>
      <c r="V21" s="116">
        <v>90</v>
      </c>
      <c r="W21" s="116">
        <v>76</v>
      </c>
      <c r="X21" s="116">
        <v>78</v>
      </c>
      <c r="Y21" s="112">
        <v>77</v>
      </c>
      <c r="Z21" s="112">
        <v>95</v>
      </c>
      <c r="AB21" s="117">
        <f t="shared" si="2"/>
        <v>0.14570552147239263</v>
      </c>
    </row>
    <row r="22" spans="1:28" x14ac:dyDescent="0.25">
      <c r="S22" s="115" t="s">
        <v>68</v>
      </c>
      <c r="T22" s="115"/>
      <c r="U22" s="116"/>
      <c r="V22" s="116">
        <v>10</v>
      </c>
      <c r="W22" s="116">
        <v>5</v>
      </c>
      <c r="X22" s="116">
        <v>0</v>
      </c>
      <c r="Y22" s="112">
        <v>0</v>
      </c>
      <c r="Z22" s="112">
        <v>17</v>
      </c>
      <c r="AB22" s="117">
        <f t="shared" si="2"/>
        <v>2.6073619631901839E-2</v>
      </c>
    </row>
    <row r="23" spans="1:28" x14ac:dyDescent="0.25">
      <c r="S23" s="115" t="s">
        <v>69</v>
      </c>
      <c r="T23" s="115"/>
      <c r="U23" s="116"/>
      <c r="V23" s="116">
        <v>6</v>
      </c>
      <c r="W23" s="116">
        <v>21</v>
      </c>
      <c r="X23" s="116">
        <v>10</v>
      </c>
      <c r="Y23" s="112">
        <v>14</v>
      </c>
      <c r="Z23" s="112">
        <v>10</v>
      </c>
      <c r="AB23" s="117">
        <f t="shared" si="2"/>
        <v>1.5337423312883436E-2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71</v>
      </c>
      <c r="T25" s="115"/>
      <c r="U25" s="116"/>
      <c r="V25" s="116">
        <v>0</v>
      </c>
      <c r="W25" s="116">
        <v>6</v>
      </c>
      <c r="X25" s="116">
        <v>8</v>
      </c>
      <c r="Y25" s="112">
        <v>7</v>
      </c>
      <c r="Z25" s="112">
        <v>5</v>
      </c>
      <c r="AB25" s="117">
        <f t="shared" si="2"/>
        <v>7.6687116564417178E-3</v>
      </c>
    </row>
    <row r="26" spans="1:28" x14ac:dyDescent="0.25">
      <c r="S26" s="115" t="s">
        <v>72</v>
      </c>
      <c r="T26" s="115"/>
      <c r="U26" s="116"/>
      <c r="V26" s="116">
        <v>21</v>
      </c>
      <c r="W26" s="116">
        <v>22</v>
      </c>
      <c r="X26" s="116">
        <v>0</v>
      </c>
      <c r="Y26" s="112">
        <v>0</v>
      </c>
      <c r="Z26" s="112">
        <v>0</v>
      </c>
      <c r="AB26" s="117">
        <f t="shared" si="2"/>
        <v>0</v>
      </c>
    </row>
    <row r="27" spans="1:28" x14ac:dyDescent="0.25">
      <c r="S27" s="115" t="s">
        <v>73</v>
      </c>
      <c r="T27" s="115"/>
      <c r="U27" s="116"/>
      <c r="V27" s="116">
        <v>64</v>
      </c>
      <c r="W27" s="116">
        <v>50</v>
      </c>
      <c r="X27" s="116">
        <v>12</v>
      </c>
      <c r="Y27" s="112">
        <v>9</v>
      </c>
      <c r="Z27" s="112">
        <v>11</v>
      </c>
      <c r="AB27" s="117">
        <f t="shared" si="2"/>
        <v>1.6871165644171779E-2</v>
      </c>
    </row>
    <row r="28" spans="1:28" x14ac:dyDescent="0.25">
      <c r="S28" s="115" t="s">
        <v>74</v>
      </c>
      <c r="T28" s="115"/>
      <c r="U28" s="116"/>
      <c r="V28" s="116">
        <v>13</v>
      </c>
      <c r="W28" s="116">
        <v>13</v>
      </c>
      <c r="X28" s="116">
        <v>8</v>
      </c>
      <c r="Y28" s="112">
        <v>6</v>
      </c>
      <c r="Z28" s="112">
        <v>12</v>
      </c>
      <c r="AB28" s="117">
        <f t="shared" si="2"/>
        <v>1.8404907975460124E-2</v>
      </c>
    </row>
    <row r="29" spans="1:28" x14ac:dyDescent="0.25">
      <c r="S29" s="115" t="s">
        <v>75</v>
      </c>
      <c r="T29" s="115"/>
      <c r="U29" s="116"/>
      <c r="V29" s="116">
        <v>44</v>
      </c>
      <c r="W29" s="116">
        <v>29</v>
      </c>
      <c r="X29" s="116">
        <v>134</v>
      </c>
      <c r="Y29" s="112">
        <v>119</v>
      </c>
      <c r="Z29" s="112">
        <v>101</v>
      </c>
      <c r="AB29" s="117">
        <f t="shared" si="2"/>
        <v>0.15490797546012269</v>
      </c>
    </row>
    <row r="30" spans="1:28" x14ac:dyDescent="0.25">
      <c r="S30" s="115" t="s">
        <v>76</v>
      </c>
      <c r="T30" s="115"/>
      <c r="U30" s="116"/>
      <c r="V30" s="116">
        <v>140</v>
      </c>
      <c r="W30" s="116">
        <v>154</v>
      </c>
      <c r="X30" s="116">
        <v>165</v>
      </c>
      <c r="Y30" s="112">
        <v>136</v>
      </c>
      <c r="Z30" s="112">
        <v>104</v>
      </c>
      <c r="AB30" s="117">
        <f t="shared" si="2"/>
        <v>0.15950920245398773</v>
      </c>
    </row>
    <row r="31" spans="1:28" x14ac:dyDescent="0.25">
      <c r="S31" s="115" t="s">
        <v>77</v>
      </c>
      <c r="T31" s="115"/>
      <c r="U31" s="116"/>
      <c r="V31" s="116">
        <v>114</v>
      </c>
      <c r="W31" s="116">
        <v>164</v>
      </c>
      <c r="X31" s="116">
        <v>168</v>
      </c>
      <c r="Y31" s="112">
        <v>171</v>
      </c>
      <c r="Z31" s="112">
        <v>237</v>
      </c>
      <c r="AB31" s="117">
        <f t="shared" si="2"/>
        <v>0.36349693251533743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17</v>
      </c>
      <c r="W32" s="116">
        <v>5</v>
      </c>
      <c r="X32" s="116">
        <v>0</v>
      </c>
      <c r="Y32" s="112">
        <v>0</v>
      </c>
      <c r="Z32" s="112">
        <v>1</v>
      </c>
      <c r="AB32" s="117">
        <f t="shared" si="2"/>
        <v>1.5337423312883436E-3</v>
      </c>
    </row>
    <row r="33" spans="19:32" x14ac:dyDescent="0.25">
      <c r="S33" s="115" t="s">
        <v>79</v>
      </c>
      <c r="T33" s="115"/>
      <c r="U33" s="116"/>
      <c r="V33" s="116">
        <v>32</v>
      </c>
      <c r="W33" s="116">
        <v>56</v>
      </c>
      <c r="X33" s="116">
        <v>41</v>
      </c>
      <c r="Y33" s="112">
        <v>12</v>
      </c>
      <c r="Z33" s="112">
        <v>15</v>
      </c>
      <c r="AB33" s="117">
        <f t="shared" si="2"/>
        <v>2.3006134969325152E-2</v>
      </c>
    </row>
    <row r="34" spans="19:32" x14ac:dyDescent="0.25">
      <c r="S34" s="118" t="s">
        <v>53</v>
      </c>
      <c r="T34" s="118"/>
      <c r="U34" s="119"/>
      <c r="V34" s="119">
        <v>619</v>
      </c>
      <c r="W34" s="119">
        <v>701</v>
      </c>
      <c r="X34" s="119">
        <v>700</v>
      </c>
      <c r="Y34" s="120">
        <v>595</v>
      </c>
      <c r="Z34" s="120">
        <v>652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436</v>
      </c>
      <c r="W37" s="112">
        <v>425</v>
      </c>
      <c r="X37" s="112">
        <v>449</v>
      </c>
      <c r="Y37" s="112">
        <v>375</v>
      </c>
      <c r="Z37" s="112">
        <v>355</v>
      </c>
      <c r="AB37" s="132">
        <f>Z37/Z40*100</f>
        <v>78.888888888888886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50</v>
      </c>
      <c r="W38" s="112">
        <v>91</v>
      </c>
      <c r="X38" s="112">
        <v>71</v>
      </c>
      <c r="Y38" s="112">
        <v>80</v>
      </c>
      <c r="Z38" s="112">
        <v>95</v>
      </c>
      <c r="AB38" s="132">
        <f>Z38/Z40*100</f>
        <v>21.111111111111111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486</v>
      </c>
      <c r="W40" s="112">
        <v>516</v>
      </c>
      <c r="X40" s="112">
        <v>520</v>
      </c>
      <c r="Y40" s="112">
        <v>455</v>
      </c>
      <c r="Z40" s="112">
        <v>450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4</v>
      </c>
      <c r="X45" s="112">
        <v>5</v>
      </c>
      <c r="Y45" s="112">
        <v>6</v>
      </c>
      <c r="Z45" s="112">
        <v>2</v>
      </c>
    </row>
    <row r="46" spans="19:32" x14ac:dyDescent="0.25">
      <c r="S46" s="115" t="s">
        <v>38</v>
      </c>
      <c r="T46" s="115"/>
      <c r="U46" s="112"/>
      <c r="V46" s="112">
        <v>24</v>
      </c>
      <c r="W46" s="112">
        <v>27</v>
      </c>
      <c r="X46" s="112">
        <v>23</v>
      </c>
      <c r="Y46" s="112">
        <v>5</v>
      </c>
      <c r="Z46" s="112">
        <v>13</v>
      </c>
    </row>
    <row r="47" spans="19:32" x14ac:dyDescent="0.25">
      <c r="S47" s="115" t="s">
        <v>39</v>
      </c>
      <c r="T47" s="115"/>
      <c r="U47" s="112"/>
      <c r="V47" s="112">
        <v>35</v>
      </c>
      <c r="W47" s="112">
        <v>43</v>
      </c>
      <c r="X47" s="112">
        <v>45</v>
      </c>
      <c r="Y47" s="112">
        <v>27</v>
      </c>
      <c r="Z47" s="112">
        <v>30</v>
      </c>
    </row>
    <row r="48" spans="19:32" x14ac:dyDescent="0.25">
      <c r="S48" s="115" t="s">
        <v>40</v>
      </c>
      <c r="T48" s="115"/>
      <c r="U48" s="112"/>
      <c r="V48" s="112">
        <v>46</v>
      </c>
      <c r="W48" s="112">
        <v>53</v>
      </c>
      <c r="X48" s="112">
        <v>55</v>
      </c>
      <c r="Y48" s="112">
        <v>37</v>
      </c>
      <c r="Z48" s="112">
        <v>46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26</v>
      </c>
      <c r="W49" s="112">
        <v>36</v>
      </c>
      <c r="X49" s="112">
        <v>46</v>
      </c>
      <c r="Y49" s="112">
        <v>38</v>
      </c>
      <c r="Z49" s="112">
        <v>40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Doomadgee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38</v>
      </c>
      <c r="W50" s="112">
        <v>43</v>
      </c>
      <c r="X50" s="112">
        <v>54</v>
      </c>
      <c r="Y50" s="112">
        <v>26</v>
      </c>
      <c r="Z50" s="112">
        <v>18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46</v>
      </c>
      <c r="W51" s="112">
        <v>59</v>
      </c>
      <c r="X51" s="112">
        <v>47</v>
      </c>
      <c r="Y51" s="112">
        <v>38</v>
      </c>
      <c r="Z51" s="112">
        <v>44</v>
      </c>
    </row>
    <row r="52" spans="1:26" ht="15" customHeight="1" x14ac:dyDescent="0.25">
      <c r="S52" s="115" t="s">
        <v>44</v>
      </c>
      <c r="T52" s="115"/>
      <c r="U52" s="112"/>
      <c r="V52" s="112">
        <v>39</v>
      </c>
      <c r="W52" s="112">
        <v>40</v>
      </c>
      <c r="X52" s="112">
        <v>63</v>
      </c>
      <c r="Y52" s="112">
        <v>50</v>
      </c>
      <c r="Z52" s="112">
        <v>40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21</v>
      </c>
      <c r="W53" s="112">
        <v>18</v>
      </c>
      <c r="X53" s="112">
        <v>7</v>
      </c>
      <c r="Y53" s="112">
        <v>26</v>
      </c>
      <c r="Z53" s="112">
        <v>28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14</v>
      </c>
      <c r="W54" s="112">
        <v>24</v>
      </c>
      <c r="X54" s="112">
        <v>25</v>
      </c>
      <c r="Y54" s="112">
        <v>10</v>
      </c>
      <c r="Z54" s="112">
        <v>16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8</v>
      </c>
      <c r="W55" s="112">
        <v>8</v>
      </c>
      <c r="X55" s="112">
        <v>11</v>
      </c>
      <c r="Y55" s="112">
        <v>11</v>
      </c>
      <c r="Z55" s="112">
        <v>19</v>
      </c>
    </row>
    <row r="56" spans="1:26" ht="15" customHeight="1" x14ac:dyDescent="0.25">
      <c r="S56" s="115" t="s">
        <v>48</v>
      </c>
      <c r="T56" s="115"/>
      <c r="U56" s="112"/>
      <c r="V56" s="112">
        <v>10</v>
      </c>
      <c r="W56" s="112">
        <v>15</v>
      </c>
      <c r="X56" s="112">
        <v>7</v>
      </c>
      <c r="Y56" s="112">
        <v>8</v>
      </c>
      <c r="Z56" s="112">
        <v>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0</v>
      </c>
      <c r="Z57" s="112">
        <v>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306</v>
      </c>
      <c r="W61" s="112">
        <v>376</v>
      </c>
      <c r="X61" s="112">
        <v>385</v>
      </c>
      <c r="Y61" s="112">
        <v>289</v>
      </c>
      <c r="Z61" s="112">
        <v>305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</v>
      </c>
      <c r="W64" s="112">
        <v>8</v>
      </c>
      <c r="X64" s="112">
        <v>3</v>
      </c>
      <c r="Y64" s="112">
        <v>7</v>
      </c>
      <c r="Z64" s="112">
        <v>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Doomadgee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17</v>
      </c>
      <c r="W65" s="112">
        <v>21</v>
      </c>
      <c r="X65" s="112">
        <v>25</v>
      </c>
      <c r="Y65" s="112">
        <v>21</v>
      </c>
      <c r="Z65" s="112">
        <v>38</v>
      </c>
    </row>
    <row r="66" spans="1:26" x14ac:dyDescent="0.25">
      <c r="S66" s="115" t="s">
        <v>39</v>
      </c>
      <c r="T66" s="115"/>
      <c r="U66" s="112"/>
      <c r="V66" s="112">
        <v>30</v>
      </c>
      <c r="W66" s="112">
        <v>36</v>
      </c>
      <c r="X66" s="112">
        <v>30</v>
      </c>
      <c r="Y66" s="112">
        <v>24</v>
      </c>
      <c r="Z66" s="112">
        <v>28</v>
      </c>
    </row>
    <row r="67" spans="1:26" x14ac:dyDescent="0.25">
      <c r="S67" s="115" t="s">
        <v>40</v>
      </c>
      <c r="T67" s="115"/>
      <c r="U67" s="112"/>
      <c r="V67" s="112">
        <v>51</v>
      </c>
      <c r="W67" s="112">
        <v>52</v>
      </c>
      <c r="X67" s="112">
        <v>52</v>
      </c>
      <c r="Y67" s="112">
        <v>52</v>
      </c>
      <c r="Z67" s="112">
        <v>56</v>
      </c>
    </row>
    <row r="68" spans="1:26" x14ac:dyDescent="0.25">
      <c r="S68" s="115" t="s">
        <v>41</v>
      </c>
      <c r="T68" s="115"/>
      <c r="U68" s="112"/>
      <c r="V68" s="112">
        <v>38</v>
      </c>
      <c r="W68" s="112">
        <v>31</v>
      </c>
      <c r="X68" s="112">
        <v>37</v>
      </c>
      <c r="Y68" s="112">
        <v>40</v>
      </c>
      <c r="Z68" s="112">
        <v>42</v>
      </c>
    </row>
    <row r="69" spans="1:26" x14ac:dyDescent="0.25">
      <c r="S69" s="115" t="s">
        <v>42</v>
      </c>
      <c r="T69" s="115"/>
      <c r="U69" s="112"/>
      <c r="V69" s="112">
        <v>41</v>
      </c>
      <c r="W69" s="112">
        <v>49</v>
      </c>
      <c r="X69" s="112">
        <v>38</v>
      </c>
      <c r="Y69" s="112">
        <v>32</v>
      </c>
      <c r="Z69" s="112">
        <v>33</v>
      </c>
    </row>
    <row r="70" spans="1:26" x14ac:dyDescent="0.25">
      <c r="S70" s="115" t="s">
        <v>43</v>
      </c>
      <c r="T70" s="115"/>
      <c r="U70" s="112"/>
      <c r="V70" s="112">
        <v>47</v>
      </c>
      <c r="W70" s="112">
        <v>43</v>
      </c>
      <c r="X70" s="112">
        <v>43</v>
      </c>
      <c r="Y70" s="112">
        <v>37</v>
      </c>
      <c r="Z70" s="112">
        <v>45</v>
      </c>
    </row>
    <row r="71" spans="1:26" x14ac:dyDescent="0.25">
      <c r="S71" s="115" t="s">
        <v>44</v>
      </c>
      <c r="T71" s="115"/>
      <c r="U71" s="112"/>
      <c r="V71" s="112">
        <v>23</v>
      </c>
      <c r="W71" s="112">
        <v>41</v>
      </c>
      <c r="X71" s="112">
        <v>32</v>
      </c>
      <c r="Y71" s="112">
        <v>31</v>
      </c>
      <c r="Z71" s="112">
        <v>31</v>
      </c>
    </row>
    <row r="72" spans="1:26" x14ac:dyDescent="0.25">
      <c r="S72" s="115" t="s">
        <v>45</v>
      </c>
      <c r="T72" s="115"/>
      <c r="U72" s="112"/>
      <c r="V72" s="112">
        <v>22</v>
      </c>
      <c r="W72" s="112">
        <v>15</v>
      </c>
      <c r="X72" s="112">
        <v>17</v>
      </c>
      <c r="Y72" s="112">
        <v>26</v>
      </c>
      <c r="Z72" s="112">
        <v>28</v>
      </c>
    </row>
    <row r="73" spans="1:26" x14ac:dyDescent="0.25">
      <c r="S73" s="115" t="s">
        <v>46</v>
      </c>
      <c r="T73" s="115"/>
      <c r="U73" s="112"/>
      <c r="V73" s="112">
        <v>29</v>
      </c>
      <c r="W73" s="112">
        <v>24</v>
      </c>
      <c r="X73" s="112">
        <v>21</v>
      </c>
      <c r="Y73" s="112">
        <v>18</v>
      </c>
      <c r="Z73" s="112">
        <v>14</v>
      </c>
    </row>
    <row r="74" spans="1:26" x14ac:dyDescent="0.25">
      <c r="S74" s="115" t="s">
        <v>47</v>
      </c>
      <c r="T74" s="115"/>
      <c r="U74" s="112"/>
      <c r="V74" s="112">
        <v>10</v>
      </c>
      <c r="W74" s="112">
        <v>12</v>
      </c>
      <c r="X74" s="112">
        <v>11</v>
      </c>
      <c r="Y74" s="112">
        <v>14</v>
      </c>
      <c r="Z74" s="112">
        <v>26</v>
      </c>
    </row>
    <row r="75" spans="1:26" x14ac:dyDescent="0.25">
      <c r="S75" s="115" t="s">
        <v>48</v>
      </c>
      <c r="T75" s="115"/>
      <c r="U75" s="112"/>
      <c r="V75" s="112">
        <v>0</v>
      </c>
      <c r="W75" s="112">
        <v>0</v>
      </c>
      <c r="X75" s="112">
        <v>0</v>
      </c>
      <c r="Y75" s="112">
        <v>0</v>
      </c>
      <c r="Z75" s="112">
        <v>2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0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315</v>
      </c>
      <c r="W80" s="112">
        <v>327</v>
      </c>
      <c r="X80" s="112">
        <v>318</v>
      </c>
      <c r="Y80" s="112">
        <v>309</v>
      </c>
      <c r="Z80" s="112">
        <v>346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Doomadgee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9</v>
      </c>
      <c r="W83" s="112">
        <v>3</v>
      </c>
      <c r="X83" s="112">
        <v>4</v>
      </c>
      <c r="Y83" s="112">
        <v>10</v>
      </c>
      <c r="Z83" s="112">
        <v>8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17</v>
      </c>
      <c r="W84" s="112">
        <v>21</v>
      </c>
      <c r="X84" s="112">
        <v>21</v>
      </c>
      <c r="Y84" s="112">
        <v>25</v>
      </c>
      <c r="Z84" s="112">
        <v>23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29</v>
      </c>
      <c r="W85" s="112">
        <v>33</v>
      </c>
      <c r="X85" s="112">
        <v>28</v>
      </c>
      <c r="Y85" s="112">
        <v>26</v>
      </c>
      <c r="Z85" s="112">
        <v>25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652</v>
      </c>
      <c r="D86" s="96">
        <f t="shared" ref="D86:D91" si="4">AD4</f>
        <v>9.5798319327731196E-2</v>
      </c>
      <c r="E86" s="97">
        <f t="shared" ref="E86:E91" si="5">AD4</f>
        <v>9.5798319327731196E-2</v>
      </c>
      <c r="F86" s="96">
        <f t="shared" ref="F86:F91" si="6">AF4</f>
        <v>5.6726094003241467E-2</v>
      </c>
      <c r="G86" s="97">
        <f t="shared" ref="G86:G91" si="7">AF4</f>
        <v>5.6726094003241467E-2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43</v>
      </c>
      <c r="W86" s="112">
        <v>43</v>
      </c>
      <c r="X86" s="112">
        <v>49</v>
      </c>
      <c r="Y86" s="112">
        <v>35</v>
      </c>
      <c r="Z86" s="112">
        <v>43</v>
      </c>
    </row>
    <row r="87" spans="1:30" ht="15" customHeight="1" x14ac:dyDescent="0.25">
      <c r="A87" s="98" t="s">
        <v>4</v>
      </c>
      <c r="B87" s="49"/>
      <c r="C87" s="57" t="str">
        <f t="shared" si="3"/>
        <v>305</v>
      </c>
      <c r="D87" s="96">
        <f t="shared" si="4"/>
        <v>5.9027777777777679E-2</v>
      </c>
      <c r="E87" s="97">
        <f t="shared" si="5"/>
        <v>5.9027777777777679E-2</v>
      </c>
      <c r="F87" s="96">
        <f t="shared" si="6"/>
        <v>9.9337748344370258E-3</v>
      </c>
      <c r="G87" s="97">
        <f t="shared" si="7"/>
        <v>9.9337748344370258E-3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0</v>
      </c>
      <c r="W87" s="112">
        <v>0</v>
      </c>
      <c r="X87" s="112">
        <v>0</v>
      </c>
      <c r="Y87" s="112">
        <v>0</v>
      </c>
      <c r="Z87" s="112">
        <v>5</v>
      </c>
    </row>
    <row r="88" spans="1:30" ht="15" customHeight="1" x14ac:dyDescent="0.25">
      <c r="A88" s="98" t="s">
        <v>5</v>
      </c>
      <c r="B88" s="49"/>
      <c r="C88" s="57" t="str">
        <f t="shared" si="3"/>
        <v>346</v>
      </c>
      <c r="D88" s="96">
        <f t="shared" si="4"/>
        <v>0.11612903225806459</v>
      </c>
      <c r="E88" s="97">
        <f t="shared" si="5"/>
        <v>0.11612903225806459</v>
      </c>
      <c r="F88" s="96">
        <f t="shared" si="6"/>
        <v>0.10543130990415328</v>
      </c>
      <c r="G88" s="97">
        <f t="shared" si="7"/>
        <v>0.10543130990415328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3</v>
      </c>
      <c r="W88" s="112">
        <v>6</v>
      </c>
      <c r="X88" s="112">
        <v>6</v>
      </c>
      <c r="Y88" s="112">
        <v>5</v>
      </c>
      <c r="Z88" s="112">
        <v>3</v>
      </c>
    </row>
    <row r="89" spans="1:30" ht="15" customHeight="1" x14ac:dyDescent="0.25">
      <c r="A89" s="49" t="s">
        <v>6</v>
      </c>
      <c r="B89" s="49"/>
      <c r="C89" s="57" t="str">
        <f t="shared" si="3"/>
        <v>456</v>
      </c>
      <c r="D89" s="96">
        <f t="shared" si="4"/>
        <v>1.1086474501108556E-2</v>
      </c>
      <c r="E89" s="97">
        <f t="shared" si="5"/>
        <v>1.1086474501108556E-2</v>
      </c>
      <c r="F89" s="96">
        <f t="shared" si="6"/>
        <v>-5.97938144329897E-2</v>
      </c>
      <c r="G89" s="97">
        <f t="shared" si="7"/>
        <v>-5.97938144329897E-2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20</v>
      </c>
      <c r="W89" s="112">
        <v>19</v>
      </c>
      <c r="X89" s="112">
        <v>29</v>
      </c>
      <c r="Y89" s="112">
        <v>30</v>
      </c>
      <c r="Z89" s="112">
        <v>20</v>
      </c>
    </row>
    <row r="90" spans="1:30" ht="15" customHeight="1" x14ac:dyDescent="0.25">
      <c r="A90" s="49" t="s">
        <v>98</v>
      </c>
      <c r="B90" s="49"/>
      <c r="C90" s="57" t="str">
        <f t="shared" si="3"/>
        <v>$24,784</v>
      </c>
      <c r="D90" s="96">
        <f t="shared" si="4"/>
        <v>-2.2422210950066468E-2</v>
      </c>
      <c r="E90" s="97">
        <f t="shared" si="5"/>
        <v>-2.2422210950066468E-2</v>
      </c>
      <c r="F90" s="96">
        <f t="shared" si="6"/>
        <v>3.4037514613076025E-2</v>
      </c>
      <c r="G90" s="97">
        <f t="shared" si="7"/>
        <v>3.4037514613076025E-2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73</v>
      </c>
      <c r="W90" s="112">
        <v>76</v>
      </c>
      <c r="X90" s="112">
        <v>71</v>
      </c>
      <c r="Y90" s="112">
        <v>48</v>
      </c>
      <c r="Z90" s="112">
        <v>48</v>
      </c>
    </row>
    <row r="91" spans="1:30" ht="15" customHeight="1" x14ac:dyDescent="0.25">
      <c r="A91" s="49" t="s">
        <v>7</v>
      </c>
      <c r="B91" s="49"/>
      <c r="C91" s="57" t="str">
        <f t="shared" si="3"/>
        <v>$17.3 mil</v>
      </c>
      <c r="D91" s="96">
        <f t="shared" si="4"/>
        <v>8.1737826806842495E-3</v>
      </c>
      <c r="E91" s="97">
        <f t="shared" si="5"/>
        <v>8.1737826806842495E-3</v>
      </c>
      <c r="F91" s="96">
        <f t="shared" si="6"/>
        <v>0.12400013756123052</v>
      </c>
      <c r="G91" s="97">
        <f t="shared" si="7"/>
        <v>0.12400013756123052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242</v>
      </c>
      <c r="W91" s="112">
        <v>272</v>
      </c>
      <c r="X91" s="112">
        <v>278</v>
      </c>
      <c r="Y91" s="112">
        <v>220</v>
      </c>
      <c r="Z91" s="112">
        <v>226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12</v>
      </c>
      <c r="W93" s="112">
        <v>7</v>
      </c>
      <c r="X93" s="112">
        <v>5</v>
      </c>
      <c r="Y93" s="112">
        <v>3</v>
      </c>
      <c r="Z93" s="112">
        <v>7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30</v>
      </c>
      <c r="W94" s="112">
        <v>29</v>
      </c>
      <c r="X94" s="112">
        <v>32</v>
      </c>
      <c r="Y94" s="112">
        <v>39</v>
      </c>
      <c r="Z94" s="112">
        <v>38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14</v>
      </c>
      <c r="W95" s="112">
        <v>8</v>
      </c>
      <c r="X95" s="112">
        <v>4</v>
      </c>
      <c r="Y95" s="112">
        <v>6</v>
      </c>
      <c r="Z95" s="112">
        <v>5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62</v>
      </c>
      <c r="W96" s="112">
        <v>84</v>
      </c>
      <c r="X96" s="112">
        <v>82</v>
      </c>
      <c r="Y96" s="112">
        <v>72</v>
      </c>
      <c r="Z96" s="112">
        <v>74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29</v>
      </c>
      <c r="W97" s="112">
        <v>30</v>
      </c>
      <c r="X97" s="112">
        <v>23</v>
      </c>
      <c r="Y97" s="112">
        <v>26</v>
      </c>
      <c r="Z97" s="112">
        <v>20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8</v>
      </c>
      <c r="W98" s="112">
        <v>8</v>
      </c>
      <c r="X98" s="112">
        <v>8</v>
      </c>
      <c r="Y98" s="112">
        <v>6</v>
      </c>
      <c r="Z98" s="112">
        <v>6</v>
      </c>
    </row>
    <row r="99" spans="1:32" ht="15" customHeight="1" x14ac:dyDescent="0.25">
      <c r="S99" s="115" t="s">
        <v>199</v>
      </c>
      <c r="T99" s="115"/>
      <c r="U99" s="112"/>
      <c r="V99" s="112">
        <v>10</v>
      </c>
      <c r="W99" s="112">
        <v>12</v>
      </c>
      <c r="X99" s="112">
        <v>13</v>
      </c>
      <c r="Y99" s="112">
        <v>9</v>
      </c>
      <c r="Z99" s="112">
        <v>12</v>
      </c>
    </row>
    <row r="100" spans="1:32" ht="15" customHeight="1" x14ac:dyDescent="0.25">
      <c r="S100" s="115" t="s">
        <v>58</v>
      </c>
      <c r="T100" s="115"/>
      <c r="U100" s="112"/>
      <c r="V100" s="112">
        <v>17</v>
      </c>
      <c r="W100" s="112">
        <v>22</v>
      </c>
      <c r="X100" s="112">
        <v>20</v>
      </c>
      <c r="Y100" s="112">
        <v>14</v>
      </c>
      <c r="Z100" s="112">
        <v>22</v>
      </c>
    </row>
    <row r="101" spans="1:32" x14ac:dyDescent="0.25">
      <c r="A101" s="18"/>
      <c r="S101" s="118" t="s">
        <v>53</v>
      </c>
      <c r="T101" s="118"/>
      <c r="U101" s="112"/>
      <c r="V101" s="112">
        <v>241</v>
      </c>
      <c r="W101" s="112">
        <v>237</v>
      </c>
      <c r="X101" s="112">
        <v>243</v>
      </c>
      <c r="Y101" s="112">
        <v>230</v>
      </c>
      <c r="Z101" s="112">
        <v>224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260</v>
      </c>
      <c r="W104" s="112">
        <v>354</v>
      </c>
      <c r="X104" s="112">
        <v>294</v>
      </c>
      <c r="Y104" s="112">
        <v>326</v>
      </c>
      <c r="Z104" s="112">
        <v>326</v>
      </c>
      <c r="AB104" s="109" t="str">
        <f>TEXT(Z104,"###,###")</f>
        <v>326</v>
      </c>
      <c r="AD104" s="130">
        <f>Z104/($Z$4)*100</f>
        <v>50</v>
      </c>
      <c r="AF104" s="109"/>
    </row>
    <row r="105" spans="1:32" x14ac:dyDescent="0.25">
      <c r="S105" s="115" t="s">
        <v>17</v>
      </c>
      <c r="T105" s="115"/>
      <c r="U105" s="112"/>
      <c r="V105" s="112">
        <v>293</v>
      </c>
      <c r="W105" s="112">
        <v>282</v>
      </c>
      <c r="X105" s="112">
        <v>389</v>
      </c>
      <c r="Y105" s="112">
        <v>345</v>
      </c>
      <c r="Z105" s="112">
        <v>300</v>
      </c>
      <c r="AB105" s="109" t="str">
        <f>TEXT(Z105,"###,###")</f>
        <v>300</v>
      </c>
      <c r="AD105" s="130">
        <f>Z105/($Z$4)*100</f>
        <v>46.012269938650306</v>
      </c>
      <c r="AF105" s="109"/>
    </row>
    <row r="106" spans="1:32" x14ac:dyDescent="0.25">
      <c r="S106" s="118" t="s">
        <v>53</v>
      </c>
      <c r="T106" s="118"/>
      <c r="U106" s="120"/>
      <c r="V106" s="120">
        <v>553</v>
      </c>
      <c r="W106" s="120">
        <v>636</v>
      </c>
      <c r="X106" s="120">
        <v>683</v>
      </c>
      <c r="Y106" s="120">
        <v>671</v>
      </c>
      <c r="Z106" s="120">
        <v>626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53</v>
      </c>
      <c r="W108" s="112">
        <v>115</v>
      </c>
      <c r="X108" s="112">
        <v>49</v>
      </c>
      <c r="Y108" s="112">
        <v>36</v>
      </c>
      <c r="Z108" s="112">
        <v>16</v>
      </c>
      <c r="AB108" s="109" t="str">
        <f>TEXT(Z108,"###,###")</f>
        <v>16</v>
      </c>
      <c r="AD108" s="130">
        <f>Z108/($Z$4)*100</f>
        <v>2.4539877300613497</v>
      </c>
      <c r="AF108" s="109"/>
    </row>
    <row r="109" spans="1:32" x14ac:dyDescent="0.25">
      <c r="S109" s="115" t="s">
        <v>20</v>
      </c>
      <c r="T109" s="115"/>
      <c r="U109" s="112"/>
      <c r="V109" s="112">
        <v>31</v>
      </c>
      <c r="W109" s="112">
        <v>50</v>
      </c>
      <c r="X109" s="112">
        <v>30</v>
      </c>
      <c r="Y109" s="112">
        <v>21</v>
      </c>
      <c r="Z109" s="112">
        <v>47</v>
      </c>
      <c r="AB109" s="109" t="str">
        <f>TEXT(Z109,"###,###")</f>
        <v>47</v>
      </c>
      <c r="AD109" s="130">
        <f>Z109/($Z$4)*100</f>
        <v>7.2085889570552144</v>
      </c>
      <c r="AF109" s="109"/>
    </row>
    <row r="110" spans="1:32" x14ac:dyDescent="0.25">
      <c r="S110" s="115" t="s">
        <v>21</v>
      </c>
      <c r="T110" s="115"/>
      <c r="U110" s="112"/>
      <c r="V110" s="112">
        <v>185</v>
      </c>
      <c r="W110" s="112">
        <v>130</v>
      </c>
      <c r="X110" s="112">
        <v>266</v>
      </c>
      <c r="Y110" s="112">
        <v>238</v>
      </c>
      <c r="Z110" s="112">
        <v>286</v>
      </c>
      <c r="AB110" s="109" t="str">
        <f>TEXT(Z110,"###,###")</f>
        <v>286</v>
      </c>
      <c r="AD110" s="130">
        <f>Z110/($Z$4)*100</f>
        <v>43.865030674846629</v>
      </c>
      <c r="AF110" s="109"/>
    </row>
    <row r="111" spans="1:32" x14ac:dyDescent="0.25">
      <c r="S111" s="115" t="s">
        <v>22</v>
      </c>
      <c r="T111" s="115"/>
      <c r="U111" s="112"/>
      <c r="V111" s="112">
        <v>306</v>
      </c>
      <c r="W111" s="112">
        <v>347</v>
      </c>
      <c r="X111" s="112">
        <v>333</v>
      </c>
      <c r="Y111" s="112">
        <v>299</v>
      </c>
      <c r="Z111" s="112">
        <v>298</v>
      </c>
      <c r="AB111" s="109" t="str">
        <f>TEXT(Z111,"###,###")</f>
        <v>298</v>
      </c>
      <c r="AD111" s="130">
        <f>Z111/($Z$4)*100</f>
        <v>45.70552147239264</v>
      </c>
      <c r="AF111" s="109"/>
    </row>
    <row r="112" spans="1:32" x14ac:dyDescent="0.25">
      <c r="S112" s="118" t="s">
        <v>53</v>
      </c>
      <c r="T112" s="118"/>
      <c r="U112" s="112"/>
      <c r="V112" s="112">
        <v>618</v>
      </c>
      <c r="W112" s="112">
        <v>704</v>
      </c>
      <c r="X112" s="112">
        <v>706</v>
      </c>
      <c r="Y112" s="112">
        <v>592</v>
      </c>
      <c r="Z112" s="112">
        <v>652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37.57</v>
      </c>
      <c r="W118" s="131">
        <v>37.159999999999997</v>
      </c>
      <c r="X118" s="131">
        <v>37.22</v>
      </c>
      <c r="Y118" s="131">
        <v>37.99</v>
      </c>
      <c r="Z118" s="131">
        <v>38.5</v>
      </c>
      <c r="AB118" s="109" t="str">
        <f>TEXT(Z118,"##.0")</f>
        <v>38.5</v>
      </c>
    </row>
    <row r="120" spans="19:32" x14ac:dyDescent="0.25">
      <c r="S120" s="101" t="s">
        <v>100</v>
      </c>
      <c r="T120" s="112"/>
      <c r="U120" s="112"/>
      <c r="V120" s="112">
        <v>481</v>
      </c>
      <c r="W120" s="112">
        <v>505</v>
      </c>
      <c r="X120" s="112">
        <v>515</v>
      </c>
      <c r="Y120" s="112">
        <v>452</v>
      </c>
      <c r="Z120" s="112">
        <v>451</v>
      </c>
      <c r="AB120" s="109" t="str">
        <f>TEXT(Z120,"###,###")</f>
        <v>451</v>
      </c>
    </row>
    <row r="121" spans="19:32" x14ac:dyDescent="0.25">
      <c r="S121" s="101" t="s">
        <v>101</v>
      </c>
      <c r="T121" s="112"/>
      <c r="U121" s="112"/>
      <c r="V121" s="112">
        <v>0</v>
      </c>
      <c r="W121" s="112">
        <v>0</v>
      </c>
      <c r="X121" s="112">
        <v>0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102</v>
      </c>
      <c r="T122" s="112"/>
      <c r="U122" s="112"/>
      <c r="V122" s="112">
        <v>0</v>
      </c>
      <c r="W122" s="112">
        <v>11</v>
      </c>
      <c r="X122" s="112">
        <v>4</v>
      </c>
      <c r="Y122" s="112">
        <v>0</v>
      </c>
      <c r="Z122" s="112">
        <v>3</v>
      </c>
      <c r="AB122" s="109" t="str">
        <f>TEXT(Z122,"###,###")</f>
        <v>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481</v>
      </c>
      <c r="W124" s="112">
        <v>516</v>
      </c>
      <c r="X124" s="112">
        <v>519</v>
      </c>
      <c r="Y124" s="112">
        <v>452</v>
      </c>
      <c r="Z124" s="112">
        <v>454</v>
      </c>
      <c r="AB124" s="109" t="str">
        <f>TEXT(Z124,"###,###")</f>
        <v>454</v>
      </c>
      <c r="AD124" s="127">
        <f>Z124/$Z$7*100</f>
        <v>99.561403508771932</v>
      </c>
    </row>
    <row r="125" spans="19:32" x14ac:dyDescent="0.25">
      <c r="S125" s="101" t="s">
        <v>104</v>
      </c>
      <c r="T125" s="112"/>
      <c r="U125" s="112"/>
      <c r="V125" s="112">
        <v>0</v>
      </c>
      <c r="W125" s="112">
        <v>11</v>
      </c>
      <c r="X125" s="112">
        <v>4</v>
      </c>
      <c r="Y125" s="112">
        <v>0</v>
      </c>
      <c r="Z125" s="112">
        <v>3</v>
      </c>
      <c r="AB125" s="109" t="str">
        <f>TEXT(Z125,"###,###")</f>
        <v>3</v>
      </c>
      <c r="AD125" s="127">
        <f>Z125/$Z$7*100</f>
        <v>0.6578947368421052</v>
      </c>
    </row>
    <row r="127" spans="19:32" x14ac:dyDescent="0.25">
      <c r="S127" s="101" t="s">
        <v>105</v>
      </c>
      <c r="T127" s="112"/>
      <c r="U127" s="112"/>
      <c r="V127" s="112">
        <v>241</v>
      </c>
      <c r="W127" s="112">
        <v>271</v>
      </c>
      <c r="X127" s="112">
        <v>274</v>
      </c>
      <c r="Y127" s="112">
        <v>220</v>
      </c>
      <c r="Z127" s="112">
        <v>226</v>
      </c>
      <c r="AB127" s="109" t="str">
        <f>TEXT(Z127,"###,###")</f>
        <v>226</v>
      </c>
      <c r="AD127" s="127">
        <f>Z127/$Z$7*100</f>
        <v>49.561403508771932</v>
      </c>
    </row>
    <row r="128" spans="19:32" x14ac:dyDescent="0.25">
      <c r="S128" s="101" t="s">
        <v>106</v>
      </c>
      <c r="T128" s="112"/>
      <c r="U128" s="112"/>
      <c r="V128" s="112">
        <v>244</v>
      </c>
      <c r="W128" s="112">
        <v>238</v>
      </c>
      <c r="X128" s="112">
        <v>241</v>
      </c>
      <c r="Y128" s="112">
        <v>230</v>
      </c>
      <c r="Z128" s="112">
        <v>225</v>
      </c>
      <c r="AB128" s="109" t="str">
        <f>TEXT(Z128,"###,###")</f>
        <v>225</v>
      </c>
      <c r="AD128" s="127">
        <f>Z128/$Z$7*100</f>
        <v>49.34210526315789</v>
      </c>
    </row>
    <row r="130" spans="19:20" x14ac:dyDescent="0.25">
      <c r="S130" s="101" t="s">
        <v>280</v>
      </c>
      <c r="T130" s="127">
        <v>98.903508771929822</v>
      </c>
    </row>
    <row r="131" spans="19:20" x14ac:dyDescent="0.25">
      <c r="S131" s="101" t="s">
        <v>281</v>
      </c>
      <c r="T131" s="127">
        <v>0</v>
      </c>
    </row>
    <row r="132" spans="19:20" x14ac:dyDescent="0.25">
      <c r="S132" s="101" t="s">
        <v>282</v>
      </c>
      <c r="T132" s="127">
        <v>0.6578947368421052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08696D6-0EB2-4B57-A96A-DEB5495B0D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828C6C2-EF48-4C37-9052-05A3E50BDA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62CC72F-E9CF-499D-92F4-3F00F4364F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C26693C-6B05-41AA-9662-4078610362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4B77B-B8E0-4273-9CA4-5DF3776495B1}">
  <sheetPr codeName="Sheet8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132</v>
      </c>
      <c r="T1" s="99"/>
      <c r="U1" s="99"/>
      <c r="V1" s="99"/>
      <c r="W1" s="99"/>
      <c r="X1" s="99"/>
      <c r="Y1" s="100" t="s">
        <v>225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132</v>
      </c>
      <c r="Y3" s="105" t="s">
        <v>225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9.24 Douglas,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11918</v>
      </c>
      <c r="W4" s="108">
        <v>12817</v>
      </c>
      <c r="X4" s="108">
        <v>12412</v>
      </c>
      <c r="Y4" s="108">
        <v>11767</v>
      </c>
      <c r="Z4" s="108">
        <v>13023</v>
      </c>
      <c r="AB4" s="109" t="str">
        <f>TEXT(Z4,"###,###")</f>
        <v>13,023</v>
      </c>
      <c r="AD4" s="110">
        <f>Z4/Y4-1</f>
        <v>0.10673918585875763</v>
      </c>
      <c r="AF4" s="110">
        <f>Z4/V4-1</f>
        <v>9.2716898808524961E-2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5901</v>
      </c>
      <c r="W5" s="108">
        <v>6500</v>
      </c>
      <c r="X5" s="108">
        <v>6205</v>
      </c>
      <c r="Y5" s="108">
        <v>5855</v>
      </c>
      <c r="Z5" s="108">
        <v>6565</v>
      </c>
      <c r="AB5" s="109" t="str">
        <f>TEXT(Z5,"###,###")</f>
        <v>6,565</v>
      </c>
      <c r="AD5" s="110">
        <f t="shared" ref="AD5:AD9" si="0">Z5/Y5-1</f>
        <v>0.12126387702818109</v>
      </c>
      <c r="AF5" s="110">
        <f t="shared" ref="AF5:AF9" si="1">Z5/V5-1</f>
        <v>0.11252330113540077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6011</v>
      </c>
      <c r="W6" s="108">
        <v>6315</v>
      </c>
      <c r="X6" s="108">
        <v>6205</v>
      </c>
      <c r="Y6" s="108">
        <v>5909</v>
      </c>
      <c r="Z6" s="108">
        <v>6451</v>
      </c>
      <c r="AB6" s="109" t="str">
        <f>TEXT(Z6,"###,###")</f>
        <v>6,451</v>
      </c>
      <c r="AD6" s="110">
        <f t="shared" si="0"/>
        <v>9.1724488069047316E-2</v>
      </c>
      <c r="AF6" s="110">
        <f t="shared" si="1"/>
        <v>7.3199134919314623E-2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7460</v>
      </c>
      <c r="W7" s="108">
        <v>8146</v>
      </c>
      <c r="X7" s="108">
        <v>7847</v>
      </c>
      <c r="Y7" s="108">
        <v>7781</v>
      </c>
      <c r="Z7" s="108">
        <v>8084</v>
      </c>
      <c r="AB7" s="109" t="str">
        <f>TEXT(Z7,"###,###")</f>
        <v>8,084</v>
      </c>
      <c r="AD7" s="110">
        <f t="shared" si="0"/>
        <v>3.8941010152936606E-2</v>
      </c>
      <c r="AF7" s="110">
        <f t="shared" si="1"/>
        <v>8.3646112600536116E-2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13,023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8,084</v>
      </c>
      <c r="P8" s="67"/>
      <c r="S8" s="107" t="s">
        <v>84</v>
      </c>
      <c r="T8" s="108"/>
      <c r="U8" s="108"/>
      <c r="V8" s="108">
        <v>33603.4</v>
      </c>
      <c r="W8" s="108">
        <v>34355.800000000003</v>
      </c>
      <c r="X8" s="108">
        <v>34955.26</v>
      </c>
      <c r="Y8" s="108">
        <v>36135</v>
      </c>
      <c r="Z8" s="108">
        <v>34660.959999999999</v>
      </c>
      <c r="AB8" s="109" t="str">
        <f>TEXT(Z8,"$###,###")</f>
        <v>$34,661</v>
      </c>
      <c r="AD8" s="110">
        <f t="shared" si="0"/>
        <v>-4.0792583367925905E-2</v>
      </c>
      <c r="AF8" s="110">
        <f t="shared" si="1"/>
        <v>3.1471815352017929E-2</v>
      </c>
    </row>
    <row r="9" spans="1:32" x14ac:dyDescent="0.25">
      <c r="A9" s="30" t="s">
        <v>14</v>
      </c>
      <c r="B9" s="71"/>
      <c r="C9" s="72"/>
      <c r="D9" s="73">
        <f>AD104</f>
        <v>77.332411886662058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51.051459673429001</v>
      </c>
      <c r="P9" s="74" t="s">
        <v>85</v>
      </c>
      <c r="S9" s="107" t="s">
        <v>7</v>
      </c>
      <c r="T9" s="108"/>
      <c r="U9" s="108"/>
      <c r="V9" s="108">
        <v>300651328</v>
      </c>
      <c r="W9" s="108">
        <v>338820989</v>
      </c>
      <c r="X9" s="108">
        <v>336132176</v>
      </c>
      <c r="Y9" s="108">
        <v>342259174</v>
      </c>
      <c r="Z9" s="108">
        <v>368795799</v>
      </c>
      <c r="AB9" s="109" t="str">
        <f>TEXT(Z9/1000000,"$#,###.0")&amp;" mil"</f>
        <v>$368.8 mil</v>
      </c>
      <c r="AD9" s="110">
        <f t="shared" si="0"/>
        <v>7.7533714260643816E-2</v>
      </c>
      <c r="AF9" s="110">
        <f t="shared" si="1"/>
        <v>0.22665614502125209</v>
      </c>
    </row>
    <row r="10" spans="1:32" x14ac:dyDescent="0.25">
      <c r="A10" s="30" t="s">
        <v>17</v>
      </c>
      <c r="B10" s="71"/>
      <c r="C10" s="72"/>
      <c r="D10" s="73">
        <f>AD105</f>
        <v>10.581279275128619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48.936170212765958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79.156358238495798</v>
      </c>
      <c r="P11" s="74" t="s">
        <v>85</v>
      </c>
      <c r="S11" s="107" t="s">
        <v>29</v>
      </c>
      <c r="T11" s="112"/>
      <c r="U11" s="112"/>
      <c r="V11" s="112">
        <v>10503</v>
      </c>
      <c r="W11" s="112">
        <v>11184</v>
      </c>
      <c r="X11" s="112">
        <v>10859</v>
      </c>
      <c r="Y11" s="112">
        <v>10165</v>
      </c>
      <c r="Z11" s="112">
        <v>11337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11.355764473033151</v>
      </c>
      <c r="P12" s="74" t="s">
        <v>85</v>
      </c>
      <c r="S12" s="107" t="s">
        <v>30</v>
      </c>
      <c r="T12" s="112"/>
      <c r="U12" s="112"/>
      <c r="V12" s="112">
        <v>1407</v>
      </c>
      <c r="W12" s="112">
        <v>1632</v>
      </c>
      <c r="X12" s="112">
        <v>1544</v>
      </c>
      <c r="Y12" s="112">
        <v>1604</v>
      </c>
      <c r="Z12" s="112">
        <v>1686</v>
      </c>
    </row>
    <row r="13" spans="1:32" ht="15" customHeight="1" x14ac:dyDescent="0.25">
      <c r="A13" s="30" t="s">
        <v>19</v>
      </c>
      <c r="B13" s="72"/>
      <c r="C13" s="72"/>
      <c r="D13" s="73">
        <f>AD108</f>
        <v>18.782154649466328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9.4383968332508665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17.476771865161638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42.8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24.994240958304541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21.641329872698059</v>
      </c>
      <c r="P15" s="74" t="s">
        <v>85</v>
      </c>
      <c r="S15" s="115" t="s">
        <v>61</v>
      </c>
      <c r="T15" s="115"/>
      <c r="U15" s="116"/>
      <c r="V15" s="116">
        <v>532</v>
      </c>
      <c r="W15" s="116">
        <v>586</v>
      </c>
      <c r="X15" s="116">
        <v>666</v>
      </c>
      <c r="Y15" s="112">
        <v>707</v>
      </c>
      <c r="Z15" s="112">
        <v>733</v>
      </c>
      <c r="AB15" s="117">
        <f t="shared" ref="AB15:AB34" si="2">IF(Z15="np",0,Z15/$Z$34)</f>
        <v>5.6285034170314059E-2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29.877908316056207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78.358670127301949</v>
      </c>
      <c r="P16" s="37" t="s">
        <v>85</v>
      </c>
      <c r="S16" s="115" t="s">
        <v>62</v>
      </c>
      <c r="T16" s="115"/>
      <c r="U16" s="116"/>
      <c r="V16" s="116">
        <v>68</v>
      </c>
      <c r="W16" s="116">
        <v>104</v>
      </c>
      <c r="X16" s="116">
        <v>107</v>
      </c>
      <c r="Y16" s="112">
        <v>129</v>
      </c>
      <c r="Z16" s="112">
        <v>133</v>
      </c>
      <c r="AB16" s="117">
        <f t="shared" si="2"/>
        <v>1.0212700606619059E-2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468</v>
      </c>
      <c r="W17" s="116">
        <v>525</v>
      </c>
      <c r="X17" s="116">
        <v>459</v>
      </c>
      <c r="Y17" s="112">
        <v>536</v>
      </c>
      <c r="Z17" s="112">
        <v>488</v>
      </c>
      <c r="AB17" s="117">
        <f t="shared" si="2"/>
        <v>3.747216463180527E-2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32</v>
      </c>
      <c r="W18" s="116">
        <v>36</v>
      </c>
      <c r="X18" s="116">
        <v>28</v>
      </c>
      <c r="Y18" s="112">
        <v>35</v>
      </c>
      <c r="Z18" s="112">
        <v>44</v>
      </c>
      <c r="AB18" s="117">
        <f t="shared" si="2"/>
        <v>3.3786377946709669E-3</v>
      </c>
    </row>
    <row r="19" spans="1:28" x14ac:dyDescent="0.25">
      <c r="A19" s="63" t="str">
        <f>$S$1&amp;" ("&amp;$V$2&amp;" to "&amp;$Z$2&amp;")"</f>
        <v>Douglas (2016-17 to 2020-21)</v>
      </c>
      <c r="B19" s="63"/>
      <c r="C19" s="63"/>
      <c r="D19" s="63"/>
      <c r="E19" s="63"/>
      <c r="F19" s="63"/>
      <c r="G19" s="63" t="str">
        <f>$S$1&amp;" ("&amp;$V$2&amp;" to "&amp;$Z$2&amp;")"</f>
        <v>Douglas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623</v>
      </c>
      <c r="W19" s="116">
        <v>786</v>
      </c>
      <c r="X19" s="116">
        <v>728</v>
      </c>
      <c r="Y19" s="112">
        <v>702</v>
      </c>
      <c r="Z19" s="112">
        <v>804</v>
      </c>
      <c r="AB19" s="117">
        <f t="shared" si="2"/>
        <v>6.1736926975351304E-2</v>
      </c>
    </row>
    <row r="20" spans="1:28" x14ac:dyDescent="0.25">
      <c r="S20" s="115" t="s">
        <v>66</v>
      </c>
      <c r="T20" s="115"/>
      <c r="U20" s="116"/>
      <c r="V20" s="116">
        <v>156</v>
      </c>
      <c r="W20" s="116">
        <v>144</v>
      </c>
      <c r="X20" s="116">
        <v>179</v>
      </c>
      <c r="Y20" s="112">
        <v>174</v>
      </c>
      <c r="Z20" s="112">
        <v>189</v>
      </c>
      <c r="AB20" s="117">
        <f t="shared" si="2"/>
        <v>1.4512785072563926E-2</v>
      </c>
    </row>
    <row r="21" spans="1:28" x14ac:dyDescent="0.25">
      <c r="S21" s="115" t="s">
        <v>67</v>
      </c>
      <c r="T21" s="115"/>
      <c r="U21" s="116"/>
      <c r="V21" s="116">
        <v>801</v>
      </c>
      <c r="W21" s="116">
        <v>898</v>
      </c>
      <c r="X21" s="116">
        <v>845</v>
      </c>
      <c r="Y21" s="112">
        <v>783</v>
      </c>
      <c r="Z21" s="112">
        <v>927</v>
      </c>
      <c r="AB21" s="117">
        <f t="shared" si="2"/>
        <v>7.1181755355908774E-2</v>
      </c>
    </row>
    <row r="22" spans="1:28" x14ac:dyDescent="0.25">
      <c r="S22" s="115" t="s">
        <v>68</v>
      </c>
      <c r="T22" s="115"/>
      <c r="U22" s="116"/>
      <c r="V22" s="116">
        <v>3110</v>
      </c>
      <c r="W22" s="116">
        <v>3227</v>
      </c>
      <c r="X22" s="116">
        <v>3140</v>
      </c>
      <c r="Y22" s="112">
        <v>2760</v>
      </c>
      <c r="Z22" s="112">
        <v>3483</v>
      </c>
      <c r="AB22" s="117">
        <f t="shared" si="2"/>
        <v>0.26744989633724947</v>
      </c>
    </row>
    <row r="23" spans="1:28" x14ac:dyDescent="0.25">
      <c r="S23" s="115" t="s">
        <v>69</v>
      </c>
      <c r="T23" s="115"/>
      <c r="U23" s="116"/>
      <c r="V23" s="116">
        <v>670</v>
      </c>
      <c r="W23" s="116">
        <v>751</v>
      </c>
      <c r="X23" s="116">
        <v>710</v>
      </c>
      <c r="Y23" s="112">
        <v>624</v>
      </c>
      <c r="Z23" s="112">
        <v>629</v>
      </c>
      <c r="AB23" s="117">
        <f t="shared" si="2"/>
        <v>4.8299163019273596E-2</v>
      </c>
    </row>
    <row r="24" spans="1:28" x14ac:dyDescent="0.25">
      <c r="S24" s="115" t="s">
        <v>70</v>
      </c>
      <c r="T24" s="115"/>
      <c r="U24" s="116"/>
      <c r="V24" s="116">
        <v>141</v>
      </c>
      <c r="W24" s="116">
        <v>52</v>
      </c>
      <c r="X24" s="116">
        <v>75</v>
      </c>
      <c r="Y24" s="112">
        <v>65</v>
      </c>
      <c r="Z24" s="112">
        <v>128</v>
      </c>
      <c r="AB24" s="117">
        <f t="shared" si="2"/>
        <v>9.8287644935882677E-3</v>
      </c>
    </row>
    <row r="25" spans="1:28" x14ac:dyDescent="0.25">
      <c r="S25" s="115" t="s">
        <v>71</v>
      </c>
      <c r="T25" s="115"/>
      <c r="U25" s="116"/>
      <c r="V25" s="116">
        <v>366</v>
      </c>
      <c r="W25" s="116">
        <v>394</v>
      </c>
      <c r="X25" s="116">
        <v>372</v>
      </c>
      <c r="Y25" s="112">
        <v>337</v>
      </c>
      <c r="Z25" s="112">
        <v>359</v>
      </c>
      <c r="AB25" s="117">
        <f t="shared" si="2"/>
        <v>2.7566612915610841E-2</v>
      </c>
    </row>
    <row r="26" spans="1:28" x14ac:dyDescent="0.25">
      <c r="S26" s="115" t="s">
        <v>72</v>
      </c>
      <c r="T26" s="115"/>
      <c r="U26" s="116"/>
      <c r="V26" s="116">
        <v>399</v>
      </c>
      <c r="W26" s="116">
        <v>492</v>
      </c>
      <c r="X26" s="116">
        <v>471</v>
      </c>
      <c r="Y26" s="112">
        <v>437</v>
      </c>
      <c r="Z26" s="112">
        <v>405</v>
      </c>
      <c r="AB26" s="117">
        <f t="shared" si="2"/>
        <v>3.1098825155494125E-2</v>
      </c>
    </row>
    <row r="27" spans="1:28" x14ac:dyDescent="0.25">
      <c r="S27" s="115" t="s">
        <v>73</v>
      </c>
      <c r="T27" s="115"/>
      <c r="U27" s="116"/>
      <c r="V27" s="116">
        <v>430</v>
      </c>
      <c r="W27" s="116">
        <v>492</v>
      </c>
      <c r="X27" s="116">
        <v>448</v>
      </c>
      <c r="Y27" s="112">
        <v>486</v>
      </c>
      <c r="Z27" s="112">
        <v>566</v>
      </c>
      <c r="AB27" s="117">
        <f t="shared" si="2"/>
        <v>4.3461567995085618E-2</v>
      </c>
    </row>
    <row r="28" spans="1:28" x14ac:dyDescent="0.25">
      <c r="S28" s="115" t="s">
        <v>74</v>
      </c>
      <c r="T28" s="115"/>
      <c r="U28" s="116"/>
      <c r="V28" s="116">
        <v>859</v>
      </c>
      <c r="W28" s="116">
        <v>1236</v>
      </c>
      <c r="X28" s="116">
        <v>1181</v>
      </c>
      <c r="Y28" s="112">
        <v>1055</v>
      </c>
      <c r="Z28" s="112">
        <v>1075</v>
      </c>
      <c r="AB28" s="117">
        <f t="shared" si="2"/>
        <v>8.2546264301620209E-2</v>
      </c>
    </row>
    <row r="29" spans="1:28" x14ac:dyDescent="0.25">
      <c r="S29" s="115" t="s">
        <v>75</v>
      </c>
      <c r="T29" s="115"/>
      <c r="U29" s="116"/>
      <c r="V29" s="116">
        <v>386</v>
      </c>
      <c r="W29" s="116">
        <v>425</v>
      </c>
      <c r="X29" s="116">
        <v>440</v>
      </c>
      <c r="Y29" s="112">
        <v>444</v>
      </c>
      <c r="Z29" s="112">
        <v>454</v>
      </c>
      <c r="AB29" s="117">
        <f t="shared" si="2"/>
        <v>3.4861399063195887E-2</v>
      </c>
    </row>
    <row r="30" spans="1:28" x14ac:dyDescent="0.25">
      <c r="S30" s="115" t="s">
        <v>76</v>
      </c>
      <c r="T30" s="115"/>
      <c r="U30" s="116"/>
      <c r="V30" s="116">
        <v>519</v>
      </c>
      <c r="W30" s="116">
        <v>559</v>
      </c>
      <c r="X30" s="116">
        <v>496</v>
      </c>
      <c r="Y30" s="112">
        <v>518</v>
      </c>
      <c r="Z30" s="112">
        <v>524</v>
      </c>
      <c r="AB30" s="117">
        <f t="shared" si="2"/>
        <v>4.0236504645626968E-2</v>
      </c>
    </row>
    <row r="31" spans="1:28" x14ac:dyDescent="0.25">
      <c r="S31" s="115" t="s">
        <v>77</v>
      </c>
      <c r="T31" s="115"/>
      <c r="U31" s="116"/>
      <c r="V31" s="116">
        <v>597</v>
      </c>
      <c r="W31" s="116">
        <v>678</v>
      </c>
      <c r="X31" s="116">
        <v>730</v>
      </c>
      <c r="Y31" s="112">
        <v>718</v>
      </c>
      <c r="Z31" s="112">
        <v>844</v>
      </c>
      <c r="AB31" s="117">
        <f t="shared" si="2"/>
        <v>6.4808415879597639E-2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211</v>
      </c>
      <c r="W32" s="116">
        <v>280</v>
      </c>
      <c r="X32" s="116">
        <v>321</v>
      </c>
      <c r="Y32" s="112">
        <v>259</v>
      </c>
      <c r="Z32" s="112">
        <v>253</v>
      </c>
      <c r="AB32" s="117">
        <f t="shared" si="2"/>
        <v>1.9427167319358059E-2</v>
      </c>
    </row>
    <row r="33" spans="19:32" x14ac:dyDescent="0.25">
      <c r="S33" s="115" t="s">
        <v>79</v>
      </c>
      <c r="T33" s="115"/>
      <c r="U33" s="116"/>
      <c r="V33" s="116">
        <v>351</v>
      </c>
      <c r="W33" s="116">
        <v>410</v>
      </c>
      <c r="X33" s="116">
        <v>410</v>
      </c>
      <c r="Y33" s="112">
        <v>435</v>
      </c>
      <c r="Z33" s="112">
        <v>484</v>
      </c>
      <c r="AB33" s="117">
        <f t="shared" si="2"/>
        <v>3.7165015741380633E-2</v>
      </c>
    </row>
    <row r="34" spans="19:32" x14ac:dyDescent="0.25">
      <c r="S34" s="118" t="s">
        <v>53</v>
      </c>
      <c r="T34" s="118"/>
      <c r="U34" s="119"/>
      <c r="V34" s="119">
        <v>11916</v>
      </c>
      <c r="W34" s="119">
        <v>12814</v>
      </c>
      <c r="X34" s="119">
        <v>12410</v>
      </c>
      <c r="Y34" s="120">
        <v>11767</v>
      </c>
      <c r="Z34" s="120">
        <v>13023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5972</v>
      </c>
      <c r="W37" s="112">
        <v>6569</v>
      </c>
      <c r="X37" s="112">
        <v>6170</v>
      </c>
      <c r="Y37" s="112">
        <v>6303</v>
      </c>
      <c r="Z37" s="112">
        <v>6340</v>
      </c>
      <c r="AB37" s="132">
        <f>Z37/Z40*100</f>
        <v>78.358670127301949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1487</v>
      </c>
      <c r="W38" s="112">
        <v>1574</v>
      </c>
      <c r="X38" s="112">
        <v>1678</v>
      </c>
      <c r="Y38" s="112">
        <v>1476</v>
      </c>
      <c r="Z38" s="112">
        <v>1751</v>
      </c>
      <c r="AB38" s="132">
        <f>Z38/Z40*100</f>
        <v>21.641329872698059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7459</v>
      </c>
      <c r="W40" s="112">
        <v>8143</v>
      </c>
      <c r="X40" s="112">
        <v>7848</v>
      </c>
      <c r="Y40" s="112">
        <v>7779</v>
      </c>
      <c r="Z40" s="112">
        <v>8091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9</v>
      </c>
      <c r="W44" s="112">
        <v>9</v>
      </c>
      <c r="X44" s="112">
        <v>9</v>
      </c>
      <c r="Y44" s="112">
        <v>10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141</v>
      </c>
      <c r="W45" s="112">
        <v>151</v>
      </c>
      <c r="X45" s="112">
        <v>105</v>
      </c>
      <c r="Y45" s="112">
        <v>102</v>
      </c>
      <c r="Z45" s="112">
        <v>142</v>
      </c>
    </row>
    <row r="46" spans="19:32" x14ac:dyDescent="0.25">
      <c r="S46" s="115" t="s">
        <v>38</v>
      </c>
      <c r="T46" s="115"/>
      <c r="U46" s="112"/>
      <c r="V46" s="112">
        <v>266</v>
      </c>
      <c r="W46" s="112">
        <v>291</v>
      </c>
      <c r="X46" s="112">
        <v>276</v>
      </c>
      <c r="Y46" s="112">
        <v>280</v>
      </c>
      <c r="Z46" s="112">
        <v>318</v>
      </c>
    </row>
    <row r="47" spans="19:32" x14ac:dyDescent="0.25">
      <c r="S47" s="115" t="s">
        <v>39</v>
      </c>
      <c r="T47" s="115"/>
      <c r="U47" s="112"/>
      <c r="V47" s="112">
        <v>533</v>
      </c>
      <c r="W47" s="112">
        <v>595</v>
      </c>
      <c r="X47" s="112">
        <v>466</v>
      </c>
      <c r="Y47" s="112">
        <v>355</v>
      </c>
      <c r="Z47" s="112">
        <v>479</v>
      </c>
    </row>
    <row r="48" spans="19:32" x14ac:dyDescent="0.25">
      <c r="S48" s="115" t="s">
        <v>40</v>
      </c>
      <c r="T48" s="115"/>
      <c r="U48" s="112"/>
      <c r="V48" s="112">
        <v>921</v>
      </c>
      <c r="W48" s="112">
        <v>1117</v>
      </c>
      <c r="X48" s="112">
        <v>1079</v>
      </c>
      <c r="Y48" s="112">
        <v>941</v>
      </c>
      <c r="Z48" s="112">
        <v>913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726</v>
      </c>
      <c r="W49" s="112">
        <v>737</v>
      </c>
      <c r="X49" s="112">
        <v>762</v>
      </c>
      <c r="Y49" s="112">
        <v>710</v>
      </c>
      <c r="Z49" s="112">
        <v>853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Douglas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530</v>
      </c>
      <c r="W50" s="112">
        <v>547</v>
      </c>
      <c r="X50" s="112">
        <v>523</v>
      </c>
      <c r="Y50" s="112">
        <v>499</v>
      </c>
      <c r="Z50" s="112">
        <v>554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572</v>
      </c>
      <c r="W51" s="112">
        <v>571</v>
      </c>
      <c r="X51" s="112">
        <v>568</v>
      </c>
      <c r="Y51" s="112">
        <v>511</v>
      </c>
      <c r="Z51" s="112">
        <v>528</v>
      </c>
    </row>
    <row r="52" spans="1:26" ht="15" customHeight="1" x14ac:dyDescent="0.25">
      <c r="S52" s="115" t="s">
        <v>44</v>
      </c>
      <c r="T52" s="115"/>
      <c r="U52" s="112"/>
      <c r="V52" s="112">
        <v>536</v>
      </c>
      <c r="W52" s="112">
        <v>554</v>
      </c>
      <c r="X52" s="112">
        <v>543</v>
      </c>
      <c r="Y52" s="112">
        <v>527</v>
      </c>
      <c r="Z52" s="112">
        <v>602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466</v>
      </c>
      <c r="W53" s="112">
        <v>540</v>
      </c>
      <c r="X53" s="112">
        <v>564</v>
      </c>
      <c r="Y53" s="112">
        <v>518</v>
      </c>
      <c r="Z53" s="112">
        <v>613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492</v>
      </c>
      <c r="W54" s="112">
        <v>580</v>
      </c>
      <c r="X54" s="112">
        <v>521</v>
      </c>
      <c r="Y54" s="112">
        <v>552</v>
      </c>
      <c r="Z54" s="112">
        <v>592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381</v>
      </c>
      <c r="W55" s="112">
        <v>408</v>
      </c>
      <c r="X55" s="112">
        <v>411</v>
      </c>
      <c r="Y55" s="112">
        <v>459</v>
      </c>
      <c r="Z55" s="112">
        <v>496</v>
      </c>
    </row>
    <row r="56" spans="1:26" ht="15" customHeight="1" x14ac:dyDescent="0.25">
      <c r="S56" s="115" t="s">
        <v>48</v>
      </c>
      <c r="T56" s="115"/>
      <c r="U56" s="112"/>
      <c r="V56" s="112">
        <v>192</v>
      </c>
      <c r="W56" s="112">
        <v>232</v>
      </c>
      <c r="X56" s="112">
        <v>218</v>
      </c>
      <c r="Y56" s="112">
        <v>227</v>
      </c>
      <c r="Z56" s="112">
        <v>287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71</v>
      </c>
      <c r="W57" s="112">
        <v>88</v>
      </c>
      <c r="X57" s="112">
        <v>86</v>
      </c>
      <c r="Y57" s="112">
        <v>89</v>
      </c>
      <c r="Z57" s="112">
        <v>100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38</v>
      </c>
      <c r="W58" s="112">
        <v>43</v>
      </c>
      <c r="X58" s="112">
        <v>38</v>
      </c>
      <c r="Y58" s="112">
        <v>42</v>
      </c>
      <c r="Z58" s="112">
        <v>43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17</v>
      </c>
      <c r="W59" s="112">
        <v>27</v>
      </c>
      <c r="X59" s="112">
        <v>20</v>
      </c>
      <c r="Y59" s="112">
        <v>24</v>
      </c>
      <c r="Z59" s="112">
        <v>24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</v>
      </c>
      <c r="W60" s="112">
        <v>14</v>
      </c>
      <c r="X60" s="112">
        <v>9</v>
      </c>
      <c r="Y60" s="112">
        <v>10</v>
      </c>
      <c r="Z60" s="112">
        <v>14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5903</v>
      </c>
      <c r="W61" s="112">
        <v>6498</v>
      </c>
      <c r="X61" s="112">
        <v>6207</v>
      </c>
      <c r="Y61" s="112">
        <v>5853</v>
      </c>
      <c r="Z61" s="112">
        <v>6565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8</v>
      </c>
      <c r="X63" s="112">
        <v>14</v>
      </c>
      <c r="Y63" s="112">
        <v>3</v>
      </c>
      <c r="Z63" s="112">
        <v>21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122</v>
      </c>
      <c r="W64" s="112">
        <v>133</v>
      </c>
      <c r="X64" s="112">
        <v>122</v>
      </c>
      <c r="Y64" s="112">
        <v>87</v>
      </c>
      <c r="Z64" s="112">
        <v>153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Douglas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351</v>
      </c>
      <c r="W65" s="112">
        <v>332</v>
      </c>
      <c r="X65" s="112">
        <v>306</v>
      </c>
      <c r="Y65" s="112">
        <v>240</v>
      </c>
      <c r="Z65" s="112">
        <v>272</v>
      </c>
    </row>
    <row r="66" spans="1:26" x14ac:dyDescent="0.25">
      <c r="S66" s="115" t="s">
        <v>39</v>
      </c>
      <c r="T66" s="115"/>
      <c r="U66" s="112"/>
      <c r="V66" s="112">
        <v>694</v>
      </c>
      <c r="W66" s="112">
        <v>715</v>
      </c>
      <c r="X66" s="112">
        <v>564</v>
      </c>
      <c r="Y66" s="112">
        <v>484</v>
      </c>
      <c r="Z66" s="112">
        <v>494</v>
      </c>
    </row>
    <row r="67" spans="1:26" x14ac:dyDescent="0.25">
      <c r="S67" s="115" t="s">
        <v>40</v>
      </c>
      <c r="T67" s="115"/>
      <c r="U67" s="112"/>
      <c r="V67" s="112">
        <v>1095</v>
      </c>
      <c r="W67" s="112">
        <v>1193</v>
      </c>
      <c r="X67" s="112">
        <v>1219</v>
      </c>
      <c r="Y67" s="112">
        <v>1013</v>
      </c>
      <c r="Z67" s="112">
        <v>1010</v>
      </c>
    </row>
    <row r="68" spans="1:26" x14ac:dyDescent="0.25">
      <c r="S68" s="115" t="s">
        <v>41</v>
      </c>
      <c r="T68" s="115"/>
      <c r="U68" s="112"/>
      <c r="V68" s="112">
        <v>645</v>
      </c>
      <c r="W68" s="112">
        <v>709</v>
      </c>
      <c r="X68" s="112">
        <v>745</v>
      </c>
      <c r="Y68" s="112">
        <v>756</v>
      </c>
      <c r="Z68" s="112">
        <v>910</v>
      </c>
    </row>
    <row r="69" spans="1:26" x14ac:dyDescent="0.25">
      <c r="S69" s="115" t="s">
        <v>42</v>
      </c>
      <c r="T69" s="115"/>
      <c r="U69" s="112"/>
      <c r="V69" s="112">
        <v>510</v>
      </c>
      <c r="W69" s="112">
        <v>499</v>
      </c>
      <c r="X69" s="112">
        <v>514</v>
      </c>
      <c r="Y69" s="112">
        <v>535</v>
      </c>
      <c r="Z69" s="112">
        <v>576</v>
      </c>
    </row>
    <row r="70" spans="1:26" x14ac:dyDescent="0.25">
      <c r="S70" s="115" t="s">
        <v>43</v>
      </c>
      <c r="T70" s="115"/>
      <c r="U70" s="112"/>
      <c r="V70" s="112">
        <v>473</v>
      </c>
      <c r="W70" s="112">
        <v>511</v>
      </c>
      <c r="X70" s="112">
        <v>502</v>
      </c>
      <c r="Y70" s="112">
        <v>476</v>
      </c>
      <c r="Z70" s="112">
        <v>555</v>
      </c>
    </row>
    <row r="71" spans="1:26" x14ac:dyDescent="0.25">
      <c r="S71" s="115" t="s">
        <v>44</v>
      </c>
      <c r="T71" s="115"/>
      <c r="U71" s="112"/>
      <c r="V71" s="112">
        <v>540</v>
      </c>
      <c r="W71" s="112">
        <v>525</v>
      </c>
      <c r="X71" s="112">
        <v>585</v>
      </c>
      <c r="Y71" s="112">
        <v>566</v>
      </c>
      <c r="Z71" s="112">
        <v>543</v>
      </c>
    </row>
    <row r="72" spans="1:26" x14ac:dyDescent="0.25">
      <c r="S72" s="115" t="s">
        <v>45</v>
      </c>
      <c r="T72" s="115"/>
      <c r="U72" s="112"/>
      <c r="V72" s="112">
        <v>569</v>
      </c>
      <c r="W72" s="112">
        <v>538</v>
      </c>
      <c r="X72" s="112">
        <v>490</v>
      </c>
      <c r="Y72" s="112">
        <v>493</v>
      </c>
      <c r="Z72" s="112">
        <v>546</v>
      </c>
    </row>
    <row r="73" spans="1:26" x14ac:dyDescent="0.25">
      <c r="S73" s="115" t="s">
        <v>46</v>
      </c>
      <c r="T73" s="115"/>
      <c r="U73" s="112"/>
      <c r="V73" s="112">
        <v>472</v>
      </c>
      <c r="W73" s="112">
        <v>515</v>
      </c>
      <c r="X73" s="112">
        <v>512</v>
      </c>
      <c r="Y73" s="112">
        <v>551</v>
      </c>
      <c r="Z73" s="112">
        <v>597</v>
      </c>
    </row>
    <row r="74" spans="1:26" x14ac:dyDescent="0.25">
      <c r="S74" s="115" t="s">
        <v>47</v>
      </c>
      <c r="T74" s="115"/>
      <c r="U74" s="112"/>
      <c r="V74" s="112">
        <v>294</v>
      </c>
      <c r="W74" s="112">
        <v>343</v>
      </c>
      <c r="X74" s="112">
        <v>338</v>
      </c>
      <c r="Y74" s="112">
        <v>356</v>
      </c>
      <c r="Z74" s="112">
        <v>402</v>
      </c>
    </row>
    <row r="75" spans="1:26" x14ac:dyDescent="0.25">
      <c r="S75" s="115" t="s">
        <v>48</v>
      </c>
      <c r="T75" s="115"/>
      <c r="U75" s="112"/>
      <c r="V75" s="112">
        <v>140</v>
      </c>
      <c r="W75" s="112">
        <v>141</v>
      </c>
      <c r="X75" s="112">
        <v>166</v>
      </c>
      <c r="Y75" s="112">
        <v>199</v>
      </c>
      <c r="Z75" s="112">
        <v>216</v>
      </c>
    </row>
    <row r="76" spans="1:26" x14ac:dyDescent="0.25">
      <c r="S76" s="115" t="s">
        <v>49</v>
      </c>
      <c r="T76" s="115"/>
      <c r="U76" s="112"/>
      <c r="V76" s="112">
        <v>64</v>
      </c>
      <c r="W76" s="112">
        <v>93</v>
      </c>
      <c r="X76" s="112">
        <v>88</v>
      </c>
      <c r="Y76" s="112">
        <v>96</v>
      </c>
      <c r="Z76" s="112">
        <v>101</v>
      </c>
    </row>
    <row r="77" spans="1:26" x14ac:dyDescent="0.25">
      <c r="S77" s="115" t="s">
        <v>50</v>
      </c>
      <c r="T77" s="115"/>
      <c r="U77" s="112"/>
      <c r="V77" s="112">
        <v>23</v>
      </c>
      <c r="W77" s="112">
        <v>30</v>
      </c>
      <c r="X77" s="112">
        <v>26</v>
      </c>
      <c r="Y77" s="112">
        <v>29</v>
      </c>
      <c r="Z77" s="112">
        <v>37</v>
      </c>
    </row>
    <row r="78" spans="1:26" x14ac:dyDescent="0.25">
      <c r="S78" s="115" t="s">
        <v>51</v>
      </c>
      <c r="T78" s="115"/>
      <c r="U78" s="112"/>
      <c r="V78" s="112">
        <v>5</v>
      </c>
      <c r="W78" s="112">
        <v>12</v>
      </c>
      <c r="X78" s="112">
        <v>13</v>
      </c>
      <c r="Y78" s="112">
        <v>20</v>
      </c>
      <c r="Z78" s="112">
        <v>10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8</v>
      </c>
      <c r="X79" s="112">
        <v>3</v>
      </c>
      <c r="Y79" s="112">
        <v>7</v>
      </c>
      <c r="Z79" s="112">
        <v>8</v>
      </c>
    </row>
    <row r="80" spans="1:26" x14ac:dyDescent="0.25">
      <c r="S80" s="118" t="s">
        <v>53</v>
      </c>
      <c r="T80" s="118"/>
      <c r="U80" s="112"/>
      <c r="V80" s="112">
        <v>6016</v>
      </c>
      <c r="W80" s="112">
        <v>6315</v>
      </c>
      <c r="X80" s="112">
        <v>6206</v>
      </c>
      <c r="Y80" s="112">
        <v>5907</v>
      </c>
      <c r="Z80" s="112">
        <v>6451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Douglas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374</v>
      </c>
      <c r="W83" s="112">
        <v>399</v>
      </c>
      <c r="X83" s="112">
        <v>405</v>
      </c>
      <c r="Y83" s="112">
        <v>416</v>
      </c>
      <c r="Z83" s="112">
        <v>446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229</v>
      </c>
      <c r="W84" s="112">
        <v>262</v>
      </c>
      <c r="X84" s="112">
        <v>284</v>
      </c>
      <c r="Y84" s="112">
        <v>285</v>
      </c>
      <c r="Z84" s="112">
        <v>276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770</v>
      </c>
      <c r="W85" s="112">
        <v>866</v>
      </c>
      <c r="X85" s="112">
        <v>861</v>
      </c>
      <c r="Y85" s="112">
        <v>857</v>
      </c>
      <c r="Z85" s="112">
        <v>850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13,023</v>
      </c>
      <c r="D86" s="96">
        <f t="shared" ref="D86:D91" si="4">AD4</f>
        <v>0.10673918585875763</v>
      </c>
      <c r="E86" s="97">
        <f t="shared" ref="E86:E91" si="5">AD4</f>
        <v>0.10673918585875763</v>
      </c>
      <c r="F86" s="96">
        <f t="shared" ref="F86:F91" si="6">AF4</f>
        <v>9.2716898808524961E-2</v>
      </c>
      <c r="G86" s="97">
        <f t="shared" ref="G86:G91" si="7">AF4</f>
        <v>9.2716898808524961E-2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358</v>
      </c>
      <c r="W86" s="112">
        <v>369</v>
      </c>
      <c r="X86" s="112">
        <v>379</v>
      </c>
      <c r="Y86" s="112">
        <v>346</v>
      </c>
      <c r="Z86" s="112">
        <v>316</v>
      </c>
    </row>
    <row r="87" spans="1:30" ht="15" customHeight="1" x14ac:dyDescent="0.25">
      <c r="A87" s="98" t="s">
        <v>4</v>
      </c>
      <c r="B87" s="49"/>
      <c r="C87" s="57" t="str">
        <f t="shared" si="3"/>
        <v>6,565</v>
      </c>
      <c r="D87" s="96">
        <f t="shared" si="4"/>
        <v>0.12126387702818109</v>
      </c>
      <c r="E87" s="97">
        <f t="shared" si="5"/>
        <v>0.12126387702818109</v>
      </c>
      <c r="F87" s="96">
        <f t="shared" si="6"/>
        <v>0.11252330113540077</v>
      </c>
      <c r="G87" s="97">
        <f t="shared" si="7"/>
        <v>0.11252330113540077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56</v>
      </c>
      <c r="W87" s="112">
        <v>69</v>
      </c>
      <c r="X87" s="112">
        <v>69</v>
      </c>
      <c r="Y87" s="112">
        <v>68</v>
      </c>
      <c r="Z87" s="112">
        <v>70</v>
      </c>
    </row>
    <row r="88" spans="1:30" ht="15" customHeight="1" x14ac:dyDescent="0.25">
      <c r="A88" s="98" t="s">
        <v>5</v>
      </c>
      <c r="B88" s="49"/>
      <c r="C88" s="57" t="str">
        <f t="shared" si="3"/>
        <v>6,451</v>
      </c>
      <c r="D88" s="96">
        <f t="shared" si="4"/>
        <v>9.1724488069047316E-2</v>
      </c>
      <c r="E88" s="97">
        <f t="shared" si="5"/>
        <v>9.1724488069047316E-2</v>
      </c>
      <c r="F88" s="96">
        <f t="shared" si="6"/>
        <v>7.3199134919314623E-2</v>
      </c>
      <c r="G88" s="97">
        <f t="shared" si="7"/>
        <v>7.3199134919314623E-2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121</v>
      </c>
      <c r="W88" s="112">
        <v>151</v>
      </c>
      <c r="X88" s="112">
        <v>162</v>
      </c>
      <c r="Y88" s="112">
        <v>159</v>
      </c>
      <c r="Z88" s="112">
        <v>161</v>
      </c>
    </row>
    <row r="89" spans="1:30" ht="15" customHeight="1" x14ac:dyDescent="0.25">
      <c r="A89" s="49" t="s">
        <v>6</v>
      </c>
      <c r="B89" s="49"/>
      <c r="C89" s="57" t="str">
        <f t="shared" si="3"/>
        <v>8,084</v>
      </c>
      <c r="D89" s="96">
        <f t="shared" si="4"/>
        <v>3.8941010152936606E-2</v>
      </c>
      <c r="E89" s="97">
        <f t="shared" si="5"/>
        <v>3.8941010152936606E-2</v>
      </c>
      <c r="F89" s="96">
        <f t="shared" si="6"/>
        <v>8.3646112600536116E-2</v>
      </c>
      <c r="G89" s="97">
        <f t="shared" si="7"/>
        <v>8.3646112600536116E-2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286</v>
      </c>
      <c r="W89" s="112">
        <v>333</v>
      </c>
      <c r="X89" s="112">
        <v>316</v>
      </c>
      <c r="Y89" s="112">
        <v>304</v>
      </c>
      <c r="Z89" s="112">
        <v>295</v>
      </c>
    </row>
    <row r="90" spans="1:30" ht="15" customHeight="1" x14ac:dyDescent="0.25">
      <c r="A90" s="49" t="s">
        <v>98</v>
      </c>
      <c r="B90" s="49"/>
      <c r="C90" s="57" t="str">
        <f t="shared" si="3"/>
        <v>$34,661</v>
      </c>
      <c r="D90" s="96">
        <f t="shared" si="4"/>
        <v>-4.0792583367925905E-2</v>
      </c>
      <c r="E90" s="97">
        <f t="shared" si="5"/>
        <v>-4.0792583367925905E-2</v>
      </c>
      <c r="F90" s="96">
        <f t="shared" si="6"/>
        <v>3.1471815352017929E-2</v>
      </c>
      <c r="G90" s="97">
        <f t="shared" si="7"/>
        <v>3.1471815352017929E-2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476</v>
      </c>
      <c r="W90" s="112">
        <v>536</v>
      </c>
      <c r="X90" s="112">
        <v>532</v>
      </c>
      <c r="Y90" s="112">
        <v>505</v>
      </c>
      <c r="Z90" s="112">
        <v>504</v>
      </c>
    </row>
    <row r="91" spans="1:30" ht="15" customHeight="1" x14ac:dyDescent="0.25">
      <c r="A91" s="49" t="s">
        <v>7</v>
      </c>
      <c r="B91" s="49"/>
      <c r="C91" s="57" t="str">
        <f t="shared" si="3"/>
        <v>$368.8 mil</v>
      </c>
      <c r="D91" s="96">
        <f t="shared" si="4"/>
        <v>7.7533714260643816E-2</v>
      </c>
      <c r="E91" s="97">
        <f t="shared" si="5"/>
        <v>7.7533714260643816E-2</v>
      </c>
      <c r="F91" s="96">
        <f t="shared" si="6"/>
        <v>0.22665614502125209</v>
      </c>
      <c r="G91" s="97">
        <f t="shared" si="7"/>
        <v>0.22665614502125209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3774</v>
      </c>
      <c r="W91" s="112">
        <v>4184</v>
      </c>
      <c r="X91" s="112">
        <v>3971</v>
      </c>
      <c r="Y91" s="112">
        <v>3952</v>
      </c>
      <c r="Z91" s="112">
        <v>4131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355</v>
      </c>
      <c r="W93" s="112">
        <v>381</v>
      </c>
      <c r="X93" s="112">
        <v>366</v>
      </c>
      <c r="Y93" s="112">
        <v>385</v>
      </c>
      <c r="Z93" s="112">
        <v>387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373</v>
      </c>
      <c r="W94" s="112">
        <v>404</v>
      </c>
      <c r="X94" s="112">
        <v>381</v>
      </c>
      <c r="Y94" s="112">
        <v>393</v>
      </c>
      <c r="Z94" s="112">
        <v>399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141</v>
      </c>
      <c r="W95" s="112">
        <v>148</v>
      </c>
      <c r="X95" s="112">
        <v>161</v>
      </c>
      <c r="Y95" s="112">
        <v>144</v>
      </c>
      <c r="Z95" s="112">
        <v>131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697</v>
      </c>
      <c r="W96" s="112">
        <v>734</v>
      </c>
      <c r="X96" s="112">
        <v>761</v>
      </c>
      <c r="Y96" s="112">
        <v>741</v>
      </c>
      <c r="Z96" s="112">
        <v>707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456</v>
      </c>
      <c r="W97" s="112">
        <v>478</v>
      </c>
      <c r="X97" s="112">
        <v>487</v>
      </c>
      <c r="Y97" s="112">
        <v>470</v>
      </c>
      <c r="Z97" s="112">
        <v>475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365</v>
      </c>
      <c r="W98" s="112">
        <v>416</v>
      </c>
      <c r="X98" s="112">
        <v>423</v>
      </c>
      <c r="Y98" s="112">
        <v>410</v>
      </c>
      <c r="Z98" s="112">
        <v>410</v>
      </c>
    </row>
    <row r="99" spans="1:32" ht="15" customHeight="1" x14ac:dyDescent="0.25">
      <c r="S99" s="115" t="s">
        <v>199</v>
      </c>
      <c r="T99" s="115"/>
      <c r="U99" s="112"/>
      <c r="V99" s="112">
        <v>22</v>
      </c>
      <c r="W99" s="112">
        <v>30</v>
      </c>
      <c r="X99" s="112">
        <v>31</v>
      </c>
      <c r="Y99" s="112">
        <v>27</v>
      </c>
      <c r="Z99" s="112">
        <v>23</v>
      </c>
    </row>
    <row r="100" spans="1:32" ht="15" customHeight="1" x14ac:dyDescent="0.25">
      <c r="S100" s="115" t="s">
        <v>58</v>
      </c>
      <c r="T100" s="115"/>
      <c r="U100" s="112"/>
      <c r="V100" s="112">
        <v>347</v>
      </c>
      <c r="W100" s="112">
        <v>368</v>
      </c>
      <c r="X100" s="112">
        <v>407</v>
      </c>
      <c r="Y100" s="112">
        <v>386</v>
      </c>
      <c r="Z100" s="112">
        <v>369</v>
      </c>
    </row>
    <row r="101" spans="1:32" x14ac:dyDescent="0.25">
      <c r="A101" s="18"/>
      <c r="S101" s="118" t="s">
        <v>53</v>
      </c>
      <c r="T101" s="118"/>
      <c r="U101" s="112"/>
      <c r="V101" s="112">
        <v>3686</v>
      </c>
      <c r="W101" s="112">
        <v>3961</v>
      </c>
      <c r="X101" s="112">
        <v>3880</v>
      </c>
      <c r="Y101" s="112">
        <v>3823</v>
      </c>
      <c r="Z101" s="112">
        <v>3951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9076</v>
      </c>
      <c r="W104" s="112">
        <v>9697</v>
      </c>
      <c r="X104" s="112">
        <v>9597</v>
      </c>
      <c r="Y104" s="112">
        <v>10071</v>
      </c>
      <c r="Z104" s="112">
        <v>10071</v>
      </c>
      <c r="AB104" s="109" t="str">
        <f>TEXT(Z104,"###,###")</f>
        <v>10,071</v>
      </c>
      <c r="AD104" s="130">
        <f>Z104/($Z$4)*100</f>
        <v>77.332411886662058</v>
      </c>
      <c r="AF104" s="109"/>
    </row>
    <row r="105" spans="1:32" x14ac:dyDescent="0.25">
      <c r="S105" s="115" t="s">
        <v>17</v>
      </c>
      <c r="T105" s="115"/>
      <c r="U105" s="112"/>
      <c r="V105" s="112">
        <v>1275</v>
      </c>
      <c r="W105" s="112">
        <v>1358</v>
      </c>
      <c r="X105" s="112">
        <v>1336</v>
      </c>
      <c r="Y105" s="112">
        <v>1345</v>
      </c>
      <c r="Z105" s="112">
        <v>1378</v>
      </c>
      <c r="AB105" s="109" t="str">
        <f>TEXT(Z105,"###,###")</f>
        <v>1,378</v>
      </c>
      <c r="AD105" s="130">
        <f>Z105/($Z$4)*100</f>
        <v>10.581279275128619</v>
      </c>
      <c r="AF105" s="109"/>
    </row>
    <row r="106" spans="1:32" x14ac:dyDescent="0.25">
      <c r="S106" s="118" t="s">
        <v>53</v>
      </c>
      <c r="T106" s="118"/>
      <c r="U106" s="120"/>
      <c r="V106" s="120">
        <v>10351</v>
      </c>
      <c r="W106" s="120">
        <v>11055</v>
      </c>
      <c r="X106" s="120">
        <v>10933</v>
      </c>
      <c r="Y106" s="120">
        <v>11416</v>
      </c>
      <c r="Z106" s="120">
        <v>11449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2135</v>
      </c>
      <c r="W108" s="112">
        <v>2398</v>
      </c>
      <c r="X108" s="112">
        <v>2050</v>
      </c>
      <c r="Y108" s="112">
        <v>2132</v>
      </c>
      <c r="Z108" s="112">
        <v>2446</v>
      </c>
      <c r="AB108" s="109" t="str">
        <f>TEXT(Z108,"###,###")</f>
        <v>2,446</v>
      </c>
      <c r="AD108" s="130">
        <f>Z108/($Z$4)*100</f>
        <v>18.782154649466328</v>
      </c>
      <c r="AF108" s="109"/>
    </row>
    <row r="109" spans="1:32" x14ac:dyDescent="0.25">
      <c r="S109" s="115" t="s">
        <v>20</v>
      </c>
      <c r="T109" s="115"/>
      <c r="U109" s="112"/>
      <c r="V109" s="112">
        <v>2374</v>
      </c>
      <c r="W109" s="112">
        <v>2344</v>
      </c>
      <c r="X109" s="112">
        <v>2248</v>
      </c>
      <c r="Y109" s="112">
        <v>2189</v>
      </c>
      <c r="Z109" s="112">
        <v>2276</v>
      </c>
      <c r="AB109" s="109" t="str">
        <f>TEXT(Z109,"###,###")</f>
        <v>2,276</v>
      </c>
      <c r="AD109" s="130">
        <f>Z109/($Z$4)*100</f>
        <v>17.476771865161638</v>
      </c>
      <c r="AF109" s="109"/>
    </row>
    <row r="110" spans="1:32" x14ac:dyDescent="0.25">
      <c r="S110" s="115" t="s">
        <v>21</v>
      </c>
      <c r="T110" s="115"/>
      <c r="U110" s="112"/>
      <c r="V110" s="112">
        <v>2873</v>
      </c>
      <c r="W110" s="112">
        <v>3147</v>
      </c>
      <c r="X110" s="112">
        <v>3190</v>
      </c>
      <c r="Y110" s="112">
        <v>2776</v>
      </c>
      <c r="Z110" s="112">
        <v>3255</v>
      </c>
      <c r="AB110" s="109" t="str">
        <f>TEXT(Z110,"###,###")</f>
        <v>3,255</v>
      </c>
      <c r="AD110" s="130">
        <f>Z110/($Z$4)*100</f>
        <v>24.994240958304541</v>
      </c>
      <c r="AF110" s="109"/>
    </row>
    <row r="111" spans="1:32" x14ac:dyDescent="0.25">
      <c r="S111" s="115" t="s">
        <v>22</v>
      </c>
      <c r="T111" s="115"/>
      <c r="U111" s="112"/>
      <c r="V111" s="112">
        <v>3467</v>
      </c>
      <c r="W111" s="112">
        <v>3719</v>
      </c>
      <c r="X111" s="112">
        <v>3846</v>
      </c>
      <c r="Y111" s="112">
        <v>3572</v>
      </c>
      <c r="Z111" s="112">
        <v>3891</v>
      </c>
      <c r="AB111" s="109" t="str">
        <f>TEXT(Z111,"###,###")</f>
        <v>3,891</v>
      </c>
      <c r="AD111" s="130">
        <f>Z111/($Z$4)*100</f>
        <v>29.877908316056207</v>
      </c>
      <c r="AF111" s="109"/>
    </row>
    <row r="112" spans="1:32" x14ac:dyDescent="0.25">
      <c r="S112" s="118" t="s">
        <v>53</v>
      </c>
      <c r="T112" s="118"/>
      <c r="U112" s="112"/>
      <c r="V112" s="112">
        <v>11915</v>
      </c>
      <c r="W112" s="112">
        <v>12818</v>
      </c>
      <c r="X112" s="112">
        <v>12409</v>
      </c>
      <c r="Y112" s="112">
        <v>11766</v>
      </c>
      <c r="Z112" s="112">
        <v>13023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40.799999999999997</v>
      </c>
      <c r="W118" s="131">
        <v>41.45</v>
      </c>
      <c r="X118" s="131">
        <v>41.5</v>
      </c>
      <c r="Y118" s="131">
        <v>42.7</v>
      </c>
      <c r="Z118" s="131">
        <v>42.79</v>
      </c>
      <c r="AB118" s="109" t="str">
        <f>TEXT(Z118,"##.0")</f>
        <v>42.8</v>
      </c>
    </row>
    <row r="120" spans="19:32" x14ac:dyDescent="0.25">
      <c r="S120" s="101" t="s">
        <v>100</v>
      </c>
      <c r="T120" s="112"/>
      <c r="U120" s="112"/>
      <c r="V120" s="112">
        <v>6047</v>
      </c>
      <c r="W120" s="112">
        <v>6514</v>
      </c>
      <c r="X120" s="112">
        <v>6299</v>
      </c>
      <c r="Y120" s="112">
        <v>6174</v>
      </c>
      <c r="Z120" s="112">
        <v>6399</v>
      </c>
      <c r="AB120" s="109" t="str">
        <f>TEXT(Z120,"###,###")</f>
        <v>6,399</v>
      </c>
    </row>
    <row r="121" spans="19:32" x14ac:dyDescent="0.25">
      <c r="S121" s="101" t="s">
        <v>101</v>
      </c>
      <c r="T121" s="112"/>
      <c r="U121" s="112"/>
      <c r="V121" s="112">
        <v>769</v>
      </c>
      <c r="W121" s="112">
        <v>898</v>
      </c>
      <c r="X121" s="112">
        <v>821</v>
      </c>
      <c r="Y121" s="112">
        <v>893</v>
      </c>
      <c r="Z121" s="112">
        <v>918</v>
      </c>
      <c r="AB121" s="109" t="str">
        <f>TEXT(Z121,"###,###")</f>
        <v>918</v>
      </c>
    </row>
    <row r="122" spans="19:32" x14ac:dyDescent="0.25">
      <c r="S122" s="101" t="s">
        <v>102</v>
      </c>
      <c r="T122" s="112"/>
      <c r="U122" s="112"/>
      <c r="V122" s="112">
        <v>639</v>
      </c>
      <c r="W122" s="112">
        <v>733</v>
      </c>
      <c r="X122" s="112">
        <v>722</v>
      </c>
      <c r="Y122" s="112">
        <v>706</v>
      </c>
      <c r="Z122" s="112">
        <v>763</v>
      </c>
      <c r="AB122" s="109" t="str">
        <f>TEXT(Z122,"###,###")</f>
        <v>763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6686</v>
      </c>
      <c r="W124" s="112">
        <v>7247</v>
      </c>
      <c r="X124" s="112">
        <v>7021</v>
      </c>
      <c r="Y124" s="112">
        <v>6880</v>
      </c>
      <c r="Z124" s="112">
        <v>7162</v>
      </c>
      <c r="AB124" s="109" t="str">
        <f>TEXT(Z124,"###,###")</f>
        <v>7,162</v>
      </c>
      <c r="AD124" s="127">
        <f>Z124/$Z$7*100</f>
        <v>88.594755071746661</v>
      </c>
    </row>
    <row r="125" spans="19:32" x14ac:dyDescent="0.25">
      <c r="S125" s="101" t="s">
        <v>104</v>
      </c>
      <c r="T125" s="112"/>
      <c r="U125" s="112"/>
      <c r="V125" s="112">
        <v>1408</v>
      </c>
      <c r="W125" s="112">
        <v>1631</v>
      </c>
      <c r="X125" s="112">
        <v>1543</v>
      </c>
      <c r="Y125" s="112">
        <v>1599</v>
      </c>
      <c r="Z125" s="112">
        <v>1681</v>
      </c>
      <c r="AB125" s="109" t="str">
        <f>TEXT(Z125,"###,###")</f>
        <v>1,681</v>
      </c>
      <c r="AD125" s="127">
        <f>Z125/$Z$7*100</f>
        <v>20.794161306284018</v>
      </c>
    </row>
    <row r="127" spans="19:32" x14ac:dyDescent="0.25">
      <c r="S127" s="101" t="s">
        <v>105</v>
      </c>
      <c r="T127" s="112"/>
      <c r="U127" s="112"/>
      <c r="V127" s="112">
        <v>3769</v>
      </c>
      <c r="W127" s="112">
        <v>4185</v>
      </c>
      <c r="X127" s="112">
        <v>3971</v>
      </c>
      <c r="Y127" s="112">
        <v>3955</v>
      </c>
      <c r="Z127" s="112">
        <v>4127</v>
      </c>
      <c r="AB127" s="109" t="str">
        <f>TEXT(Z127,"###,###")</f>
        <v>4,127</v>
      </c>
      <c r="AD127" s="127">
        <f>Z127/$Z$7*100</f>
        <v>51.051459673429001</v>
      </c>
    </row>
    <row r="128" spans="19:32" x14ac:dyDescent="0.25">
      <c r="S128" s="101" t="s">
        <v>106</v>
      </c>
      <c r="T128" s="112"/>
      <c r="U128" s="112"/>
      <c r="V128" s="112">
        <v>3688</v>
      </c>
      <c r="W128" s="112">
        <v>3963</v>
      </c>
      <c r="X128" s="112">
        <v>3875</v>
      </c>
      <c r="Y128" s="112">
        <v>3825</v>
      </c>
      <c r="Z128" s="112">
        <v>3956</v>
      </c>
      <c r="AB128" s="109" t="str">
        <f>TEXT(Z128,"###,###")</f>
        <v>3,956</v>
      </c>
      <c r="AD128" s="127">
        <f>Z128/$Z$7*100</f>
        <v>48.936170212765958</v>
      </c>
    </row>
    <row r="130" spans="19:20" x14ac:dyDescent="0.25">
      <c r="S130" s="101" t="s">
        <v>280</v>
      </c>
      <c r="T130" s="127">
        <v>79.156358238495798</v>
      </c>
    </row>
    <row r="131" spans="19:20" x14ac:dyDescent="0.25">
      <c r="S131" s="101" t="s">
        <v>281</v>
      </c>
      <c r="T131" s="127">
        <v>11.355764473033151</v>
      </c>
    </row>
    <row r="132" spans="19:20" x14ac:dyDescent="0.25">
      <c r="S132" s="101" t="s">
        <v>282</v>
      </c>
      <c r="T132" s="127">
        <v>9.4383968332508665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95A8BBC-0826-4F00-8D27-C2E6AB9B85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113FC09-92D3-43BC-8725-9D4D1FC98E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6187F1F-6F4E-49CC-9FD8-AD42CA9B160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3EC699F-1E84-4686-9EC8-1F81F1819F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F3FDF-6D01-4F14-B781-30DFAF311181}">
  <sheetPr codeName="Sheet8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133</v>
      </c>
      <c r="T1" s="99"/>
      <c r="U1" s="99"/>
      <c r="V1" s="99"/>
      <c r="W1" s="99"/>
      <c r="X1" s="99"/>
      <c r="Y1" s="100" t="s">
        <v>226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133</v>
      </c>
      <c r="Y3" s="105" t="s">
        <v>226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9.25 Etheridge,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385</v>
      </c>
      <c r="W4" s="108">
        <v>667</v>
      </c>
      <c r="X4" s="108">
        <v>433</v>
      </c>
      <c r="Y4" s="108">
        <v>720</v>
      </c>
      <c r="Z4" s="108">
        <v>744</v>
      </c>
      <c r="AB4" s="109" t="str">
        <f>TEXT(Z4,"###,###")</f>
        <v>744</v>
      </c>
      <c r="AD4" s="110">
        <f>Z4/Y4-1</f>
        <v>3.3333333333333437E-2</v>
      </c>
      <c r="AF4" s="110">
        <f>Z4/V4-1</f>
        <v>0.93246753246753245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216</v>
      </c>
      <c r="W5" s="108">
        <v>363</v>
      </c>
      <c r="X5" s="108">
        <v>241</v>
      </c>
      <c r="Y5" s="108">
        <v>391</v>
      </c>
      <c r="Z5" s="108">
        <v>399</v>
      </c>
      <c r="AB5" s="109" t="str">
        <f>TEXT(Z5,"###,###")</f>
        <v>399</v>
      </c>
      <c r="AD5" s="110">
        <f t="shared" ref="AD5:AD9" si="0">Z5/Y5-1</f>
        <v>2.0460358056265893E-2</v>
      </c>
      <c r="AF5" s="110">
        <f t="shared" ref="AF5:AF9" si="1">Z5/V5-1</f>
        <v>0.84722222222222232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162</v>
      </c>
      <c r="W6" s="108">
        <v>308</v>
      </c>
      <c r="X6" s="108">
        <v>194</v>
      </c>
      <c r="Y6" s="108">
        <v>327</v>
      </c>
      <c r="Z6" s="108">
        <v>343</v>
      </c>
      <c r="AB6" s="109" t="str">
        <f>TEXT(Z6,"###,###")</f>
        <v>343</v>
      </c>
      <c r="AD6" s="110">
        <f t="shared" si="0"/>
        <v>4.8929663608562768E-2</v>
      </c>
      <c r="AF6" s="110">
        <f t="shared" si="1"/>
        <v>1.117283950617284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265</v>
      </c>
      <c r="W7" s="108">
        <v>489</v>
      </c>
      <c r="X7" s="108">
        <v>299</v>
      </c>
      <c r="Y7" s="108">
        <v>506</v>
      </c>
      <c r="Z7" s="108">
        <v>479</v>
      </c>
      <c r="AB7" s="109" t="str">
        <f>TEXT(Z7,"###,###")</f>
        <v>479</v>
      </c>
      <c r="AD7" s="110">
        <f t="shared" si="0"/>
        <v>-5.3359683794466428E-2</v>
      </c>
      <c r="AF7" s="110">
        <f t="shared" si="1"/>
        <v>0.8075471698113208</v>
      </c>
    </row>
    <row r="8" spans="1:32" ht="17.25" customHeight="1" x14ac:dyDescent="0.25">
      <c r="A8" s="64" t="s">
        <v>12</v>
      </c>
      <c r="B8" s="65"/>
      <c r="C8" s="29"/>
      <c r="D8" s="66" t="str">
        <f>AB4</f>
        <v>744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479</v>
      </c>
      <c r="P8" s="67"/>
      <c r="S8" s="107" t="s">
        <v>84</v>
      </c>
      <c r="T8" s="108"/>
      <c r="U8" s="108"/>
      <c r="V8" s="108">
        <v>35018</v>
      </c>
      <c r="W8" s="108">
        <v>37941.269999999997</v>
      </c>
      <c r="X8" s="108">
        <v>39909.089999999997</v>
      </c>
      <c r="Y8" s="108">
        <v>35686.730000000003</v>
      </c>
      <c r="Z8" s="108">
        <v>40118.370000000003</v>
      </c>
      <c r="AB8" s="109" t="str">
        <f>TEXT(Z8,"$###,###")</f>
        <v>$40,118</v>
      </c>
      <c r="AD8" s="110">
        <f t="shared" si="0"/>
        <v>0.12418173365842144</v>
      </c>
      <c r="AF8" s="110">
        <f t="shared" si="1"/>
        <v>0.14564995145353832</v>
      </c>
    </row>
    <row r="9" spans="1:32" x14ac:dyDescent="0.25">
      <c r="A9" s="30" t="s">
        <v>14</v>
      </c>
      <c r="B9" s="71"/>
      <c r="C9" s="72"/>
      <c r="D9" s="73">
        <f>AD104</f>
        <v>61.693548387096776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54.697286012526092</v>
      </c>
      <c r="P9" s="74" t="s">
        <v>85</v>
      </c>
      <c r="S9" s="107" t="s">
        <v>7</v>
      </c>
      <c r="T9" s="108"/>
      <c r="U9" s="108"/>
      <c r="V9" s="108">
        <v>9726016</v>
      </c>
      <c r="W9" s="108">
        <v>20678593</v>
      </c>
      <c r="X9" s="108">
        <v>11146510</v>
      </c>
      <c r="Y9" s="108">
        <v>24425240</v>
      </c>
      <c r="Z9" s="108">
        <v>24158007</v>
      </c>
      <c r="AB9" s="109" t="str">
        <f>TEXT(Z9/1000000,"$#,###.0")&amp;" mil"</f>
        <v>$24.2 mil</v>
      </c>
      <c r="AD9" s="110">
        <f t="shared" si="0"/>
        <v>-1.0940854624151064E-2</v>
      </c>
      <c r="AF9" s="110">
        <f t="shared" si="1"/>
        <v>1.4838543346011357</v>
      </c>
    </row>
    <row r="10" spans="1:32" x14ac:dyDescent="0.25">
      <c r="A10" s="30" t="s">
        <v>17</v>
      </c>
      <c r="B10" s="71"/>
      <c r="C10" s="72"/>
      <c r="D10" s="73">
        <f>AD105</f>
        <v>18.27956989247312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44.88517745302714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50.939457202505224</v>
      </c>
      <c r="P11" s="74" t="s">
        <v>85</v>
      </c>
      <c r="S11" s="107" t="s">
        <v>29</v>
      </c>
      <c r="T11" s="112"/>
      <c r="U11" s="112"/>
      <c r="V11" s="112">
        <v>291</v>
      </c>
      <c r="W11" s="112">
        <v>422</v>
      </c>
      <c r="X11" s="112">
        <v>327</v>
      </c>
      <c r="Y11" s="112">
        <v>477</v>
      </c>
      <c r="Z11" s="112">
        <v>505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31.106471816283925</v>
      </c>
      <c r="P12" s="74" t="s">
        <v>85</v>
      </c>
      <c r="S12" s="107" t="s">
        <v>30</v>
      </c>
      <c r="T12" s="112"/>
      <c r="U12" s="112"/>
      <c r="V12" s="112">
        <v>94</v>
      </c>
      <c r="W12" s="112">
        <v>244</v>
      </c>
      <c r="X12" s="112">
        <v>108</v>
      </c>
      <c r="Y12" s="112">
        <v>244</v>
      </c>
      <c r="Z12" s="112">
        <v>239</v>
      </c>
    </row>
    <row r="13" spans="1:32" ht="15" customHeight="1" x14ac:dyDescent="0.25">
      <c r="A13" s="30" t="s">
        <v>19</v>
      </c>
      <c r="B13" s="72"/>
      <c r="C13" s="72"/>
      <c r="D13" s="73">
        <f>AD108</f>
        <v>22.71505376344086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19.206680584551147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17.607526881720432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44.9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20.833333333333336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14.915966386554622</v>
      </c>
      <c r="P15" s="74" t="s">
        <v>85</v>
      </c>
      <c r="S15" s="115" t="s">
        <v>61</v>
      </c>
      <c r="T15" s="115"/>
      <c r="U15" s="116"/>
      <c r="V15" s="116">
        <v>89</v>
      </c>
      <c r="W15" s="116">
        <v>156</v>
      </c>
      <c r="X15" s="116">
        <v>107</v>
      </c>
      <c r="Y15" s="112">
        <v>227</v>
      </c>
      <c r="Z15" s="112">
        <v>223</v>
      </c>
      <c r="AB15" s="117">
        <f t="shared" ref="AB15:AB34" si="2">IF(Z15="np",0,Z15/$Z$34)</f>
        <v>0.29973118279569894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16.263440860215052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85.084033613445371</v>
      </c>
      <c r="P16" s="37" t="s">
        <v>85</v>
      </c>
      <c r="S16" s="115" t="s">
        <v>62</v>
      </c>
      <c r="T16" s="115"/>
      <c r="U16" s="116"/>
      <c r="V16" s="116">
        <v>9</v>
      </c>
      <c r="W16" s="116">
        <v>10</v>
      </c>
      <c r="X16" s="116">
        <v>4</v>
      </c>
      <c r="Y16" s="112">
        <v>15</v>
      </c>
      <c r="Z16" s="112">
        <v>9</v>
      </c>
      <c r="AB16" s="117">
        <f t="shared" si="2"/>
        <v>1.2096774193548387E-2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4</v>
      </c>
      <c r="W17" s="116">
        <v>36</v>
      </c>
      <c r="X17" s="116">
        <v>3</v>
      </c>
      <c r="Y17" s="112">
        <v>11</v>
      </c>
      <c r="Z17" s="112">
        <v>8</v>
      </c>
      <c r="AB17" s="117">
        <f t="shared" si="2"/>
        <v>1.0752688172043012E-2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8</v>
      </c>
      <c r="W18" s="116">
        <v>4</v>
      </c>
      <c r="X18" s="116">
        <v>7</v>
      </c>
      <c r="Y18" s="112">
        <v>13</v>
      </c>
      <c r="Z18" s="112">
        <v>12</v>
      </c>
      <c r="AB18" s="117">
        <f t="shared" si="2"/>
        <v>1.6129032258064516E-2</v>
      </c>
    </row>
    <row r="19" spans="1:28" x14ac:dyDescent="0.25">
      <c r="A19" s="63" t="str">
        <f>$S$1&amp;" ("&amp;$V$2&amp;" to "&amp;$Z$2&amp;")"</f>
        <v>Etheridge (2016-17 to 2020-21)</v>
      </c>
      <c r="B19" s="63"/>
      <c r="C19" s="63"/>
      <c r="D19" s="63"/>
      <c r="E19" s="63"/>
      <c r="F19" s="63"/>
      <c r="G19" s="63" t="str">
        <f>$S$1&amp;" ("&amp;$V$2&amp;" to "&amp;$Z$2&amp;")"</f>
        <v>Etheridge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22</v>
      </c>
      <c r="W19" s="116">
        <v>35</v>
      </c>
      <c r="X19" s="116">
        <v>37</v>
      </c>
      <c r="Y19" s="112">
        <v>34</v>
      </c>
      <c r="Z19" s="112">
        <v>35</v>
      </c>
      <c r="AB19" s="117">
        <f t="shared" si="2"/>
        <v>4.7043010752688172E-2</v>
      </c>
    </row>
    <row r="20" spans="1:28" x14ac:dyDescent="0.25">
      <c r="S20" s="115" t="s">
        <v>66</v>
      </c>
      <c r="T20" s="115"/>
      <c r="U20" s="116"/>
      <c r="V20" s="116">
        <v>5</v>
      </c>
      <c r="W20" s="116">
        <v>12</v>
      </c>
      <c r="X20" s="116">
        <v>3</v>
      </c>
      <c r="Y20" s="112">
        <v>8</v>
      </c>
      <c r="Z20" s="112">
        <v>9</v>
      </c>
      <c r="AB20" s="117">
        <f t="shared" si="2"/>
        <v>1.2096774193548387E-2</v>
      </c>
    </row>
    <row r="21" spans="1:28" x14ac:dyDescent="0.25">
      <c r="S21" s="115" t="s">
        <v>67</v>
      </c>
      <c r="T21" s="115"/>
      <c r="U21" s="116"/>
      <c r="V21" s="116">
        <v>7</v>
      </c>
      <c r="W21" s="116">
        <v>11</v>
      </c>
      <c r="X21" s="116">
        <v>11</v>
      </c>
      <c r="Y21" s="112">
        <v>16</v>
      </c>
      <c r="Z21" s="112">
        <v>17</v>
      </c>
      <c r="AB21" s="117">
        <f t="shared" si="2"/>
        <v>2.2849462365591398E-2</v>
      </c>
    </row>
    <row r="22" spans="1:28" x14ac:dyDescent="0.25">
      <c r="S22" s="115" t="s">
        <v>68</v>
      </c>
      <c r="T22" s="115"/>
      <c r="U22" s="116"/>
      <c r="V22" s="116">
        <v>38</v>
      </c>
      <c r="W22" s="116">
        <v>44</v>
      </c>
      <c r="X22" s="116">
        <v>40</v>
      </c>
      <c r="Y22" s="112">
        <v>44</v>
      </c>
      <c r="Z22" s="112">
        <v>68</v>
      </c>
      <c r="AB22" s="117">
        <f t="shared" si="2"/>
        <v>9.1397849462365593E-2</v>
      </c>
    </row>
    <row r="23" spans="1:28" x14ac:dyDescent="0.25">
      <c r="S23" s="115" t="s">
        <v>69</v>
      </c>
      <c r="T23" s="115"/>
      <c r="U23" s="116"/>
      <c r="V23" s="116">
        <v>10</v>
      </c>
      <c r="W23" s="116">
        <v>34</v>
      </c>
      <c r="X23" s="116">
        <v>11</v>
      </c>
      <c r="Y23" s="112">
        <v>21</v>
      </c>
      <c r="Z23" s="112">
        <v>18</v>
      </c>
      <c r="AB23" s="117">
        <f t="shared" si="2"/>
        <v>2.4193548387096774E-2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1</v>
      </c>
      <c r="AB24" s="117">
        <f t="shared" si="2"/>
        <v>1.3440860215053765E-3</v>
      </c>
    </row>
    <row r="25" spans="1:28" x14ac:dyDescent="0.25">
      <c r="S25" s="115" t="s">
        <v>71</v>
      </c>
      <c r="T25" s="115"/>
      <c r="U25" s="116"/>
      <c r="V25" s="116">
        <v>0</v>
      </c>
      <c r="W25" s="116">
        <v>3</v>
      </c>
      <c r="X25" s="116">
        <v>0</v>
      </c>
      <c r="Y25" s="112">
        <v>10</v>
      </c>
      <c r="Z25" s="112">
        <v>5</v>
      </c>
      <c r="AB25" s="117">
        <f t="shared" si="2"/>
        <v>6.7204301075268818E-3</v>
      </c>
    </row>
    <row r="26" spans="1:28" x14ac:dyDescent="0.25">
      <c r="S26" s="115" t="s">
        <v>72</v>
      </c>
      <c r="T26" s="115"/>
      <c r="U26" s="116"/>
      <c r="V26" s="116">
        <v>9</v>
      </c>
      <c r="W26" s="116">
        <v>15</v>
      </c>
      <c r="X26" s="116">
        <v>5</v>
      </c>
      <c r="Y26" s="112">
        <v>20</v>
      </c>
      <c r="Z26" s="112">
        <v>13</v>
      </c>
      <c r="AB26" s="117">
        <f t="shared" si="2"/>
        <v>1.7473118279569891E-2</v>
      </c>
    </row>
    <row r="27" spans="1:28" x14ac:dyDescent="0.25">
      <c r="S27" s="115" t="s">
        <v>73</v>
      </c>
      <c r="T27" s="115"/>
      <c r="U27" s="116"/>
      <c r="V27" s="116">
        <v>8</v>
      </c>
      <c r="W27" s="116">
        <v>11</v>
      </c>
      <c r="X27" s="116">
        <v>11</v>
      </c>
      <c r="Y27" s="112">
        <v>10</v>
      </c>
      <c r="Z27" s="112">
        <v>21</v>
      </c>
      <c r="AB27" s="117">
        <f t="shared" si="2"/>
        <v>2.8225806451612902E-2</v>
      </c>
    </row>
    <row r="28" spans="1:28" x14ac:dyDescent="0.25">
      <c r="S28" s="115" t="s">
        <v>74</v>
      </c>
      <c r="T28" s="115"/>
      <c r="U28" s="116"/>
      <c r="V28" s="116">
        <v>9</v>
      </c>
      <c r="W28" s="116">
        <v>29</v>
      </c>
      <c r="X28" s="116">
        <v>20</v>
      </c>
      <c r="Y28" s="112">
        <v>33</v>
      </c>
      <c r="Z28" s="112">
        <v>37</v>
      </c>
      <c r="AB28" s="117">
        <f t="shared" si="2"/>
        <v>4.9731182795698922E-2</v>
      </c>
    </row>
    <row r="29" spans="1:28" x14ac:dyDescent="0.25">
      <c r="S29" s="115" t="s">
        <v>75</v>
      </c>
      <c r="T29" s="115"/>
      <c r="U29" s="116"/>
      <c r="V29" s="116">
        <v>57</v>
      </c>
      <c r="W29" s="116">
        <v>82</v>
      </c>
      <c r="X29" s="116">
        <v>72</v>
      </c>
      <c r="Y29" s="112">
        <v>83</v>
      </c>
      <c r="Z29" s="112">
        <v>81</v>
      </c>
      <c r="AB29" s="117">
        <f t="shared" si="2"/>
        <v>0.10887096774193548</v>
      </c>
    </row>
    <row r="30" spans="1:28" x14ac:dyDescent="0.25">
      <c r="S30" s="115" t="s">
        <v>76</v>
      </c>
      <c r="T30" s="115"/>
      <c r="U30" s="116"/>
      <c r="V30" s="116">
        <v>28</v>
      </c>
      <c r="W30" s="116">
        <v>36</v>
      </c>
      <c r="X30" s="116">
        <v>28</v>
      </c>
      <c r="Y30" s="112">
        <v>42</v>
      </c>
      <c r="Z30" s="112">
        <v>41</v>
      </c>
      <c r="AB30" s="117">
        <f t="shared" si="2"/>
        <v>5.510752688172043E-2</v>
      </c>
    </row>
    <row r="31" spans="1:28" x14ac:dyDescent="0.25">
      <c r="S31" s="115" t="s">
        <v>77</v>
      </c>
      <c r="T31" s="115"/>
      <c r="U31" s="116"/>
      <c r="V31" s="116">
        <v>10</v>
      </c>
      <c r="W31" s="116">
        <v>22</v>
      </c>
      <c r="X31" s="116">
        <v>14</v>
      </c>
      <c r="Y31" s="112">
        <v>22</v>
      </c>
      <c r="Z31" s="112">
        <v>23</v>
      </c>
      <c r="AB31" s="117">
        <f t="shared" si="2"/>
        <v>3.0913978494623656E-2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0</v>
      </c>
      <c r="W32" s="116">
        <v>4</v>
      </c>
      <c r="X32" s="116">
        <v>7</v>
      </c>
      <c r="Y32" s="112">
        <v>4</v>
      </c>
      <c r="Z32" s="112">
        <v>5</v>
      </c>
      <c r="AB32" s="117">
        <f t="shared" si="2"/>
        <v>6.7204301075268818E-3</v>
      </c>
    </row>
    <row r="33" spans="19:32" x14ac:dyDescent="0.25">
      <c r="S33" s="115" t="s">
        <v>79</v>
      </c>
      <c r="T33" s="115"/>
      <c r="U33" s="116"/>
      <c r="V33" s="116">
        <v>11</v>
      </c>
      <c r="W33" s="116">
        <v>21</v>
      </c>
      <c r="X33" s="116">
        <v>7</v>
      </c>
      <c r="Y33" s="112">
        <v>27</v>
      </c>
      <c r="Z33" s="112">
        <v>26</v>
      </c>
      <c r="AB33" s="117">
        <f t="shared" si="2"/>
        <v>3.4946236559139782E-2</v>
      </c>
    </row>
    <row r="34" spans="19:32" x14ac:dyDescent="0.25">
      <c r="S34" s="118" t="s">
        <v>53</v>
      </c>
      <c r="T34" s="118"/>
      <c r="U34" s="119"/>
      <c r="V34" s="119">
        <v>382</v>
      </c>
      <c r="W34" s="119">
        <v>673</v>
      </c>
      <c r="X34" s="119">
        <v>435</v>
      </c>
      <c r="Y34" s="120">
        <v>719</v>
      </c>
      <c r="Z34" s="120">
        <v>744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229</v>
      </c>
      <c r="W37" s="112">
        <v>443</v>
      </c>
      <c r="X37" s="112">
        <v>255</v>
      </c>
      <c r="Y37" s="112">
        <v>436</v>
      </c>
      <c r="Z37" s="112">
        <v>405</v>
      </c>
      <c r="AB37" s="132">
        <f>Z37/Z40*100</f>
        <v>85.084033613445371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33</v>
      </c>
      <c r="W38" s="112">
        <v>50</v>
      </c>
      <c r="X38" s="112">
        <v>44</v>
      </c>
      <c r="Y38" s="112">
        <v>68</v>
      </c>
      <c r="Z38" s="112">
        <v>71</v>
      </c>
      <c r="AB38" s="132">
        <f>Z38/Z40*100</f>
        <v>14.915966386554622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262</v>
      </c>
      <c r="W40" s="112">
        <v>493</v>
      </c>
      <c r="X40" s="112">
        <v>299</v>
      </c>
      <c r="Y40" s="112">
        <v>504</v>
      </c>
      <c r="Z40" s="112">
        <v>476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3</v>
      </c>
      <c r="X45" s="112">
        <v>0</v>
      </c>
      <c r="Y45" s="112">
        <v>7</v>
      </c>
      <c r="Z45" s="112">
        <v>10</v>
      </c>
    </row>
    <row r="46" spans="19:32" x14ac:dyDescent="0.25">
      <c r="S46" s="115" t="s">
        <v>38</v>
      </c>
      <c r="T46" s="115"/>
      <c r="U46" s="112"/>
      <c r="V46" s="112">
        <v>15</v>
      </c>
      <c r="W46" s="112">
        <v>10</v>
      </c>
      <c r="X46" s="112">
        <v>5</v>
      </c>
      <c r="Y46" s="112">
        <v>8</v>
      </c>
      <c r="Z46" s="112">
        <v>16</v>
      </c>
    </row>
    <row r="47" spans="19:32" x14ac:dyDescent="0.25">
      <c r="S47" s="115" t="s">
        <v>39</v>
      </c>
      <c r="T47" s="115"/>
      <c r="U47" s="112"/>
      <c r="V47" s="112">
        <v>13</v>
      </c>
      <c r="W47" s="112">
        <v>31</v>
      </c>
      <c r="X47" s="112">
        <v>17</v>
      </c>
      <c r="Y47" s="112">
        <v>33</v>
      </c>
      <c r="Z47" s="112">
        <v>27</v>
      </c>
    </row>
    <row r="48" spans="19:32" x14ac:dyDescent="0.25">
      <c r="S48" s="115" t="s">
        <v>40</v>
      </c>
      <c r="T48" s="115"/>
      <c r="U48" s="112"/>
      <c r="V48" s="112">
        <v>30</v>
      </c>
      <c r="W48" s="112">
        <v>36</v>
      </c>
      <c r="X48" s="112">
        <v>35</v>
      </c>
      <c r="Y48" s="112">
        <v>67</v>
      </c>
      <c r="Z48" s="112">
        <v>55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28</v>
      </c>
      <c r="W49" s="112">
        <v>37</v>
      </c>
      <c r="X49" s="112">
        <v>35</v>
      </c>
      <c r="Y49" s="112">
        <v>47</v>
      </c>
      <c r="Z49" s="112">
        <v>50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Etheridge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17</v>
      </c>
      <c r="W50" s="112">
        <v>28</v>
      </c>
      <c r="X50" s="112">
        <v>25</v>
      </c>
      <c r="Y50" s="112">
        <v>23</v>
      </c>
      <c r="Z50" s="112">
        <v>38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26</v>
      </c>
      <c r="W51" s="112">
        <v>21</v>
      </c>
      <c r="X51" s="112">
        <v>14</v>
      </c>
      <c r="Y51" s="112">
        <v>24</v>
      </c>
      <c r="Z51" s="112">
        <v>23</v>
      </c>
    </row>
    <row r="52" spans="1:26" ht="15" customHeight="1" x14ac:dyDescent="0.25">
      <c r="S52" s="115" t="s">
        <v>44</v>
      </c>
      <c r="T52" s="115"/>
      <c r="U52" s="112"/>
      <c r="V52" s="112">
        <v>20</v>
      </c>
      <c r="W52" s="112">
        <v>38</v>
      </c>
      <c r="X52" s="112">
        <v>26</v>
      </c>
      <c r="Y52" s="112">
        <v>39</v>
      </c>
      <c r="Z52" s="112">
        <v>44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21</v>
      </c>
      <c r="W53" s="112">
        <v>51</v>
      </c>
      <c r="X53" s="112">
        <v>18</v>
      </c>
      <c r="Y53" s="112">
        <v>38</v>
      </c>
      <c r="Z53" s="112">
        <v>41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15</v>
      </c>
      <c r="W54" s="112">
        <v>33</v>
      </c>
      <c r="X54" s="112">
        <v>26</v>
      </c>
      <c r="Y54" s="112">
        <v>33</v>
      </c>
      <c r="Z54" s="112">
        <v>33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19</v>
      </c>
      <c r="W55" s="112">
        <v>30</v>
      </c>
      <c r="X55" s="112">
        <v>6</v>
      </c>
      <c r="Y55" s="112">
        <v>24</v>
      </c>
      <c r="Z55" s="112">
        <v>18</v>
      </c>
    </row>
    <row r="56" spans="1:26" ht="15" customHeight="1" x14ac:dyDescent="0.25">
      <c r="S56" s="115" t="s">
        <v>48</v>
      </c>
      <c r="T56" s="115"/>
      <c r="U56" s="112"/>
      <c r="V56" s="112">
        <v>8</v>
      </c>
      <c r="W56" s="112">
        <v>19</v>
      </c>
      <c r="X56" s="112">
        <v>17</v>
      </c>
      <c r="Y56" s="112">
        <v>20</v>
      </c>
      <c r="Z56" s="112">
        <v>26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</v>
      </c>
      <c r="W57" s="112">
        <v>12</v>
      </c>
      <c r="X57" s="112">
        <v>5</v>
      </c>
      <c r="Y57" s="112">
        <v>6</v>
      </c>
      <c r="Z57" s="112">
        <v>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15</v>
      </c>
      <c r="X58" s="112">
        <v>6</v>
      </c>
      <c r="Y58" s="112">
        <v>9</v>
      </c>
      <c r="Z58" s="112">
        <v>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3</v>
      </c>
      <c r="X59" s="112">
        <v>0</v>
      </c>
      <c r="Y59" s="112">
        <v>6</v>
      </c>
      <c r="Z59" s="112">
        <v>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216</v>
      </c>
      <c r="W61" s="112">
        <v>361</v>
      </c>
      <c r="X61" s="112">
        <v>240</v>
      </c>
      <c r="Y61" s="112">
        <v>393</v>
      </c>
      <c r="Z61" s="112">
        <v>399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8</v>
      </c>
      <c r="W64" s="112">
        <v>5</v>
      </c>
      <c r="X64" s="112">
        <v>4</v>
      </c>
      <c r="Y64" s="112">
        <v>6</v>
      </c>
      <c r="Z64" s="112">
        <v>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Etheridge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</v>
      </c>
      <c r="W65" s="112">
        <v>19</v>
      </c>
      <c r="X65" s="112">
        <v>14</v>
      </c>
      <c r="Y65" s="112">
        <v>24</v>
      </c>
      <c r="Z65" s="112">
        <v>42</v>
      </c>
    </row>
    <row r="66" spans="1:26" x14ac:dyDescent="0.25">
      <c r="S66" s="115" t="s">
        <v>39</v>
      </c>
      <c r="T66" s="115"/>
      <c r="U66" s="112"/>
      <c r="V66" s="112">
        <v>4</v>
      </c>
      <c r="W66" s="112">
        <v>27</v>
      </c>
      <c r="X66" s="112">
        <v>17</v>
      </c>
      <c r="Y66" s="112">
        <v>25</v>
      </c>
      <c r="Z66" s="112">
        <v>19</v>
      </c>
    </row>
    <row r="67" spans="1:26" x14ac:dyDescent="0.25">
      <c r="S67" s="115" t="s">
        <v>40</v>
      </c>
      <c r="T67" s="115"/>
      <c r="U67" s="112"/>
      <c r="V67" s="112">
        <v>26</v>
      </c>
      <c r="W67" s="112">
        <v>30</v>
      </c>
      <c r="X67" s="112">
        <v>31</v>
      </c>
      <c r="Y67" s="112">
        <v>43</v>
      </c>
      <c r="Z67" s="112">
        <v>22</v>
      </c>
    </row>
    <row r="68" spans="1:26" x14ac:dyDescent="0.25">
      <c r="S68" s="115" t="s">
        <v>41</v>
      </c>
      <c r="T68" s="115"/>
      <c r="U68" s="112"/>
      <c r="V68" s="112">
        <v>40</v>
      </c>
      <c r="W68" s="112">
        <v>42</v>
      </c>
      <c r="X68" s="112">
        <v>37</v>
      </c>
      <c r="Y68" s="112">
        <v>44</v>
      </c>
      <c r="Z68" s="112">
        <v>39</v>
      </c>
    </row>
    <row r="69" spans="1:26" x14ac:dyDescent="0.25">
      <c r="S69" s="115" t="s">
        <v>42</v>
      </c>
      <c r="T69" s="115"/>
      <c r="U69" s="112"/>
      <c r="V69" s="112">
        <v>14</v>
      </c>
      <c r="W69" s="112">
        <v>34</v>
      </c>
      <c r="X69" s="112">
        <v>14</v>
      </c>
      <c r="Y69" s="112">
        <v>37</v>
      </c>
      <c r="Z69" s="112">
        <v>33</v>
      </c>
    </row>
    <row r="70" spans="1:26" x14ac:dyDescent="0.25">
      <c r="S70" s="115" t="s">
        <v>43</v>
      </c>
      <c r="T70" s="115"/>
      <c r="U70" s="112"/>
      <c r="V70" s="112">
        <v>8</v>
      </c>
      <c r="W70" s="112">
        <v>20</v>
      </c>
      <c r="X70" s="112">
        <v>20</v>
      </c>
      <c r="Y70" s="112">
        <v>30</v>
      </c>
      <c r="Z70" s="112">
        <v>41</v>
      </c>
    </row>
    <row r="71" spans="1:26" x14ac:dyDescent="0.25">
      <c r="S71" s="115" t="s">
        <v>44</v>
      </c>
      <c r="T71" s="115"/>
      <c r="U71" s="112"/>
      <c r="V71" s="112">
        <v>14</v>
      </c>
      <c r="W71" s="112">
        <v>18</v>
      </c>
      <c r="X71" s="112">
        <v>11</v>
      </c>
      <c r="Y71" s="112">
        <v>25</v>
      </c>
      <c r="Z71" s="112">
        <v>30</v>
      </c>
    </row>
    <row r="72" spans="1:26" x14ac:dyDescent="0.25">
      <c r="S72" s="115" t="s">
        <v>45</v>
      </c>
      <c r="T72" s="115"/>
      <c r="U72" s="112"/>
      <c r="V72" s="112">
        <v>5</v>
      </c>
      <c r="W72" s="112">
        <v>25</v>
      </c>
      <c r="X72" s="112">
        <v>9</v>
      </c>
      <c r="Y72" s="112">
        <v>24</v>
      </c>
      <c r="Z72" s="112">
        <v>33</v>
      </c>
    </row>
    <row r="73" spans="1:26" x14ac:dyDescent="0.25">
      <c r="S73" s="115" t="s">
        <v>46</v>
      </c>
      <c r="T73" s="115"/>
      <c r="U73" s="112"/>
      <c r="V73" s="112">
        <v>14</v>
      </c>
      <c r="W73" s="112">
        <v>34</v>
      </c>
      <c r="X73" s="112">
        <v>15</v>
      </c>
      <c r="Y73" s="112">
        <v>28</v>
      </c>
      <c r="Z73" s="112">
        <v>34</v>
      </c>
    </row>
    <row r="74" spans="1:26" x14ac:dyDescent="0.25">
      <c r="S74" s="115" t="s">
        <v>47</v>
      </c>
      <c r="T74" s="115"/>
      <c r="U74" s="112"/>
      <c r="V74" s="112">
        <v>14</v>
      </c>
      <c r="W74" s="112">
        <v>17</v>
      </c>
      <c r="X74" s="112">
        <v>9</v>
      </c>
      <c r="Y74" s="112">
        <v>16</v>
      </c>
      <c r="Z74" s="112">
        <v>19</v>
      </c>
    </row>
    <row r="75" spans="1:26" x14ac:dyDescent="0.25">
      <c r="S75" s="115" t="s">
        <v>48</v>
      </c>
      <c r="T75" s="115"/>
      <c r="U75" s="112"/>
      <c r="V75" s="112">
        <v>4</v>
      </c>
      <c r="W75" s="112">
        <v>8</v>
      </c>
      <c r="X75" s="112">
        <v>11</v>
      </c>
      <c r="Y75" s="112">
        <v>13</v>
      </c>
      <c r="Z75" s="112">
        <v>8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13</v>
      </c>
      <c r="X76" s="112">
        <v>4</v>
      </c>
      <c r="Y76" s="112">
        <v>9</v>
      </c>
      <c r="Z76" s="112">
        <v>7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6</v>
      </c>
      <c r="X77" s="112">
        <v>0</v>
      </c>
      <c r="Y77" s="112">
        <v>8</v>
      </c>
      <c r="Z77" s="112">
        <v>7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3</v>
      </c>
      <c r="X78" s="112">
        <v>0</v>
      </c>
      <c r="Y78" s="112">
        <v>7</v>
      </c>
      <c r="Z78" s="112">
        <v>4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1</v>
      </c>
    </row>
    <row r="80" spans="1:26" x14ac:dyDescent="0.25">
      <c r="S80" s="118" t="s">
        <v>53</v>
      </c>
      <c r="T80" s="118"/>
      <c r="U80" s="112"/>
      <c r="V80" s="112">
        <v>166</v>
      </c>
      <c r="W80" s="112">
        <v>312</v>
      </c>
      <c r="X80" s="112">
        <v>193</v>
      </c>
      <c r="Y80" s="112">
        <v>326</v>
      </c>
      <c r="Z80" s="112">
        <v>343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Etheridge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14</v>
      </c>
      <c r="W83" s="112">
        <v>19</v>
      </c>
      <c r="X83" s="112">
        <v>16</v>
      </c>
      <c r="Y83" s="112">
        <v>21</v>
      </c>
      <c r="Z83" s="112">
        <v>25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12</v>
      </c>
      <c r="W84" s="112">
        <v>14</v>
      </c>
      <c r="X84" s="112">
        <v>14</v>
      </c>
      <c r="Y84" s="112">
        <v>15</v>
      </c>
      <c r="Z84" s="112">
        <v>17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20</v>
      </c>
      <c r="W85" s="112">
        <v>22</v>
      </c>
      <c r="X85" s="112">
        <v>16</v>
      </c>
      <c r="Y85" s="112">
        <v>25</v>
      </c>
      <c r="Z85" s="112">
        <v>27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744</v>
      </c>
      <c r="D86" s="96">
        <f t="shared" ref="D86:D91" si="4">AD4</f>
        <v>3.3333333333333437E-2</v>
      </c>
      <c r="E86" s="97">
        <f t="shared" ref="E86:E91" si="5">AD4</f>
        <v>3.3333333333333437E-2</v>
      </c>
      <c r="F86" s="96">
        <f t="shared" ref="F86:F91" si="6">AF4</f>
        <v>0.93246753246753245</v>
      </c>
      <c r="G86" s="97">
        <f t="shared" ref="G86:G91" si="7">AF4</f>
        <v>0.93246753246753245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8</v>
      </c>
      <c r="W86" s="112">
        <v>8</v>
      </c>
      <c r="X86" s="112">
        <v>5</v>
      </c>
      <c r="Y86" s="112">
        <v>4</v>
      </c>
      <c r="Z86" s="112">
        <v>10</v>
      </c>
    </row>
    <row r="87" spans="1:30" ht="15" customHeight="1" x14ac:dyDescent="0.25">
      <c r="A87" s="98" t="s">
        <v>4</v>
      </c>
      <c r="B87" s="49"/>
      <c r="C87" s="57" t="str">
        <f t="shared" si="3"/>
        <v>399</v>
      </c>
      <c r="D87" s="96">
        <f t="shared" si="4"/>
        <v>2.0460358056265893E-2</v>
      </c>
      <c r="E87" s="97">
        <f t="shared" si="5"/>
        <v>2.0460358056265893E-2</v>
      </c>
      <c r="F87" s="96">
        <f t="shared" si="6"/>
        <v>0.84722222222222232</v>
      </c>
      <c r="G87" s="97">
        <f t="shared" si="7"/>
        <v>0.84722222222222232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4</v>
      </c>
      <c r="W87" s="112">
        <v>8</v>
      </c>
      <c r="X87" s="112">
        <v>0</v>
      </c>
      <c r="Y87" s="112">
        <v>6</v>
      </c>
      <c r="Z87" s="112">
        <v>5</v>
      </c>
    </row>
    <row r="88" spans="1:30" ht="15" customHeight="1" x14ac:dyDescent="0.25">
      <c r="A88" s="98" t="s">
        <v>5</v>
      </c>
      <c r="B88" s="49"/>
      <c r="C88" s="57" t="str">
        <f t="shared" si="3"/>
        <v>343</v>
      </c>
      <c r="D88" s="96">
        <f t="shared" si="4"/>
        <v>4.8929663608562768E-2</v>
      </c>
      <c r="E88" s="97">
        <f t="shared" si="5"/>
        <v>4.8929663608562768E-2</v>
      </c>
      <c r="F88" s="96">
        <f t="shared" si="6"/>
        <v>1.117283950617284</v>
      </c>
      <c r="G88" s="97">
        <f t="shared" si="7"/>
        <v>1.117283950617284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479</v>
      </c>
      <c r="D89" s="96">
        <f t="shared" si="4"/>
        <v>-5.3359683794466428E-2</v>
      </c>
      <c r="E89" s="97">
        <f t="shared" si="5"/>
        <v>-5.3359683794466428E-2</v>
      </c>
      <c r="F89" s="96">
        <f t="shared" si="6"/>
        <v>0.8075471698113208</v>
      </c>
      <c r="G89" s="97">
        <f t="shared" si="7"/>
        <v>0.8075471698113208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16</v>
      </c>
      <c r="W89" s="112">
        <v>23</v>
      </c>
      <c r="X89" s="112">
        <v>12</v>
      </c>
      <c r="Y89" s="112">
        <v>24</v>
      </c>
      <c r="Z89" s="112">
        <v>23</v>
      </c>
    </row>
    <row r="90" spans="1:30" ht="15" customHeight="1" x14ac:dyDescent="0.25">
      <c r="A90" s="49" t="s">
        <v>98</v>
      </c>
      <c r="B90" s="49"/>
      <c r="C90" s="57" t="str">
        <f t="shared" si="3"/>
        <v>$40,118</v>
      </c>
      <c r="D90" s="96">
        <f t="shared" si="4"/>
        <v>0.12418173365842144</v>
      </c>
      <c r="E90" s="97">
        <f t="shared" si="5"/>
        <v>0.12418173365842144</v>
      </c>
      <c r="F90" s="96">
        <f t="shared" si="6"/>
        <v>0.14564995145353832</v>
      </c>
      <c r="G90" s="97">
        <f t="shared" si="7"/>
        <v>0.14564995145353832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28</v>
      </c>
      <c r="W90" s="112">
        <v>55</v>
      </c>
      <c r="X90" s="112">
        <v>39</v>
      </c>
      <c r="Y90" s="112">
        <v>56</v>
      </c>
      <c r="Z90" s="112">
        <v>49</v>
      </c>
    </row>
    <row r="91" spans="1:30" ht="15" customHeight="1" x14ac:dyDescent="0.25">
      <c r="A91" s="49" t="s">
        <v>7</v>
      </c>
      <c r="B91" s="49"/>
      <c r="C91" s="57" t="str">
        <f t="shared" si="3"/>
        <v>$24.2 mil</v>
      </c>
      <c r="D91" s="96">
        <f t="shared" si="4"/>
        <v>-1.0940854624151064E-2</v>
      </c>
      <c r="E91" s="97">
        <f t="shared" si="5"/>
        <v>-1.0940854624151064E-2</v>
      </c>
      <c r="F91" s="96">
        <f t="shared" si="6"/>
        <v>1.4838543346011357</v>
      </c>
      <c r="G91" s="97">
        <f t="shared" si="7"/>
        <v>1.4838543346011357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157</v>
      </c>
      <c r="W91" s="112">
        <v>266</v>
      </c>
      <c r="X91" s="112">
        <v>168</v>
      </c>
      <c r="Y91" s="112">
        <v>283</v>
      </c>
      <c r="Z91" s="112">
        <v>265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11</v>
      </c>
      <c r="W93" s="112">
        <v>17</v>
      </c>
      <c r="X93" s="112">
        <v>10</v>
      </c>
      <c r="Y93" s="112">
        <v>19</v>
      </c>
      <c r="Z93" s="112">
        <v>24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9</v>
      </c>
      <c r="W94" s="112">
        <v>14</v>
      </c>
      <c r="X94" s="112">
        <v>10</v>
      </c>
      <c r="Y94" s="112">
        <v>19</v>
      </c>
      <c r="Z94" s="112">
        <v>20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7</v>
      </c>
      <c r="W95" s="112">
        <v>7</v>
      </c>
      <c r="X95" s="112">
        <v>6</v>
      </c>
      <c r="Y95" s="112">
        <v>4</v>
      </c>
      <c r="Z95" s="112">
        <v>4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21</v>
      </c>
      <c r="W96" s="112">
        <v>29</v>
      </c>
      <c r="X96" s="112">
        <v>17</v>
      </c>
      <c r="Y96" s="112">
        <v>18</v>
      </c>
      <c r="Z96" s="112">
        <v>21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26</v>
      </c>
      <c r="W97" s="112">
        <v>33</v>
      </c>
      <c r="X97" s="112">
        <v>21</v>
      </c>
      <c r="Y97" s="112">
        <v>23</v>
      </c>
      <c r="Z97" s="112">
        <v>24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4</v>
      </c>
      <c r="W98" s="112">
        <v>6</v>
      </c>
      <c r="X98" s="112">
        <v>4</v>
      </c>
      <c r="Y98" s="112">
        <v>8</v>
      </c>
      <c r="Z98" s="112">
        <v>4</v>
      </c>
    </row>
    <row r="99" spans="1:32" ht="15" customHeight="1" x14ac:dyDescent="0.25">
      <c r="S99" s="115" t="s">
        <v>199</v>
      </c>
      <c r="T99" s="115"/>
      <c r="U99" s="112"/>
      <c r="V99" s="112">
        <v>4</v>
      </c>
      <c r="W99" s="112">
        <v>5</v>
      </c>
      <c r="X99" s="112">
        <v>0</v>
      </c>
      <c r="Y99" s="112">
        <v>4</v>
      </c>
      <c r="Z99" s="112">
        <v>4</v>
      </c>
    </row>
    <row r="100" spans="1:32" ht="15" customHeight="1" x14ac:dyDescent="0.25">
      <c r="S100" s="115" t="s">
        <v>58</v>
      </c>
      <c r="T100" s="115"/>
      <c r="U100" s="112"/>
      <c r="V100" s="112">
        <v>12</v>
      </c>
      <c r="W100" s="112">
        <v>27</v>
      </c>
      <c r="X100" s="112">
        <v>14</v>
      </c>
      <c r="Y100" s="112">
        <v>32</v>
      </c>
      <c r="Z100" s="112">
        <v>27</v>
      </c>
    </row>
    <row r="101" spans="1:32" x14ac:dyDescent="0.25">
      <c r="A101" s="18"/>
      <c r="S101" s="118" t="s">
        <v>53</v>
      </c>
      <c r="T101" s="118"/>
      <c r="U101" s="112"/>
      <c r="V101" s="112">
        <v>112</v>
      </c>
      <c r="W101" s="112">
        <v>224</v>
      </c>
      <c r="X101" s="112">
        <v>125</v>
      </c>
      <c r="Y101" s="112">
        <v>219</v>
      </c>
      <c r="Z101" s="112">
        <v>213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352</v>
      </c>
      <c r="W104" s="112">
        <v>402</v>
      </c>
      <c r="X104" s="112">
        <v>368</v>
      </c>
      <c r="Y104" s="112">
        <v>459</v>
      </c>
      <c r="Z104" s="112">
        <v>459</v>
      </c>
      <c r="AB104" s="109" t="str">
        <f>TEXT(Z104,"###,###")</f>
        <v>459</v>
      </c>
      <c r="AD104" s="130">
        <f>Z104/($Z$4)*100</f>
        <v>61.693548387096776</v>
      </c>
      <c r="AF104" s="109"/>
    </row>
    <row r="105" spans="1:32" x14ac:dyDescent="0.25">
      <c r="S105" s="115" t="s">
        <v>17</v>
      </c>
      <c r="T105" s="115"/>
      <c r="U105" s="112"/>
      <c r="V105" s="112">
        <v>108</v>
      </c>
      <c r="W105" s="112">
        <v>143</v>
      </c>
      <c r="X105" s="112">
        <v>118</v>
      </c>
      <c r="Y105" s="112">
        <v>137</v>
      </c>
      <c r="Z105" s="112">
        <v>136</v>
      </c>
      <c r="AB105" s="109" t="str">
        <f>TEXT(Z105,"###,###")</f>
        <v>136</v>
      </c>
      <c r="AD105" s="130">
        <f>Z105/($Z$4)*100</f>
        <v>18.27956989247312</v>
      </c>
      <c r="AF105" s="109"/>
    </row>
    <row r="106" spans="1:32" x14ac:dyDescent="0.25">
      <c r="S106" s="118" t="s">
        <v>53</v>
      </c>
      <c r="T106" s="118"/>
      <c r="U106" s="120"/>
      <c r="V106" s="120">
        <v>460</v>
      </c>
      <c r="W106" s="120">
        <v>545</v>
      </c>
      <c r="X106" s="120">
        <v>486</v>
      </c>
      <c r="Y106" s="120">
        <v>596</v>
      </c>
      <c r="Z106" s="120">
        <v>595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74</v>
      </c>
      <c r="W108" s="112">
        <v>166</v>
      </c>
      <c r="X108" s="112">
        <v>98</v>
      </c>
      <c r="Y108" s="112">
        <v>177</v>
      </c>
      <c r="Z108" s="112">
        <v>169</v>
      </c>
      <c r="AB108" s="109" t="str">
        <f>TEXT(Z108,"###,###")</f>
        <v>169</v>
      </c>
      <c r="AD108" s="130">
        <f>Z108/($Z$4)*100</f>
        <v>22.71505376344086</v>
      </c>
      <c r="AF108" s="109"/>
    </row>
    <row r="109" spans="1:32" x14ac:dyDescent="0.25">
      <c r="S109" s="115" t="s">
        <v>20</v>
      </c>
      <c r="T109" s="115"/>
      <c r="U109" s="112"/>
      <c r="V109" s="112">
        <v>67</v>
      </c>
      <c r="W109" s="112">
        <v>77</v>
      </c>
      <c r="X109" s="112">
        <v>57</v>
      </c>
      <c r="Y109" s="112">
        <v>109</v>
      </c>
      <c r="Z109" s="112">
        <v>131</v>
      </c>
      <c r="AB109" s="109" t="str">
        <f>TEXT(Z109,"###,###")</f>
        <v>131</v>
      </c>
      <c r="AD109" s="130">
        <f>Z109/($Z$4)*100</f>
        <v>17.607526881720432</v>
      </c>
      <c r="AF109" s="109"/>
    </row>
    <row r="110" spans="1:32" x14ac:dyDescent="0.25">
      <c r="S110" s="115" t="s">
        <v>21</v>
      </c>
      <c r="T110" s="115"/>
      <c r="U110" s="112"/>
      <c r="V110" s="112">
        <v>106</v>
      </c>
      <c r="W110" s="112">
        <v>147</v>
      </c>
      <c r="X110" s="112">
        <v>113</v>
      </c>
      <c r="Y110" s="112">
        <v>158</v>
      </c>
      <c r="Z110" s="112">
        <v>155</v>
      </c>
      <c r="AB110" s="109" t="str">
        <f>TEXT(Z110,"###,###")</f>
        <v>155</v>
      </c>
      <c r="AD110" s="130">
        <f>Z110/($Z$4)*100</f>
        <v>20.833333333333336</v>
      </c>
      <c r="AF110" s="109"/>
    </row>
    <row r="111" spans="1:32" x14ac:dyDescent="0.25">
      <c r="S111" s="115" t="s">
        <v>22</v>
      </c>
      <c r="T111" s="115"/>
      <c r="U111" s="112"/>
      <c r="V111" s="112">
        <v>66</v>
      </c>
      <c r="W111" s="112">
        <v>96</v>
      </c>
      <c r="X111" s="112">
        <v>88</v>
      </c>
      <c r="Y111" s="112">
        <v>103</v>
      </c>
      <c r="Z111" s="112">
        <v>121</v>
      </c>
      <c r="AB111" s="109" t="str">
        <f>TEXT(Z111,"###,###")</f>
        <v>121</v>
      </c>
      <c r="AD111" s="130">
        <f>Z111/($Z$4)*100</f>
        <v>16.263440860215052</v>
      </c>
      <c r="AF111" s="109"/>
    </row>
    <row r="112" spans="1:32" x14ac:dyDescent="0.25">
      <c r="S112" s="118" t="s">
        <v>53</v>
      </c>
      <c r="T112" s="118"/>
      <c r="U112" s="112"/>
      <c r="V112" s="112">
        <v>382</v>
      </c>
      <c r="W112" s="112">
        <v>672</v>
      </c>
      <c r="X112" s="112">
        <v>437</v>
      </c>
      <c r="Y112" s="112">
        <v>719</v>
      </c>
      <c r="Z112" s="112">
        <v>744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42.25</v>
      </c>
      <c r="W118" s="131">
        <v>45</v>
      </c>
      <c r="X118" s="131">
        <v>43.03</v>
      </c>
      <c r="Y118" s="131">
        <v>44.46</v>
      </c>
      <c r="Z118" s="131">
        <v>44.91</v>
      </c>
      <c r="AB118" s="109" t="str">
        <f>TEXT(Z118,"##.0")</f>
        <v>44.9</v>
      </c>
    </row>
    <row r="120" spans="19:32" x14ac:dyDescent="0.25">
      <c r="S120" s="101" t="s">
        <v>100</v>
      </c>
      <c r="T120" s="112"/>
      <c r="U120" s="112"/>
      <c r="V120" s="112">
        <v>177</v>
      </c>
      <c r="W120" s="112">
        <v>244</v>
      </c>
      <c r="X120" s="112">
        <v>192</v>
      </c>
      <c r="Y120" s="112">
        <v>261</v>
      </c>
      <c r="Z120" s="112">
        <v>244</v>
      </c>
      <c r="AB120" s="109" t="str">
        <f>TEXT(Z120,"###,###")</f>
        <v>244</v>
      </c>
    </row>
    <row r="121" spans="19:32" x14ac:dyDescent="0.25">
      <c r="S121" s="101" t="s">
        <v>101</v>
      </c>
      <c r="T121" s="112"/>
      <c r="U121" s="112"/>
      <c r="V121" s="112">
        <v>49</v>
      </c>
      <c r="W121" s="112">
        <v>160</v>
      </c>
      <c r="X121" s="112">
        <v>67</v>
      </c>
      <c r="Y121" s="112">
        <v>159</v>
      </c>
      <c r="Z121" s="112">
        <v>149</v>
      </c>
      <c r="AB121" s="109" t="str">
        <f>TEXT(Z121,"###,###")</f>
        <v>149</v>
      </c>
    </row>
    <row r="122" spans="19:32" x14ac:dyDescent="0.25">
      <c r="S122" s="101" t="s">
        <v>102</v>
      </c>
      <c r="T122" s="112"/>
      <c r="U122" s="112"/>
      <c r="V122" s="112">
        <v>41</v>
      </c>
      <c r="W122" s="112">
        <v>81</v>
      </c>
      <c r="X122" s="112">
        <v>38</v>
      </c>
      <c r="Y122" s="112">
        <v>88</v>
      </c>
      <c r="Z122" s="112">
        <v>92</v>
      </c>
      <c r="AB122" s="109" t="str">
        <f>TEXT(Z122,"###,###")</f>
        <v>92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218</v>
      </c>
      <c r="W124" s="112">
        <v>325</v>
      </c>
      <c r="X124" s="112">
        <v>230</v>
      </c>
      <c r="Y124" s="112">
        <v>349</v>
      </c>
      <c r="Z124" s="112">
        <v>336</v>
      </c>
      <c r="AB124" s="109" t="str">
        <f>TEXT(Z124,"###,###")</f>
        <v>336</v>
      </c>
      <c r="AD124" s="127">
        <f>Z124/$Z$7*100</f>
        <v>70.146137787056375</v>
      </c>
    </row>
    <row r="125" spans="19:32" x14ac:dyDescent="0.25">
      <c r="S125" s="101" t="s">
        <v>104</v>
      </c>
      <c r="T125" s="112"/>
      <c r="U125" s="112"/>
      <c r="V125" s="112">
        <v>90</v>
      </c>
      <c r="W125" s="112">
        <v>241</v>
      </c>
      <c r="X125" s="112">
        <v>105</v>
      </c>
      <c r="Y125" s="112">
        <v>247</v>
      </c>
      <c r="Z125" s="112">
        <v>241</v>
      </c>
      <c r="AB125" s="109" t="str">
        <f>TEXT(Z125,"###,###")</f>
        <v>241</v>
      </c>
      <c r="AD125" s="127">
        <f>Z125/$Z$7*100</f>
        <v>50.313152400835072</v>
      </c>
    </row>
    <row r="127" spans="19:32" x14ac:dyDescent="0.25">
      <c r="S127" s="101" t="s">
        <v>105</v>
      </c>
      <c r="T127" s="112"/>
      <c r="U127" s="112"/>
      <c r="V127" s="112">
        <v>153</v>
      </c>
      <c r="W127" s="112">
        <v>266</v>
      </c>
      <c r="X127" s="112">
        <v>166</v>
      </c>
      <c r="Y127" s="112">
        <v>286</v>
      </c>
      <c r="Z127" s="112">
        <v>262</v>
      </c>
      <c r="AB127" s="109" t="str">
        <f>TEXT(Z127,"###,###")</f>
        <v>262</v>
      </c>
      <c r="AD127" s="127">
        <f>Z127/$Z$7*100</f>
        <v>54.697286012526092</v>
      </c>
    </row>
    <row r="128" spans="19:32" x14ac:dyDescent="0.25">
      <c r="S128" s="101" t="s">
        <v>106</v>
      </c>
      <c r="T128" s="112"/>
      <c r="U128" s="112"/>
      <c r="V128" s="112">
        <v>109</v>
      </c>
      <c r="W128" s="112">
        <v>222</v>
      </c>
      <c r="X128" s="112">
        <v>125</v>
      </c>
      <c r="Y128" s="112">
        <v>222</v>
      </c>
      <c r="Z128" s="112">
        <v>215</v>
      </c>
      <c r="AB128" s="109" t="str">
        <f>TEXT(Z128,"###,###")</f>
        <v>215</v>
      </c>
      <c r="AD128" s="127">
        <f>Z128/$Z$7*100</f>
        <v>44.88517745302714</v>
      </c>
    </row>
    <row r="130" spans="19:20" x14ac:dyDescent="0.25">
      <c r="S130" s="101" t="s">
        <v>280</v>
      </c>
      <c r="T130" s="127">
        <v>50.939457202505224</v>
      </c>
    </row>
    <row r="131" spans="19:20" x14ac:dyDescent="0.25">
      <c r="S131" s="101" t="s">
        <v>281</v>
      </c>
      <c r="T131" s="127">
        <v>31.106471816283925</v>
      </c>
    </row>
    <row r="132" spans="19:20" x14ac:dyDescent="0.25">
      <c r="S132" s="101" t="s">
        <v>282</v>
      </c>
      <c r="T132" s="127">
        <v>19.206680584551147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D3F0762-C997-4453-911A-84E8480569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7C29884-06FC-43C0-8D53-8F5AD8205F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8057D50-A9BF-4349-B744-5B70284D69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AA5DD43-1F59-4B24-9F68-85F7F94999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A2256-78E9-4E21-ADF2-5A5EA5979743}">
  <sheetPr codeName="Sheet9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134</v>
      </c>
      <c r="T1" s="99"/>
      <c r="U1" s="99"/>
      <c r="V1" s="99"/>
      <c r="W1" s="99"/>
      <c r="X1" s="99"/>
      <c r="Y1" s="100" t="s">
        <v>227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134</v>
      </c>
      <c r="Y3" s="105" t="s">
        <v>227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9.26 Flinders,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1040</v>
      </c>
      <c r="W4" s="108">
        <v>1567</v>
      </c>
      <c r="X4" s="108">
        <v>1192</v>
      </c>
      <c r="Y4" s="108">
        <v>1412</v>
      </c>
      <c r="Z4" s="108">
        <v>1505</v>
      </c>
      <c r="AB4" s="109" t="str">
        <f>TEXT(Z4,"###,###")</f>
        <v>1,505</v>
      </c>
      <c r="AD4" s="110">
        <f>Z4/Y4-1</f>
        <v>6.5864022662889488E-2</v>
      </c>
      <c r="AF4" s="110">
        <f>Z4/V4-1</f>
        <v>0.44711538461538458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569</v>
      </c>
      <c r="W5" s="108">
        <v>830</v>
      </c>
      <c r="X5" s="108">
        <v>626</v>
      </c>
      <c r="Y5" s="108">
        <v>742</v>
      </c>
      <c r="Z5" s="108">
        <v>782</v>
      </c>
      <c r="AB5" s="109" t="str">
        <f>TEXT(Z5,"###,###")</f>
        <v>782</v>
      </c>
      <c r="AD5" s="110">
        <f t="shared" ref="AD5:AD9" si="0">Z5/Y5-1</f>
        <v>5.3908355795148299E-2</v>
      </c>
      <c r="AF5" s="110">
        <f t="shared" ref="AF5:AF9" si="1">Z5/V5-1</f>
        <v>0.37434094903339199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478</v>
      </c>
      <c r="W6" s="108">
        <v>735</v>
      </c>
      <c r="X6" s="108">
        <v>570</v>
      </c>
      <c r="Y6" s="108">
        <v>676</v>
      </c>
      <c r="Z6" s="108">
        <v>721</v>
      </c>
      <c r="AB6" s="109" t="str">
        <f>TEXT(Z6,"###,###")</f>
        <v>721</v>
      </c>
      <c r="AD6" s="110">
        <f t="shared" si="0"/>
        <v>6.6568047337278058E-2</v>
      </c>
      <c r="AF6" s="110">
        <f t="shared" si="1"/>
        <v>0.50836820083681999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726</v>
      </c>
      <c r="W7" s="108">
        <v>1045</v>
      </c>
      <c r="X7" s="108">
        <v>797</v>
      </c>
      <c r="Y7" s="108">
        <v>977</v>
      </c>
      <c r="Z7" s="108">
        <v>1001</v>
      </c>
      <c r="AB7" s="109" t="str">
        <f>TEXT(Z7,"###,###")</f>
        <v>1,001</v>
      </c>
      <c r="AD7" s="110">
        <f t="shared" si="0"/>
        <v>2.4564994882292801E-2</v>
      </c>
      <c r="AF7" s="110">
        <f t="shared" si="1"/>
        <v>0.3787878787878789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1,505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1,001</v>
      </c>
      <c r="P8" s="67"/>
      <c r="S8" s="107" t="s">
        <v>84</v>
      </c>
      <c r="T8" s="108"/>
      <c r="U8" s="108"/>
      <c r="V8" s="108">
        <v>41308.17</v>
      </c>
      <c r="W8" s="108">
        <v>41114.94</v>
      </c>
      <c r="X8" s="108">
        <v>43432.22</v>
      </c>
      <c r="Y8" s="108">
        <v>41367.660000000003</v>
      </c>
      <c r="Z8" s="108">
        <v>45594.58</v>
      </c>
      <c r="AB8" s="109" t="str">
        <f>TEXT(Z8,"$###,###")</f>
        <v>$45,595</v>
      </c>
      <c r="AD8" s="110">
        <f t="shared" si="0"/>
        <v>0.10217933525850875</v>
      </c>
      <c r="AF8" s="110">
        <f t="shared" si="1"/>
        <v>0.10376663986809387</v>
      </c>
    </row>
    <row r="9" spans="1:32" x14ac:dyDescent="0.25">
      <c r="A9" s="30" t="s">
        <v>14</v>
      </c>
      <c r="B9" s="71"/>
      <c r="C9" s="72"/>
      <c r="D9" s="73">
        <f>AD104</f>
        <v>56.544850498338874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54.445554445554443</v>
      </c>
      <c r="P9" s="74" t="s">
        <v>85</v>
      </c>
      <c r="S9" s="107" t="s">
        <v>7</v>
      </c>
      <c r="T9" s="108"/>
      <c r="U9" s="108"/>
      <c r="V9" s="108">
        <v>32956176</v>
      </c>
      <c r="W9" s="108">
        <v>40630902</v>
      </c>
      <c r="X9" s="108">
        <v>35806265</v>
      </c>
      <c r="Y9" s="108">
        <v>54536652</v>
      </c>
      <c r="Z9" s="108">
        <v>60799810</v>
      </c>
      <c r="AB9" s="109" t="str">
        <f>TEXT(Z9/1000000,"$#,###.0")&amp;" mil"</f>
        <v>$60.8 mil</v>
      </c>
      <c r="AD9" s="110">
        <f t="shared" si="0"/>
        <v>0.11484309671228066</v>
      </c>
      <c r="AF9" s="110">
        <f t="shared" si="1"/>
        <v>0.84486847017687983</v>
      </c>
    </row>
    <row r="10" spans="1:32" x14ac:dyDescent="0.25">
      <c r="A10" s="30" t="s">
        <v>17</v>
      </c>
      <c r="B10" s="71"/>
      <c r="C10" s="72"/>
      <c r="D10" s="73">
        <f>AD105</f>
        <v>22.192691029900331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45.554445554445557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62.337662337662337</v>
      </c>
      <c r="P11" s="74" t="s">
        <v>85</v>
      </c>
      <c r="S11" s="107" t="s">
        <v>29</v>
      </c>
      <c r="T11" s="112"/>
      <c r="U11" s="112"/>
      <c r="V11" s="112">
        <v>810</v>
      </c>
      <c r="W11" s="112">
        <v>1175</v>
      </c>
      <c r="X11" s="112">
        <v>939</v>
      </c>
      <c r="Y11" s="112">
        <v>1037</v>
      </c>
      <c r="Z11" s="112">
        <v>1126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21.978021978021978</v>
      </c>
      <c r="P12" s="74" t="s">
        <v>85</v>
      </c>
      <c r="S12" s="107" t="s">
        <v>30</v>
      </c>
      <c r="T12" s="112"/>
      <c r="U12" s="112"/>
      <c r="V12" s="112">
        <v>226</v>
      </c>
      <c r="W12" s="112">
        <v>390</v>
      </c>
      <c r="X12" s="112">
        <v>253</v>
      </c>
      <c r="Y12" s="112">
        <v>372</v>
      </c>
      <c r="Z12" s="112">
        <v>379</v>
      </c>
    </row>
    <row r="13" spans="1:32" ht="15" customHeight="1" x14ac:dyDescent="0.25">
      <c r="A13" s="30" t="s">
        <v>19</v>
      </c>
      <c r="B13" s="72"/>
      <c r="C13" s="72"/>
      <c r="D13" s="73">
        <f>AD108</f>
        <v>21.528239202657808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15.784215784215785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19.46843853820598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44.4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19.003322259136212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15.836653386454183</v>
      </c>
      <c r="P15" s="74" t="s">
        <v>85</v>
      </c>
      <c r="S15" s="115" t="s">
        <v>61</v>
      </c>
      <c r="T15" s="115"/>
      <c r="U15" s="116"/>
      <c r="V15" s="116">
        <v>124</v>
      </c>
      <c r="W15" s="116">
        <v>243</v>
      </c>
      <c r="X15" s="116">
        <v>177</v>
      </c>
      <c r="Y15" s="112">
        <v>277</v>
      </c>
      <c r="Z15" s="112">
        <v>289</v>
      </c>
      <c r="AB15" s="117">
        <f t="shared" ref="AB15:AB34" si="2">IF(Z15="np",0,Z15/$Z$34)</f>
        <v>0.1920265780730897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20.465116279069768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84.163346613545826</v>
      </c>
      <c r="P16" s="37" t="s">
        <v>85</v>
      </c>
      <c r="S16" s="115" t="s">
        <v>62</v>
      </c>
      <c r="T16" s="115"/>
      <c r="U16" s="116"/>
      <c r="V16" s="116">
        <v>18</v>
      </c>
      <c r="W16" s="116">
        <v>25</v>
      </c>
      <c r="X16" s="116">
        <v>11</v>
      </c>
      <c r="Y16" s="112">
        <v>9</v>
      </c>
      <c r="Z16" s="112">
        <v>15</v>
      </c>
      <c r="AB16" s="117">
        <f t="shared" si="2"/>
        <v>9.9667774086378731E-3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28</v>
      </c>
      <c r="W17" s="116">
        <v>76</v>
      </c>
      <c r="X17" s="116">
        <v>35</v>
      </c>
      <c r="Y17" s="112">
        <v>40</v>
      </c>
      <c r="Z17" s="112">
        <v>35</v>
      </c>
      <c r="AB17" s="117">
        <f t="shared" si="2"/>
        <v>2.3255813953488372E-2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16</v>
      </c>
      <c r="W18" s="116">
        <v>17</v>
      </c>
      <c r="X18" s="116">
        <v>11</v>
      </c>
      <c r="Y18" s="112">
        <v>16</v>
      </c>
      <c r="Z18" s="112">
        <v>14</v>
      </c>
      <c r="AB18" s="117">
        <f t="shared" si="2"/>
        <v>9.3023255813953487E-3</v>
      </c>
    </row>
    <row r="19" spans="1:28" x14ac:dyDescent="0.25">
      <c r="A19" s="63" t="str">
        <f>$S$1&amp;" ("&amp;$V$2&amp;" to "&amp;$Z$2&amp;")"</f>
        <v>Flinders (2016-17 to 2020-21)</v>
      </c>
      <c r="B19" s="63"/>
      <c r="C19" s="63"/>
      <c r="D19" s="63"/>
      <c r="E19" s="63"/>
      <c r="F19" s="63"/>
      <c r="G19" s="63" t="str">
        <f>$S$1&amp;" ("&amp;$V$2&amp;" to "&amp;$Z$2&amp;")"</f>
        <v>Flinders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64</v>
      </c>
      <c r="W19" s="116">
        <v>86</v>
      </c>
      <c r="X19" s="116">
        <v>90</v>
      </c>
      <c r="Y19" s="112">
        <v>81</v>
      </c>
      <c r="Z19" s="112">
        <v>98</v>
      </c>
      <c r="AB19" s="117">
        <f t="shared" si="2"/>
        <v>6.5116279069767441E-2</v>
      </c>
    </row>
    <row r="20" spans="1:28" x14ac:dyDescent="0.25">
      <c r="S20" s="115" t="s">
        <v>66</v>
      </c>
      <c r="T20" s="115"/>
      <c r="U20" s="116"/>
      <c r="V20" s="116">
        <v>12</v>
      </c>
      <c r="W20" s="116">
        <v>35</v>
      </c>
      <c r="X20" s="116">
        <v>30</v>
      </c>
      <c r="Y20" s="112">
        <v>30</v>
      </c>
      <c r="Z20" s="112">
        <v>22</v>
      </c>
      <c r="AB20" s="117">
        <f t="shared" si="2"/>
        <v>1.4617940199335547E-2</v>
      </c>
    </row>
    <row r="21" spans="1:28" x14ac:dyDescent="0.25">
      <c r="S21" s="115" t="s">
        <v>67</v>
      </c>
      <c r="T21" s="115"/>
      <c r="U21" s="116"/>
      <c r="V21" s="116">
        <v>46</v>
      </c>
      <c r="W21" s="116">
        <v>62</v>
      </c>
      <c r="X21" s="116">
        <v>40</v>
      </c>
      <c r="Y21" s="112">
        <v>83</v>
      </c>
      <c r="Z21" s="112">
        <v>107</v>
      </c>
      <c r="AB21" s="117">
        <f t="shared" si="2"/>
        <v>7.1096345514950171E-2</v>
      </c>
    </row>
    <row r="22" spans="1:28" x14ac:dyDescent="0.25">
      <c r="S22" s="115" t="s">
        <v>68</v>
      </c>
      <c r="T22" s="115"/>
      <c r="U22" s="116"/>
      <c r="V22" s="116">
        <v>55</v>
      </c>
      <c r="W22" s="116">
        <v>89</v>
      </c>
      <c r="X22" s="116">
        <v>77</v>
      </c>
      <c r="Y22" s="112">
        <v>75</v>
      </c>
      <c r="Z22" s="112">
        <v>93</v>
      </c>
      <c r="AB22" s="117">
        <f t="shared" si="2"/>
        <v>6.1794019933554815E-2</v>
      </c>
    </row>
    <row r="23" spans="1:28" x14ac:dyDescent="0.25">
      <c r="S23" s="115" t="s">
        <v>69</v>
      </c>
      <c r="T23" s="115"/>
      <c r="U23" s="116"/>
      <c r="V23" s="116">
        <v>47</v>
      </c>
      <c r="W23" s="116">
        <v>76</v>
      </c>
      <c r="X23" s="116">
        <v>54</v>
      </c>
      <c r="Y23" s="112">
        <v>58</v>
      </c>
      <c r="Z23" s="112">
        <v>70</v>
      </c>
      <c r="AB23" s="117">
        <f t="shared" si="2"/>
        <v>4.6511627906976744E-2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5</v>
      </c>
      <c r="Y24" s="112">
        <v>0</v>
      </c>
      <c r="Z24" s="112">
        <v>1</v>
      </c>
      <c r="AB24" s="117">
        <f t="shared" si="2"/>
        <v>6.6445182724252495E-4</v>
      </c>
    </row>
    <row r="25" spans="1:28" x14ac:dyDescent="0.25">
      <c r="S25" s="115" t="s">
        <v>71</v>
      </c>
      <c r="T25" s="115"/>
      <c r="U25" s="116"/>
      <c r="V25" s="116">
        <v>13</v>
      </c>
      <c r="W25" s="116">
        <v>15</v>
      </c>
      <c r="X25" s="116">
        <v>16</v>
      </c>
      <c r="Y25" s="112">
        <v>17</v>
      </c>
      <c r="Z25" s="112">
        <v>21</v>
      </c>
      <c r="AB25" s="117">
        <f t="shared" si="2"/>
        <v>1.3953488372093023E-2</v>
      </c>
    </row>
    <row r="26" spans="1:28" x14ac:dyDescent="0.25">
      <c r="S26" s="115" t="s">
        <v>72</v>
      </c>
      <c r="T26" s="115"/>
      <c r="U26" s="116"/>
      <c r="V26" s="116">
        <v>25</v>
      </c>
      <c r="W26" s="116">
        <v>32</v>
      </c>
      <c r="X26" s="116">
        <v>20</v>
      </c>
      <c r="Y26" s="112">
        <v>18</v>
      </c>
      <c r="Z26" s="112">
        <v>26</v>
      </c>
      <c r="AB26" s="117">
        <f t="shared" si="2"/>
        <v>1.7275747508305649E-2</v>
      </c>
    </row>
    <row r="27" spans="1:28" x14ac:dyDescent="0.25">
      <c r="S27" s="115" t="s">
        <v>73</v>
      </c>
      <c r="T27" s="115"/>
      <c r="U27" s="116"/>
      <c r="V27" s="116">
        <v>34</v>
      </c>
      <c r="W27" s="116">
        <v>54</v>
      </c>
      <c r="X27" s="116">
        <v>54</v>
      </c>
      <c r="Y27" s="112">
        <v>56</v>
      </c>
      <c r="Z27" s="112">
        <v>70</v>
      </c>
      <c r="AB27" s="117">
        <f t="shared" si="2"/>
        <v>4.6511627906976744E-2</v>
      </c>
    </row>
    <row r="28" spans="1:28" x14ac:dyDescent="0.25">
      <c r="S28" s="115" t="s">
        <v>74</v>
      </c>
      <c r="T28" s="115"/>
      <c r="U28" s="116"/>
      <c r="V28" s="116">
        <v>44</v>
      </c>
      <c r="W28" s="116">
        <v>109</v>
      </c>
      <c r="X28" s="116">
        <v>51</v>
      </c>
      <c r="Y28" s="112">
        <v>53</v>
      </c>
      <c r="Z28" s="112">
        <v>49</v>
      </c>
      <c r="AB28" s="117">
        <f t="shared" si="2"/>
        <v>3.255813953488372E-2</v>
      </c>
    </row>
    <row r="29" spans="1:28" x14ac:dyDescent="0.25">
      <c r="S29" s="115" t="s">
        <v>75</v>
      </c>
      <c r="T29" s="115"/>
      <c r="U29" s="116"/>
      <c r="V29" s="116">
        <v>143</v>
      </c>
      <c r="W29" s="116">
        <v>167</v>
      </c>
      <c r="X29" s="116">
        <v>165</v>
      </c>
      <c r="Y29" s="112">
        <v>157</v>
      </c>
      <c r="Z29" s="112">
        <v>176</v>
      </c>
      <c r="AB29" s="117">
        <f t="shared" si="2"/>
        <v>0.11694352159468438</v>
      </c>
    </row>
    <row r="30" spans="1:28" x14ac:dyDescent="0.25">
      <c r="S30" s="115" t="s">
        <v>76</v>
      </c>
      <c r="T30" s="115"/>
      <c r="U30" s="116"/>
      <c r="V30" s="116">
        <v>70</v>
      </c>
      <c r="W30" s="116">
        <v>95</v>
      </c>
      <c r="X30" s="116">
        <v>92</v>
      </c>
      <c r="Y30" s="112">
        <v>105</v>
      </c>
      <c r="Z30" s="112">
        <v>96</v>
      </c>
      <c r="AB30" s="117">
        <f t="shared" si="2"/>
        <v>6.3787375415282385E-2</v>
      </c>
    </row>
    <row r="31" spans="1:28" x14ac:dyDescent="0.25">
      <c r="S31" s="115" t="s">
        <v>77</v>
      </c>
      <c r="T31" s="115"/>
      <c r="U31" s="116"/>
      <c r="V31" s="116">
        <v>73</v>
      </c>
      <c r="W31" s="116">
        <v>75</v>
      </c>
      <c r="X31" s="116">
        <v>83</v>
      </c>
      <c r="Y31" s="112">
        <v>80</v>
      </c>
      <c r="Z31" s="112">
        <v>82</v>
      </c>
      <c r="AB31" s="117">
        <f t="shared" si="2"/>
        <v>5.4485049833887043E-2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10</v>
      </c>
      <c r="W32" s="116">
        <v>11</v>
      </c>
      <c r="X32" s="116">
        <v>0</v>
      </c>
      <c r="Y32" s="112">
        <v>0</v>
      </c>
      <c r="Z32" s="112">
        <v>3</v>
      </c>
      <c r="AB32" s="117">
        <f t="shared" si="2"/>
        <v>1.9933554817275745E-3</v>
      </c>
    </row>
    <row r="33" spans="19:32" x14ac:dyDescent="0.25">
      <c r="S33" s="115" t="s">
        <v>79</v>
      </c>
      <c r="T33" s="115"/>
      <c r="U33" s="116"/>
      <c r="V33" s="116">
        <v>29</v>
      </c>
      <c r="W33" s="116">
        <v>38</v>
      </c>
      <c r="X33" s="116">
        <v>26</v>
      </c>
      <c r="Y33" s="112">
        <v>50</v>
      </c>
      <c r="Z33" s="112">
        <v>47</v>
      </c>
      <c r="AB33" s="117">
        <f t="shared" si="2"/>
        <v>3.1229235880398672E-2</v>
      </c>
    </row>
    <row r="34" spans="19:32" x14ac:dyDescent="0.25">
      <c r="S34" s="118" t="s">
        <v>53</v>
      </c>
      <c r="T34" s="118"/>
      <c r="U34" s="119"/>
      <c r="V34" s="119">
        <v>1045</v>
      </c>
      <c r="W34" s="119">
        <v>1568</v>
      </c>
      <c r="X34" s="119">
        <v>1194</v>
      </c>
      <c r="Y34" s="120">
        <v>1412</v>
      </c>
      <c r="Z34" s="120">
        <v>1505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632</v>
      </c>
      <c r="W37" s="112">
        <v>898</v>
      </c>
      <c r="X37" s="112">
        <v>666</v>
      </c>
      <c r="Y37" s="112">
        <v>829</v>
      </c>
      <c r="Z37" s="112">
        <v>845</v>
      </c>
      <c r="AB37" s="132">
        <f>Z37/Z40*100</f>
        <v>84.163346613545826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93</v>
      </c>
      <c r="W38" s="112">
        <v>143</v>
      </c>
      <c r="X38" s="112">
        <v>131</v>
      </c>
      <c r="Y38" s="112">
        <v>151</v>
      </c>
      <c r="Z38" s="112">
        <v>159</v>
      </c>
      <c r="AB38" s="132">
        <f>Z38/Z40*100</f>
        <v>15.836653386454183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725</v>
      </c>
      <c r="W40" s="112">
        <v>1041</v>
      </c>
      <c r="X40" s="112">
        <v>797</v>
      </c>
      <c r="Y40" s="112">
        <v>980</v>
      </c>
      <c r="Z40" s="112">
        <v>1004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1</v>
      </c>
    </row>
    <row r="45" spans="19:32" x14ac:dyDescent="0.25">
      <c r="S45" s="115" t="s">
        <v>37</v>
      </c>
      <c r="T45" s="115"/>
      <c r="U45" s="112"/>
      <c r="V45" s="112">
        <v>25</v>
      </c>
      <c r="W45" s="112">
        <v>25</v>
      </c>
      <c r="X45" s="112">
        <v>29</v>
      </c>
      <c r="Y45" s="112">
        <v>25</v>
      </c>
      <c r="Z45" s="112">
        <v>9</v>
      </c>
    </row>
    <row r="46" spans="19:32" x14ac:dyDescent="0.25">
      <c r="S46" s="115" t="s">
        <v>38</v>
      </c>
      <c r="T46" s="115"/>
      <c r="U46" s="112"/>
      <c r="V46" s="112">
        <v>40</v>
      </c>
      <c r="W46" s="112">
        <v>65</v>
      </c>
      <c r="X46" s="112">
        <v>56</v>
      </c>
      <c r="Y46" s="112">
        <v>57</v>
      </c>
      <c r="Z46" s="112">
        <v>46</v>
      </c>
    </row>
    <row r="47" spans="19:32" x14ac:dyDescent="0.25">
      <c r="S47" s="115" t="s">
        <v>39</v>
      </c>
      <c r="T47" s="115"/>
      <c r="U47" s="112"/>
      <c r="V47" s="112">
        <v>50</v>
      </c>
      <c r="W47" s="112">
        <v>79</v>
      </c>
      <c r="X47" s="112">
        <v>47</v>
      </c>
      <c r="Y47" s="112">
        <v>59</v>
      </c>
      <c r="Z47" s="112">
        <v>62</v>
      </c>
    </row>
    <row r="48" spans="19:32" x14ac:dyDescent="0.25">
      <c r="S48" s="115" t="s">
        <v>40</v>
      </c>
      <c r="T48" s="115"/>
      <c r="U48" s="112"/>
      <c r="V48" s="112">
        <v>81</v>
      </c>
      <c r="W48" s="112">
        <v>100</v>
      </c>
      <c r="X48" s="112">
        <v>60</v>
      </c>
      <c r="Y48" s="112">
        <v>68</v>
      </c>
      <c r="Z48" s="112">
        <v>111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49</v>
      </c>
      <c r="W49" s="112">
        <v>84</v>
      </c>
      <c r="X49" s="112">
        <v>52</v>
      </c>
      <c r="Y49" s="112">
        <v>60</v>
      </c>
      <c r="Z49" s="112">
        <v>60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Flinders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29</v>
      </c>
      <c r="W50" s="112">
        <v>58</v>
      </c>
      <c r="X50" s="112">
        <v>48</v>
      </c>
      <c r="Y50" s="112">
        <v>66</v>
      </c>
      <c r="Z50" s="112">
        <v>72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56</v>
      </c>
      <c r="W51" s="112">
        <v>59</v>
      </c>
      <c r="X51" s="112">
        <v>40</v>
      </c>
      <c r="Y51" s="112">
        <v>34</v>
      </c>
      <c r="Z51" s="112">
        <v>45</v>
      </c>
    </row>
    <row r="52" spans="1:26" ht="15" customHeight="1" x14ac:dyDescent="0.25">
      <c r="S52" s="115" t="s">
        <v>44</v>
      </c>
      <c r="T52" s="115"/>
      <c r="U52" s="112"/>
      <c r="V52" s="112">
        <v>38</v>
      </c>
      <c r="W52" s="112">
        <v>72</v>
      </c>
      <c r="X52" s="112">
        <v>71</v>
      </c>
      <c r="Y52" s="112">
        <v>85</v>
      </c>
      <c r="Z52" s="112">
        <v>77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70</v>
      </c>
      <c r="W53" s="112">
        <v>83</v>
      </c>
      <c r="X53" s="112">
        <v>58</v>
      </c>
      <c r="Y53" s="112">
        <v>61</v>
      </c>
      <c r="Z53" s="112">
        <v>69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43</v>
      </c>
      <c r="W54" s="112">
        <v>64</v>
      </c>
      <c r="X54" s="112">
        <v>63</v>
      </c>
      <c r="Y54" s="112">
        <v>58</v>
      </c>
      <c r="Z54" s="112">
        <v>74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41</v>
      </c>
      <c r="W55" s="112">
        <v>60</v>
      </c>
      <c r="X55" s="112">
        <v>54</v>
      </c>
      <c r="Y55" s="112">
        <v>70</v>
      </c>
      <c r="Z55" s="112">
        <v>62</v>
      </c>
    </row>
    <row r="56" spans="1:26" ht="15" customHeight="1" x14ac:dyDescent="0.25">
      <c r="S56" s="115" t="s">
        <v>48</v>
      </c>
      <c r="T56" s="115"/>
      <c r="U56" s="112"/>
      <c r="V56" s="112">
        <v>25</v>
      </c>
      <c r="W56" s="112">
        <v>38</v>
      </c>
      <c r="X56" s="112">
        <v>23</v>
      </c>
      <c r="Y56" s="112">
        <v>41</v>
      </c>
      <c r="Z56" s="112">
        <v>42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13</v>
      </c>
      <c r="W57" s="112">
        <v>24</v>
      </c>
      <c r="X57" s="112">
        <v>16</v>
      </c>
      <c r="Y57" s="112">
        <v>24</v>
      </c>
      <c r="Z57" s="112">
        <v>23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</v>
      </c>
      <c r="W58" s="112">
        <v>18</v>
      </c>
      <c r="X58" s="112">
        <v>11</v>
      </c>
      <c r="Y58" s="112">
        <v>17</v>
      </c>
      <c r="Z58" s="112">
        <v>20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5</v>
      </c>
      <c r="X59" s="112">
        <v>0</v>
      </c>
      <c r="Y59" s="112">
        <v>4</v>
      </c>
      <c r="Z59" s="112">
        <v>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7</v>
      </c>
      <c r="X60" s="112">
        <v>0</v>
      </c>
      <c r="Y60" s="112">
        <v>4</v>
      </c>
      <c r="Z60" s="112">
        <v>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570</v>
      </c>
      <c r="W61" s="112">
        <v>835</v>
      </c>
      <c r="X61" s="112">
        <v>626</v>
      </c>
      <c r="Y61" s="112">
        <v>742</v>
      </c>
      <c r="Z61" s="112">
        <v>782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</v>
      </c>
      <c r="W64" s="112">
        <v>31</v>
      </c>
      <c r="X64" s="112">
        <v>15</v>
      </c>
      <c r="Y64" s="112">
        <v>10</v>
      </c>
      <c r="Z64" s="112">
        <v>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Flinders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24</v>
      </c>
      <c r="W65" s="112">
        <v>44</v>
      </c>
      <c r="X65" s="112">
        <v>29</v>
      </c>
      <c r="Y65" s="112">
        <v>42</v>
      </c>
      <c r="Z65" s="112">
        <v>50</v>
      </c>
    </row>
    <row r="66" spans="1:26" x14ac:dyDescent="0.25">
      <c r="S66" s="115" t="s">
        <v>39</v>
      </c>
      <c r="T66" s="115"/>
      <c r="U66" s="112"/>
      <c r="V66" s="112">
        <v>51</v>
      </c>
      <c r="W66" s="112">
        <v>78</v>
      </c>
      <c r="X66" s="112">
        <v>73</v>
      </c>
      <c r="Y66" s="112">
        <v>60</v>
      </c>
      <c r="Z66" s="112">
        <v>77</v>
      </c>
    </row>
    <row r="67" spans="1:26" x14ac:dyDescent="0.25">
      <c r="S67" s="115" t="s">
        <v>40</v>
      </c>
      <c r="T67" s="115"/>
      <c r="U67" s="112"/>
      <c r="V67" s="112">
        <v>68</v>
      </c>
      <c r="W67" s="112">
        <v>135</v>
      </c>
      <c r="X67" s="112">
        <v>90</v>
      </c>
      <c r="Y67" s="112">
        <v>88</v>
      </c>
      <c r="Z67" s="112">
        <v>85</v>
      </c>
    </row>
    <row r="68" spans="1:26" x14ac:dyDescent="0.25">
      <c r="S68" s="115" t="s">
        <v>41</v>
      </c>
      <c r="T68" s="115"/>
      <c r="U68" s="112"/>
      <c r="V68" s="112">
        <v>23</v>
      </c>
      <c r="W68" s="112">
        <v>59</v>
      </c>
      <c r="X68" s="112">
        <v>52</v>
      </c>
      <c r="Y68" s="112">
        <v>81</v>
      </c>
      <c r="Z68" s="112">
        <v>94</v>
      </c>
    </row>
    <row r="69" spans="1:26" x14ac:dyDescent="0.25">
      <c r="S69" s="115" t="s">
        <v>42</v>
      </c>
      <c r="T69" s="115"/>
      <c r="U69" s="112"/>
      <c r="V69" s="112">
        <v>39</v>
      </c>
      <c r="W69" s="112">
        <v>41</v>
      </c>
      <c r="X69" s="112">
        <v>29</v>
      </c>
      <c r="Y69" s="112">
        <v>40</v>
      </c>
      <c r="Z69" s="112">
        <v>40</v>
      </c>
    </row>
    <row r="70" spans="1:26" x14ac:dyDescent="0.25">
      <c r="S70" s="115" t="s">
        <v>43</v>
      </c>
      <c r="T70" s="115"/>
      <c r="U70" s="112"/>
      <c r="V70" s="112">
        <v>52</v>
      </c>
      <c r="W70" s="112">
        <v>59</v>
      </c>
      <c r="X70" s="112">
        <v>53</v>
      </c>
      <c r="Y70" s="112">
        <v>51</v>
      </c>
      <c r="Z70" s="112">
        <v>46</v>
      </c>
    </row>
    <row r="71" spans="1:26" x14ac:dyDescent="0.25">
      <c r="S71" s="115" t="s">
        <v>44</v>
      </c>
      <c r="T71" s="115"/>
      <c r="U71" s="112"/>
      <c r="V71" s="112">
        <v>70</v>
      </c>
      <c r="W71" s="112">
        <v>80</v>
      </c>
      <c r="X71" s="112">
        <v>66</v>
      </c>
      <c r="Y71" s="112">
        <v>81</v>
      </c>
      <c r="Z71" s="112">
        <v>68</v>
      </c>
    </row>
    <row r="72" spans="1:26" x14ac:dyDescent="0.25">
      <c r="S72" s="115" t="s">
        <v>45</v>
      </c>
      <c r="T72" s="115"/>
      <c r="U72" s="112"/>
      <c r="V72" s="112">
        <v>34</v>
      </c>
      <c r="W72" s="112">
        <v>48</v>
      </c>
      <c r="X72" s="112">
        <v>50</v>
      </c>
      <c r="Y72" s="112">
        <v>71</v>
      </c>
      <c r="Z72" s="112">
        <v>76</v>
      </c>
    </row>
    <row r="73" spans="1:26" x14ac:dyDescent="0.25">
      <c r="S73" s="115" t="s">
        <v>46</v>
      </c>
      <c r="T73" s="115"/>
      <c r="U73" s="112"/>
      <c r="V73" s="112">
        <v>35</v>
      </c>
      <c r="W73" s="112">
        <v>50</v>
      </c>
      <c r="X73" s="112">
        <v>46</v>
      </c>
      <c r="Y73" s="112">
        <v>41</v>
      </c>
      <c r="Z73" s="112">
        <v>62</v>
      </c>
    </row>
    <row r="74" spans="1:26" x14ac:dyDescent="0.25">
      <c r="S74" s="115" t="s">
        <v>47</v>
      </c>
      <c r="T74" s="115"/>
      <c r="U74" s="112"/>
      <c r="V74" s="112">
        <v>28</v>
      </c>
      <c r="W74" s="112">
        <v>49</v>
      </c>
      <c r="X74" s="112">
        <v>34</v>
      </c>
      <c r="Y74" s="112">
        <v>55</v>
      </c>
      <c r="Z74" s="112">
        <v>54</v>
      </c>
    </row>
    <row r="75" spans="1:26" x14ac:dyDescent="0.25">
      <c r="S75" s="115" t="s">
        <v>48</v>
      </c>
      <c r="T75" s="115"/>
      <c r="U75" s="112"/>
      <c r="V75" s="112">
        <v>25</v>
      </c>
      <c r="W75" s="112">
        <v>34</v>
      </c>
      <c r="X75" s="112">
        <v>27</v>
      </c>
      <c r="Y75" s="112">
        <v>26</v>
      </c>
      <c r="Z75" s="112">
        <v>29</v>
      </c>
    </row>
    <row r="76" spans="1:26" x14ac:dyDescent="0.25">
      <c r="S76" s="115" t="s">
        <v>49</v>
      </c>
      <c r="T76" s="115"/>
      <c r="U76" s="112"/>
      <c r="V76" s="112">
        <v>3</v>
      </c>
      <c r="W76" s="112">
        <v>10</v>
      </c>
      <c r="X76" s="112">
        <v>8</v>
      </c>
      <c r="Y76" s="112">
        <v>17</v>
      </c>
      <c r="Z76" s="112">
        <v>20</v>
      </c>
    </row>
    <row r="77" spans="1:26" x14ac:dyDescent="0.25">
      <c r="S77" s="115" t="s">
        <v>50</v>
      </c>
      <c r="T77" s="115"/>
      <c r="U77" s="112"/>
      <c r="V77" s="112">
        <v>6</v>
      </c>
      <c r="W77" s="112">
        <v>9</v>
      </c>
      <c r="X77" s="112">
        <v>6</v>
      </c>
      <c r="Y77" s="112">
        <v>7</v>
      </c>
      <c r="Z77" s="112">
        <v>6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6</v>
      </c>
      <c r="X78" s="112">
        <v>0</v>
      </c>
      <c r="Y78" s="112">
        <v>5</v>
      </c>
      <c r="Z78" s="112">
        <v>6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4</v>
      </c>
      <c r="Z79" s="112">
        <v>2</v>
      </c>
    </row>
    <row r="80" spans="1:26" x14ac:dyDescent="0.25">
      <c r="S80" s="118" t="s">
        <v>53</v>
      </c>
      <c r="T80" s="118"/>
      <c r="U80" s="112"/>
      <c r="V80" s="112">
        <v>473</v>
      </c>
      <c r="W80" s="112">
        <v>737</v>
      </c>
      <c r="X80" s="112">
        <v>564</v>
      </c>
      <c r="Y80" s="112">
        <v>673</v>
      </c>
      <c r="Z80" s="112">
        <v>721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Flinders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33</v>
      </c>
      <c r="W83" s="112">
        <v>50</v>
      </c>
      <c r="X83" s="112">
        <v>34</v>
      </c>
      <c r="Y83" s="112">
        <v>55</v>
      </c>
      <c r="Z83" s="112">
        <v>60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12</v>
      </c>
      <c r="W84" s="112">
        <v>22</v>
      </c>
      <c r="X84" s="112">
        <v>22</v>
      </c>
      <c r="Y84" s="112">
        <v>16</v>
      </c>
      <c r="Z84" s="112">
        <v>16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57</v>
      </c>
      <c r="W85" s="112">
        <v>76</v>
      </c>
      <c r="X85" s="112">
        <v>70</v>
      </c>
      <c r="Y85" s="112">
        <v>74</v>
      </c>
      <c r="Z85" s="112">
        <v>74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1,505</v>
      </c>
      <c r="D86" s="96">
        <f t="shared" ref="D86:D91" si="4">AD4</f>
        <v>6.5864022662889488E-2</v>
      </c>
      <c r="E86" s="97">
        <f t="shared" ref="E86:E91" si="5">AD4</f>
        <v>6.5864022662889488E-2</v>
      </c>
      <c r="F86" s="96">
        <f t="shared" ref="F86:F91" si="6">AF4</f>
        <v>0.44711538461538458</v>
      </c>
      <c r="G86" s="97">
        <f t="shared" ref="G86:G91" si="7">AF4</f>
        <v>0.44711538461538458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17</v>
      </c>
      <c r="W86" s="112">
        <v>22</v>
      </c>
      <c r="X86" s="112">
        <v>19</v>
      </c>
      <c r="Y86" s="112">
        <v>13</v>
      </c>
      <c r="Z86" s="112">
        <v>16</v>
      </c>
    </row>
    <row r="87" spans="1:30" ht="15" customHeight="1" x14ac:dyDescent="0.25">
      <c r="A87" s="98" t="s">
        <v>4</v>
      </c>
      <c r="B87" s="49"/>
      <c r="C87" s="57" t="str">
        <f t="shared" si="3"/>
        <v>782</v>
      </c>
      <c r="D87" s="96">
        <f t="shared" si="4"/>
        <v>5.3908355795148299E-2</v>
      </c>
      <c r="E87" s="97">
        <f t="shared" si="5"/>
        <v>5.3908355795148299E-2</v>
      </c>
      <c r="F87" s="96">
        <f t="shared" si="6"/>
        <v>0.37434094903339199</v>
      </c>
      <c r="G87" s="97">
        <f t="shared" si="7"/>
        <v>0.37434094903339199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9</v>
      </c>
      <c r="W87" s="112">
        <v>8</v>
      </c>
      <c r="X87" s="112">
        <v>10</v>
      </c>
      <c r="Y87" s="112">
        <v>12</v>
      </c>
      <c r="Z87" s="112">
        <v>7</v>
      </c>
    </row>
    <row r="88" spans="1:30" ht="15" customHeight="1" x14ac:dyDescent="0.25">
      <c r="A88" s="98" t="s">
        <v>5</v>
      </c>
      <c r="B88" s="49"/>
      <c r="C88" s="57" t="str">
        <f t="shared" si="3"/>
        <v>721</v>
      </c>
      <c r="D88" s="96">
        <f t="shared" si="4"/>
        <v>6.6568047337278058E-2</v>
      </c>
      <c r="E88" s="97">
        <f t="shared" si="5"/>
        <v>6.6568047337278058E-2</v>
      </c>
      <c r="F88" s="96">
        <f t="shared" si="6"/>
        <v>0.50836820083681999</v>
      </c>
      <c r="G88" s="97">
        <f t="shared" si="7"/>
        <v>0.50836820083681999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4</v>
      </c>
      <c r="W88" s="112">
        <v>0</v>
      </c>
      <c r="X88" s="112">
        <v>4</v>
      </c>
      <c r="Y88" s="112">
        <v>10</v>
      </c>
      <c r="Z88" s="112">
        <v>8</v>
      </c>
    </row>
    <row r="89" spans="1:30" ht="15" customHeight="1" x14ac:dyDescent="0.25">
      <c r="A89" s="49" t="s">
        <v>6</v>
      </c>
      <c r="B89" s="49"/>
      <c r="C89" s="57" t="str">
        <f t="shared" si="3"/>
        <v>1,001</v>
      </c>
      <c r="D89" s="96">
        <f t="shared" si="4"/>
        <v>2.4564994882292801E-2</v>
      </c>
      <c r="E89" s="97">
        <f t="shared" si="5"/>
        <v>2.4564994882292801E-2</v>
      </c>
      <c r="F89" s="96">
        <f t="shared" si="6"/>
        <v>0.3787878787878789</v>
      </c>
      <c r="G89" s="97">
        <f t="shared" si="7"/>
        <v>0.3787878787878789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73</v>
      </c>
      <c r="W89" s="112">
        <v>75</v>
      </c>
      <c r="X89" s="112">
        <v>64</v>
      </c>
      <c r="Y89" s="112">
        <v>72</v>
      </c>
      <c r="Z89" s="112">
        <v>78</v>
      </c>
    </row>
    <row r="90" spans="1:30" ht="15" customHeight="1" x14ac:dyDescent="0.25">
      <c r="A90" s="49" t="s">
        <v>98</v>
      </c>
      <c r="B90" s="49"/>
      <c r="C90" s="57" t="str">
        <f t="shared" si="3"/>
        <v>$45,595</v>
      </c>
      <c r="D90" s="96">
        <f t="shared" si="4"/>
        <v>0.10217933525850875</v>
      </c>
      <c r="E90" s="97">
        <f t="shared" si="5"/>
        <v>0.10217933525850875</v>
      </c>
      <c r="F90" s="96">
        <f t="shared" si="6"/>
        <v>0.10376663986809387</v>
      </c>
      <c r="G90" s="97">
        <f t="shared" si="7"/>
        <v>0.10376663986809387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87</v>
      </c>
      <c r="W90" s="112">
        <v>94</v>
      </c>
      <c r="X90" s="112">
        <v>81</v>
      </c>
      <c r="Y90" s="112">
        <v>97</v>
      </c>
      <c r="Z90" s="112">
        <v>93</v>
      </c>
    </row>
    <row r="91" spans="1:30" ht="15" customHeight="1" x14ac:dyDescent="0.25">
      <c r="A91" s="49" t="s">
        <v>7</v>
      </c>
      <c r="B91" s="49"/>
      <c r="C91" s="57" t="str">
        <f t="shared" si="3"/>
        <v>$60.8 mil</v>
      </c>
      <c r="D91" s="96">
        <f t="shared" si="4"/>
        <v>0.11484309671228066</v>
      </c>
      <c r="E91" s="97">
        <f t="shared" si="5"/>
        <v>0.11484309671228066</v>
      </c>
      <c r="F91" s="96">
        <f t="shared" si="6"/>
        <v>0.84486847017687983</v>
      </c>
      <c r="G91" s="97">
        <f t="shared" si="7"/>
        <v>0.84486847017687983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401</v>
      </c>
      <c r="W91" s="112">
        <v>561</v>
      </c>
      <c r="X91" s="112">
        <v>423</v>
      </c>
      <c r="Y91" s="112">
        <v>525</v>
      </c>
      <c r="Z91" s="112">
        <v>542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24</v>
      </c>
      <c r="W93" s="112">
        <v>30</v>
      </c>
      <c r="X93" s="112">
        <v>31</v>
      </c>
      <c r="Y93" s="112">
        <v>31</v>
      </c>
      <c r="Z93" s="112">
        <v>39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39</v>
      </c>
      <c r="W94" s="112">
        <v>47</v>
      </c>
      <c r="X94" s="112">
        <v>53</v>
      </c>
      <c r="Y94" s="112">
        <v>52</v>
      </c>
      <c r="Z94" s="112">
        <v>54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10</v>
      </c>
      <c r="W95" s="112">
        <v>12</v>
      </c>
      <c r="X95" s="112">
        <v>14</v>
      </c>
      <c r="Y95" s="112">
        <v>15</v>
      </c>
      <c r="Z95" s="112">
        <v>13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50</v>
      </c>
      <c r="W96" s="112">
        <v>63</v>
      </c>
      <c r="X96" s="112">
        <v>50</v>
      </c>
      <c r="Y96" s="112">
        <v>57</v>
      </c>
      <c r="Z96" s="112">
        <v>63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52</v>
      </c>
      <c r="W97" s="112">
        <v>58</v>
      </c>
      <c r="X97" s="112">
        <v>56</v>
      </c>
      <c r="Y97" s="112">
        <v>71</v>
      </c>
      <c r="Z97" s="112">
        <v>62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19</v>
      </c>
      <c r="W98" s="112">
        <v>26</v>
      </c>
      <c r="X98" s="112">
        <v>22</v>
      </c>
      <c r="Y98" s="112">
        <v>23</v>
      </c>
      <c r="Z98" s="112">
        <v>21</v>
      </c>
    </row>
    <row r="99" spans="1:32" ht="15" customHeight="1" x14ac:dyDescent="0.25">
      <c r="S99" s="115" t="s">
        <v>199</v>
      </c>
      <c r="T99" s="115"/>
      <c r="U99" s="112"/>
      <c r="V99" s="112">
        <v>5</v>
      </c>
      <c r="W99" s="112">
        <v>7</v>
      </c>
      <c r="X99" s="112">
        <v>4</v>
      </c>
      <c r="Y99" s="112">
        <v>8</v>
      </c>
      <c r="Z99" s="112">
        <v>4</v>
      </c>
    </row>
    <row r="100" spans="1:32" ht="15" customHeight="1" x14ac:dyDescent="0.25">
      <c r="S100" s="115" t="s">
        <v>58</v>
      </c>
      <c r="T100" s="115"/>
      <c r="U100" s="112"/>
      <c r="V100" s="112">
        <v>55</v>
      </c>
      <c r="W100" s="112">
        <v>74</v>
      </c>
      <c r="X100" s="112">
        <v>63</v>
      </c>
      <c r="Y100" s="112">
        <v>70</v>
      </c>
      <c r="Z100" s="112">
        <v>75</v>
      </c>
    </row>
    <row r="101" spans="1:32" x14ac:dyDescent="0.25">
      <c r="A101" s="18"/>
      <c r="S101" s="118" t="s">
        <v>53</v>
      </c>
      <c r="T101" s="118"/>
      <c r="U101" s="112"/>
      <c r="V101" s="112">
        <v>326</v>
      </c>
      <c r="W101" s="112">
        <v>489</v>
      </c>
      <c r="X101" s="112">
        <v>370</v>
      </c>
      <c r="Y101" s="112">
        <v>453</v>
      </c>
      <c r="Z101" s="112">
        <v>458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700</v>
      </c>
      <c r="W104" s="112">
        <v>853</v>
      </c>
      <c r="X104" s="112">
        <v>747</v>
      </c>
      <c r="Y104" s="112">
        <v>851</v>
      </c>
      <c r="Z104" s="112">
        <v>851</v>
      </c>
      <c r="AB104" s="109" t="str">
        <f>TEXT(Z104,"###,###")</f>
        <v>851</v>
      </c>
      <c r="AD104" s="130">
        <f>Z104/($Z$4)*100</f>
        <v>56.544850498338874</v>
      </c>
      <c r="AF104" s="109"/>
    </row>
    <row r="105" spans="1:32" x14ac:dyDescent="0.25">
      <c r="S105" s="115" t="s">
        <v>17</v>
      </c>
      <c r="T105" s="115"/>
      <c r="U105" s="112"/>
      <c r="V105" s="112">
        <v>276</v>
      </c>
      <c r="W105" s="112">
        <v>322</v>
      </c>
      <c r="X105" s="112">
        <v>307</v>
      </c>
      <c r="Y105" s="112">
        <v>320</v>
      </c>
      <c r="Z105" s="112">
        <v>334</v>
      </c>
      <c r="AB105" s="109" t="str">
        <f>TEXT(Z105,"###,###")</f>
        <v>334</v>
      </c>
      <c r="AD105" s="130">
        <f>Z105/($Z$4)*100</f>
        <v>22.192691029900331</v>
      </c>
      <c r="AF105" s="109"/>
    </row>
    <row r="106" spans="1:32" x14ac:dyDescent="0.25">
      <c r="S106" s="118" t="s">
        <v>53</v>
      </c>
      <c r="T106" s="118"/>
      <c r="U106" s="120"/>
      <c r="V106" s="120">
        <v>976</v>
      </c>
      <c r="W106" s="120">
        <v>1175</v>
      </c>
      <c r="X106" s="120">
        <v>1054</v>
      </c>
      <c r="Y106" s="120">
        <v>1171</v>
      </c>
      <c r="Z106" s="120">
        <v>1185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266</v>
      </c>
      <c r="W108" s="112">
        <v>396</v>
      </c>
      <c r="X108" s="112">
        <v>238</v>
      </c>
      <c r="Y108" s="112">
        <v>295</v>
      </c>
      <c r="Z108" s="112">
        <v>324</v>
      </c>
      <c r="AB108" s="109" t="str">
        <f>TEXT(Z108,"###,###")</f>
        <v>324</v>
      </c>
      <c r="AD108" s="130">
        <f>Z108/($Z$4)*100</f>
        <v>21.528239202657808</v>
      </c>
      <c r="AF108" s="109"/>
    </row>
    <row r="109" spans="1:32" x14ac:dyDescent="0.25">
      <c r="S109" s="115" t="s">
        <v>20</v>
      </c>
      <c r="T109" s="115"/>
      <c r="U109" s="112"/>
      <c r="V109" s="112">
        <v>136</v>
      </c>
      <c r="W109" s="112">
        <v>205</v>
      </c>
      <c r="X109" s="112">
        <v>191</v>
      </c>
      <c r="Y109" s="112">
        <v>248</v>
      </c>
      <c r="Z109" s="112">
        <v>293</v>
      </c>
      <c r="AB109" s="109" t="str">
        <f>TEXT(Z109,"###,###")</f>
        <v>293</v>
      </c>
      <c r="AD109" s="130">
        <f>Z109/($Z$4)*100</f>
        <v>19.46843853820598</v>
      </c>
      <c r="AF109" s="109"/>
    </row>
    <row r="110" spans="1:32" x14ac:dyDescent="0.25">
      <c r="S110" s="115" t="s">
        <v>21</v>
      </c>
      <c r="T110" s="115"/>
      <c r="U110" s="112"/>
      <c r="V110" s="112">
        <v>198</v>
      </c>
      <c r="W110" s="112">
        <v>247</v>
      </c>
      <c r="X110" s="112">
        <v>242</v>
      </c>
      <c r="Y110" s="112">
        <v>269</v>
      </c>
      <c r="Z110" s="112">
        <v>286</v>
      </c>
      <c r="AB110" s="109" t="str">
        <f>TEXT(Z110,"###,###")</f>
        <v>286</v>
      </c>
      <c r="AD110" s="130">
        <f>Z110/($Z$4)*100</f>
        <v>19.003322259136212</v>
      </c>
      <c r="AF110" s="109"/>
    </row>
    <row r="111" spans="1:32" x14ac:dyDescent="0.25">
      <c r="S111" s="115" t="s">
        <v>22</v>
      </c>
      <c r="T111" s="115"/>
      <c r="U111" s="112"/>
      <c r="V111" s="112">
        <v>259</v>
      </c>
      <c r="W111" s="112">
        <v>362</v>
      </c>
      <c r="X111" s="112">
        <v>297</v>
      </c>
      <c r="Y111" s="112">
        <v>289</v>
      </c>
      <c r="Z111" s="112">
        <v>308</v>
      </c>
      <c r="AB111" s="109" t="str">
        <f>TEXT(Z111,"###,###")</f>
        <v>308</v>
      </c>
      <c r="AD111" s="130">
        <f>Z111/($Z$4)*100</f>
        <v>20.465116279069768</v>
      </c>
      <c r="AF111" s="109"/>
    </row>
    <row r="112" spans="1:32" x14ac:dyDescent="0.25">
      <c r="S112" s="118" t="s">
        <v>53</v>
      </c>
      <c r="T112" s="118"/>
      <c r="U112" s="112"/>
      <c r="V112" s="112">
        <v>1045</v>
      </c>
      <c r="W112" s="112">
        <v>1568</v>
      </c>
      <c r="X112" s="112">
        <v>1189</v>
      </c>
      <c r="Y112" s="112">
        <v>1415</v>
      </c>
      <c r="Z112" s="112">
        <v>1505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42.46</v>
      </c>
      <c r="W118" s="131">
        <v>42.61</v>
      </c>
      <c r="X118" s="131">
        <v>42.62</v>
      </c>
      <c r="Y118" s="131">
        <v>44.12</v>
      </c>
      <c r="Z118" s="131">
        <v>44.4</v>
      </c>
      <c r="AB118" s="109" t="str">
        <f>TEXT(Z118,"##.0")</f>
        <v>44.4</v>
      </c>
    </row>
    <row r="120" spans="19:32" x14ac:dyDescent="0.25">
      <c r="S120" s="101" t="s">
        <v>100</v>
      </c>
      <c r="T120" s="112"/>
      <c r="U120" s="112"/>
      <c r="V120" s="112">
        <v>496</v>
      </c>
      <c r="W120" s="112">
        <v>654</v>
      </c>
      <c r="X120" s="112">
        <v>541</v>
      </c>
      <c r="Y120" s="112">
        <v>605</v>
      </c>
      <c r="Z120" s="112">
        <v>624</v>
      </c>
      <c r="AB120" s="109" t="str">
        <f>TEXT(Z120,"###,###")</f>
        <v>624</v>
      </c>
    </row>
    <row r="121" spans="19:32" x14ac:dyDescent="0.25">
      <c r="S121" s="101" t="s">
        <v>101</v>
      </c>
      <c r="T121" s="112"/>
      <c r="U121" s="112"/>
      <c r="V121" s="112">
        <v>116</v>
      </c>
      <c r="W121" s="112">
        <v>244</v>
      </c>
      <c r="X121" s="112">
        <v>135</v>
      </c>
      <c r="Y121" s="112">
        <v>227</v>
      </c>
      <c r="Z121" s="112">
        <v>220</v>
      </c>
      <c r="AB121" s="109" t="str">
        <f>TEXT(Z121,"###,###")</f>
        <v>220</v>
      </c>
    </row>
    <row r="122" spans="19:32" x14ac:dyDescent="0.25">
      <c r="S122" s="101" t="s">
        <v>102</v>
      </c>
      <c r="T122" s="112"/>
      <c r="U122" s="112"/>
      <c r="V122" s="112">
        <v>111</v>
      </c>
      <c r="W122" s="112">
        <v>142</v>
      </c>
      <c r="X122" s="112">
        <v>117</v>
      </c>
      <c r="Y122" s="112">
        <v>149</v>
      </c>
      <c r="Z122" s="112">
        <v>158</v>
      </c>
      <c r="AB122" s="109" t="str">
        <f>TEXT(Z122,"###,###")</f>
        <v>158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607</v>
      </c>
      <c r="W124" s="112">
        <v>796</v>
      </c>
      <c r="X124" s="112">
        <v>658</v>
      </c>
      <c r="Y124" s="112">
        <v>754</v>
      </c>
      <c r="Z124" s="112">
        <v>782</v>
      </c>
      <c r="AB124" s="109" t="str">
        <f>TEXT(Z124,"###,###")</f>
        <v>782</v>
      </c>
      <c r="AD124" s="127">
        <f>Z124/$Z$7*100</f>
        <v>78.121878121878126</v>
      </c>
    </row>
    <row r="125" spans="19:32" x14ac:dyDescent="0.25">
      <c r="S125" s="101" t="s">
        <v>104</v>
      </c>
      <c r="T125" s="112"/>
      <c r="U125" s="112"/>
      <c r="V125" s="112">
        <v>227</v>
      </c>
      <c r="W125" s="112">
        <v>386</v>
      </c>
      <c r="X125" s="112">
        <v>252</v>
      </c>
      <c r="Y125" s="112">
        <v>376</v>
      </c>
      <c r="Z125" s="112">
        <v>378</v>
      </c>
      <c r="AB125" s="109" t="str">
        <f>TEXT(Z125,"###,###")</f>
        <v>378</v>
      </c>
      <c r="AD125" s="127">
        <f>Z125/$Z$7*100</f>
        <v>37.76223776223776</v>
      </c>
    </row>
    <row r="127" spans="19:32" x14ac:dyDescent="0.25">
      <c r="S127" s="101" t="s">
        <v>105</v>
      </c>
      <c r="T127" s="112"/>
      <c r="U127" s="112"/>
      <c r="V127" s="112">
        <v>396</v>
      </c>
      <c r="W127" s="112">
        <v>561</v>
      </c>
      <c r="X127" s="112">
        <v>427</v>
      </c>
      <c r="Y127" s="112">
        <v>530</v>
      </c>
      <c r="Z127" s="112">
        <v>545</v>
      </c>
      <c r="AB127" s="109" t="str">
        <f>TEXT(Z127,"###,###")</f>
        <v>545</v>
      </c>
      <c r="AD127" s="127">
        <f>Z127/$Z$7*100</f>
        <v>54.445554445554443</v>
      </c>
    </row>
    <row r="128" spans="19:32" x14ac:dyDescent="0.25">
      <c r="S128" s="101" t="s">
        <v>106</v>
      </c>
      <c r="T128" s="112"/>
      <c r="U128" s="112"/>
      <c r="V128" s="112">
        <v>322</v>
      </c>
      <c r="W128" s="112">
        <v>486</v>
      </c>
      <c r="X128" s="112">
        <v>367</v>
      </c>
      <c r="Y128" s="112">
        <v>450</v>
      </c>
      <c r="Z128" s="112">
        <v>456</v>
      </c>
      <c r="AB128" s="109" t="str">
        <f>TEXT(Z128,"###,###")</f>
        <v>456</v>
      </c>
      <c r="AD128" s="127">
        <f>Z128/$Z$7*100</f>
        <v>45.554445554445557</v>
      </c>
    </row>
    <row r="130" spans="19:20" x14ac:dyDescent="0.25">
      <c r="S130" s="101" t="s">
        <v>280</v>
      </c>
      <c r="T130" s="127">
        <v>62.337662337662337</v>
      </c>
    </row>
    <row r="131" spans="19:20" x14ac:dyDescent="0.25">
      <c r="S131" s="101" t="s">
        <v>281</v>
      </c>
      <c r="T131" s="127">
        <v>21.978021978021978</v>
      </c>
    </row>
    <row r="132" spans="19:20" x14ac:dyDescent="0.25">
      <c r="S132" s="101" t="s">
        <v>282</v>
      </c>
      <c r="T132" s="127">
        <v>15.784215784215785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456EF53-C530-4459-9B3D-230426FE10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3879594-4637-4730-8155-D2A6AFE444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8F7E1E8-40AA-4A56-925F-02D0DF6E35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8BEBEDA-0D8E-4575-BC96-35B2AAFAED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BEDB5-5ADD-4A49-8724-054D93A6460D}">
  <sheetPr codeName="Sheet9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135</v>
      </c>
      <c r="T1" s="99"/>
      <c r="U1" s="99"/>
      <c r="V1" s="99"/>
      <c r="W1" s="99"/>
      <c r="X1" s="99"/>
      <c r="Y1" s="100" t="s">
        <v>228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135</v>
      </c>
      <c r="Y3" s="105" t="s">
        <v>228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9.27 Fraser Coast,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55763</v>
      </c>
      <c r="W4" s="108">
        <v>58989</v>
      </c>
      <c r="X4" s="108">
        <v>59753</v>
      </c>
      <c r="Y4" s="108">
        <v>60362</v>
      </c>
      <c r="Z4" s="108">
        <v>66312</v>
      </c>
      <c r="AB4" s="109" t="str">
        <f>TEXT(Z4,"###,###")</f>
        <v>66,312</v>
      </c>
      <c r="AD4" s="110">
        <f>Z4/Y4-1</f>
        <v>9.8571949239587786E-2</v>
      </c>
      <c r="AF4" s="110">
        <f>Z4/V4-1</f>
        <v>0.18917561824148632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28380</v>
      </c>
      <c r="W5" s="108">
        <v>30302</v>
      </c>
      <c r="X5" s="108">
        <v>30182</v>
      </c>
      <c r="Y5" s="108">
        <v>30391</v>
      </c>
      <c r="Z5" s="108">
        <v>32995</v>
      </c>
      <c r="AB5" s="109" t="str">
        <f>TEXT(Z5,"###,###")</f>
        <v>32,995</v>
      </c>
      <c r="AD5" s="110">
        <f t="shared" ref="AD5:AD9" si="0">Z5/Y5-1</f>
        <v>8.5683261491888985E-2</v>
      </c>
      <c r="AF5" s="110">
        <f t="shared" ref="AF5:AF9" si="1">Z5/V5-1</f>
        <v>0.1626145172656801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27382</v>
      </c>
      <c r="W6" s="108">
        <v>28680</v>
      </c>
      <c r="X6" s="108">
        <v>29574</v>
      </c>
      <c r="Y6" s="108">
        <v>29971</v>
      </c>
      <c r="Z6" s="108">
        <v>33245</v>
      </c>
      <c r="AB6" s="109" t="str">
        <f>TEXT(Z6,"###,###")</f>
        <v>33,245</v>
      </c>
      <c r="AD6" s="110">
        <f t="shared" si="0"/>
        <v>0.10923893096660109</v>
      </c>
      <c r="AF6" s="110">
        <f t="shared" si="1"/>
        <v>0.21411876415163245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41660</v>
      </c>
      <c r="W7" s="108">
        <v>43671</v>
      </c>
      <c r="X7" s="108">
        <v>44324</v>
      </c>
      <c r="Y7" s="108">
        <v>45587</v>
      </c>
      <c r="Z7" s="108">
        <v>47623</v>
      </c>
      <c r="AB7" s="109" t="str">
        <f>TEXT(Z7,"###,###")</f>
        <v>47,623</v>
      </c>
      <c r="AD7" s="110">
        <f t="shared" si="0"/>
        <v>4.4661855353499869E-2</v>
      </c>
      <c r="AF7" s="110">
        <f t="shared" si="1"/>
        <v>0.14313490158425357</v>
      </c>
    </row>
    <row r="8" spans="1:32" ht="17.25" customHeight="1" x14ac:dyDescent="0.25">
      <c r="A8" s="64" t="s">
        <v>12</v>
      </c>
      <c r="B8" s="65"/>
      <c r="C8" s="29"/>
      <c r="D8" s="66" t="str">
        <f>AB4</f>
        <v>66,312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47,623</v>
      </c>
      <c r="P8" s="67"/>
      <c r="S8" s="107" t="s">
        <v>84</v>
      </c>
      <c r="T8" s="108"/>
      <c r="U8" s="108"/>
      <c r="V8" s="108">
        <v>39401</v>
      </c>
      <c r="W8" s="108">
        <v>40601.379999999997</v>
      </c>
      <c r="X8" s="108">
        <v>42244.73</v>
      </c>
      <c r="Y8" s="108">
        <v>42646.13</v>
      </c>
      <c r="Z8" s="108">
        <v>43360</v>
      </c>
      <c r="AB8" s="109" t="str">
        <f>TEXT(Z8,"$###,###")</f>
        <v>$43,360</v>
      </c>
      <c r="AD8" s="110">
        <f t="shared" si="0"/>
        <v>1.6739385261921758E-2</v>
      </c>
      <c r="AF8" s="110">
        <f t="shared" si="1"/>
        <v>0.10047968325677004</v>
      </c>
    </row>
    <row r="9" spans="1:32" x14ac:dyDescent="0.25">
      <c r="A9" s="30" t="s">
        <v>14</v>
      </c>
      <c r="B9" s="71"/>
      <c r="C9" s="72"/>
      <c r="D9" s="73">
        <f>AD104</f>
        <v>69.084027023766438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50.019948344287421</v>
      </c>
      <c r="P9" s="74" t="s">
        <v>85</v>
      </c>
      <c r="S9" s="107" t="s">
        <v>7</v>
      </c>
      <c r="T9" s="108"/>
      <c r="U9" s="108"/>
      <c r="V9" s="108">
        <v>1932938987</v>
      </c>
      <c r="W9" s="108">
        <v>2088066591</v>
      </c>
      <c r="X9" s="108">
        <v>2189964264</v>
      </c>
      <c r="Y9" s="108">
        <v>2316151574</v>
      </c>
      <c r="Z9" s="108">
        <v>2520308358</v>
      </c>
      <c r="AB9" s="109" t="str">
        <f>TEXT(Z9/1000000,"$#,###.0")&amp;" mil"</f>
        <v>$2,520.3 mil</v>
      </c>
      <c r="AD9" s="110">
        <f t="shared" si="0"/>
        <v>8.814482881507657E-2</v>
      </c>
      <c r="AF9" s="110">
        <f t="shared" si="1"/>
        <v>0.30387372542556101</v>
      </c>
    </row>
    <row r="10" spans="1:32" x14ac:dyDescent="0.25">
      <c r="A10" s="30" t="s">
        <v>17</v>
      </c>
      <c r="B10" s="71"/>
      <c r="C10" s="72"/>
      <c r="D10" s="73">
        <f>AD105</f>
        <v>21.039932440583904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49.847762635701237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84.503286227243137</v>
      </c>
      <c r="P11" s="74" t="s">
        <v>85</v>
      </c>
      <c r="S11" s="107" t="s">
        <v>29</v>
      </c>
      <c r="T11" s="112"/>
      <c r="U11" s="112"/>
      <c r="V11" s="112">
        <v>49560</v>
      </c>
      <c r="W11" s="112">
        <v>52505</v>
      </c>
      <c r="X11" s="112">
        <v>53215</v>
      </c>
      <c r="Y11" s="112">
        <v>53505</v>
      </c>
      <c r="Z11" s="112">
        <v>58932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8.7478739264641039</v>
      </c>
      <c r="P12" s="74" t="s">
        <v>85</v>
      </c>
      <c r="S12" s="107" t="s">
        <v>30</v>
      </c>
      <c r="T12" s="112"/>
      <c r="U12" s="112"/>
      <c r="V12" s="112">
        <v>6205</v>
      </c>
      <c r="W12" s="112">
        <v>6488</v>
      </c>
      <c r="X12" s="112">
        <v>6542</v>
      </c>
      <c r="Y12" s="112">
        <v>6861</v>
      </c>
      <c r="Z12" s="112">
        <v>7380</v>
      </c>
    </row>
    <row r="13" spans="1:32" ht="15" customHeight="1" x14ac:dyDescent="0.25">
      <c r="A13" s="30" t="s">
        <v>19</v>
      </c>
      <c r="B13" s="72"/>
      <c r="C13" s="72"/>
      <c r="D13" s="73">
        <f>AD108</f>
        <v>16.05139341295693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6.7467400205782919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16.748099891422367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43.3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19.818434069248401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14.752136393222331</v>
      </c>
      <c r="P15" s="74" t="s">
        <v>85</v>
      </c>
      <c r="S15" s="115" t="s">
        <v>61</v>
      </c>
      <c r="T15" s="115"/>
      <c r="U15" s="116"/>
      <c r="V15" s="116">
        <v>1477</v>
      </c>
      <c r="W15" s="116">
        <v>1507</v>
      </c>
      <c r="X15" s="116">
        <v>1694</v>
      </c>
      <c r="Y15" s="112">
        <v>1686</v>
      </c>
      <c r="Z15" s="112">
        <v>1862</v>
      </c>
      <c r="AB15" s="117">
        <f t="shared" ref="AB15:AB34" si="2">IF(Z15="np",0,Z15/$Z$34)</f>
        <v>2.8079382313910002E-2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39.873627699360597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85.247863606777656</v>
      </c>
      <c r="P16" s="37" t="s">
        <v>85</v>
      </c>
      <c r="S16" s="115" t="s">
        <v>62</v>
      </c>
      <c r="T16" s="115"/>
      <c r="U16" s="116"/>
      <c r="V16" s="116">
        <v>844</v>
      </c>
      <c r="W16" s="116">
        <v>863</v>
      </c>
      <c r="X16" s="116">
        <v>1041</v>
      </c>
      <c r="Y16" s="112">
        <v>1078</v>
      </c>
      <c r="Z16" s="112">
        <v>986</v>
      </c>
      <c r="AB16" s="117">
        <f t="shared" si="2"/>
        <v>1.4869103631318615E-2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2917</v>
      </c>
      <c r="W17" s="116">
        <v>3366</v>
      </c>
      <c r="X17" s="116">
        <v>3194</v>
      </c>
      <c r="Y17" s="112">
        <v>3116</v>
      </c>
      <c r="Z17" s="112">
        <v>3514</v>
      </c>
      <c r="AB17" s="117">
        <f t="shared" si="2"/>
        <v>5.2991916998431657E-2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728</v>
      </c>
      <c r="W18" s="116">
        <v>794</v>
      </c>
      <c r="X18" s="116">
        <v>797</v>
      </c>
      <c r="Y18" s="112">
        <v>817</v>
      </c>
      <c r="Z18" s="112">
        <v>761</v>
      </c>
      <c r="AB18" s="117">
        <f t="shared" si="2"/>
        <v>1.1476052599831102E-2</v>
      </c>
    </row>
    <row r="19" spans="1:28" x14ac:dyDescent="0.25">
      <c r="A19" s="63" t="str">
        <f>$S$1&amp;" ("&amp;$V$2&amp;" to "&amp;$Z$2&amp;")"</f>
        <v>Fraser Coast (2016-17 to 2020-21)</v>
      </c>
      <c r="B19" s="63"/>
      <c r="C19" s="63"/>
      <c r="D19" s="63"/>
      <c r="E19" s="63"/>
      <c r="F19" s="63"/>
      <c r="G19" s="63" t="str">
        <f>$S$1&amp;" ("&amp;$V$2&amp;" to "&amp;$Z$2&amp;")"</f>
        <v>Fraser Coast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4452</v>
      </c>
      <c r="W19" s="116">
        <v>5229</v>
      </c>
      <c r="X19" s="116">
        <v>5118</v>
      </c>
      <c r="Y19" s="112">
        <v>5133</v>
      </c>
      <c r="Z19" s="112">
        <v>5808</v>
      </c>
      <c r="AB19" s="117">
        <f t="shared" si="2"/>
        <v>8.7585957292797681E-2</v>
      </c>
    </row>
    <row r="20" spans="1:28" x14ac:dyDescent="0.25">
      <c r="S20" s="115" t="s">
        <v>66</v>
      </c>
      <c r="T20" s="115"/>
      <c r="U20" s="116"/>
      <c r="V20" s="116">
        <v>1039</v>
      </c>
      <c r="W20" s="116">
        <v>1002</v>
      </c>
      <c r="X20" s="116">
        <v>1086</v>
      </c>
      <c r="Y20" s="112">
        <v>1138</v>
      </c>
      <c r="Z20" s="112">
        <v>1235</v>
      </c>
      <c r="AB20" s="117">
        <f t="shared" si="2"/>
        <v>1.8624080106164797E-2</v>
      </c>
    </row>
    <row r="21" spans="1:28" x14ac:dyDescent="0.25">
      <c r="S21" s="115" t="s">
        <v>67</v>
      </c>
      <c r="T21" s="115"/>
      <c r="U21" s="116"/>
      <c r="V21" s="116">
        <v>5959</v>
      </c>
      <c r="W21" s="116">
        <v>6077</v>
      </c>
      <c r="X21" s="116">
        <v>5975</v>
      </c>
      <c r="Y21" s="112">
        <v>6190</v>
      </c>
      <c r="Z21" s="112">
        <v>6909</v>
      </c>
      <c r="AB21" s="117">
        <f t="shared" si="2"/>
        <v>0.10418928700687659</v>
      </c>
    </row>
    <row r="22" spans="1:28" x14ac:dyDescent="0.25">
      <c r="S22" s="115" t="s">
        <v>68</v>
      </c>
      <c r="T22" s="115"/>
      <c r="U22" s="116"/>
      <c r="V22" s="116">
        <v>4663</v>
      </c>
      <c r="W22" s="116">
        <v>5139</v>
      </c>
      <c r="X22" s="116">
        <v>5073</v>
      </c>
      <c r="Y22" s="112">
        <v>5188</v>
      </c>
      <c r="Z22" s="112">
        <v>5906</v>
      </c>
      <c r="AB22" s="117">
        <f t="shared" si="2"/>
        <v>8.9063819519845572E-2</v>
      </c>
    </row>
    <row r="23" spans="1:28" x14ac:dyDescent="0.25">
      <c r="S23" s="115" t="s">
        <v>69</v>
      </c>
      <c r="T23" s="115"/>
      <c r="U23" s="116"/>
      <c r="V23" s="116">
        <v>1906</v>
      </c>
      <c r="W23" s="116">
        <v>2047</v>
      </c>
      <c r="X23" s="116">
        <v>2165</v>
      </c>
      <c r="Y23" s="112">
        <v>2347</v>
      </c>
      <c r="Z23" s="112">
        <v>2608</v>
      </c>
      <c r="AB23" s="117">
        <f t="shared" si="2"/>
        <v>3.9329231511641936E-2</v>
      </c>
    </row>
    <row r="24" spans="1:28" x14ac:dyDescent="0.25">
      <c r="S24" s="115" t="s">
        <v>70</v>
      </c>
      <c r="T24" s="115"/>
      <c r="U24" s="116"/>
      <c r="V24" s="116">
        <v>365</v>
      </c>
      <c r="W24" s="116">
        <v>372</v>
      </c>
      <c r="X24" s="116">
        <v>368</v>
      </c>
      <c r="Y24" s="112">
        <v>333</v>
      </c>
      <c r="Z24" s="112">
        <v>357</v>
      </c>
      <c r="AB24" s="117">
        <f t="shared" si="2"/>
        <v>5.383640969960188E-3</v>
      </c>
    </row>
    <row r="25" spans="1:28" x14ac:dyDescent="0.25">
      <c r="S25" s="115" t="s">
        <v>71</v>
      </c>
      <c r="T25" s="115"/>
      <c r="U25" s="116"/>
      <c r="V25" s="116">
        <v>1798</v>
      </c>
      <c r="W25" s="116">
        <v>1923</v>
      </c>
      <c r="X25" s="116">
        <v>1868</v>
      </c>
      <c r="Y25" s="112">
        <v>1922</v>
      </c>
      <c r="Z25" s="112">
        <v>2039</v>
      </c>
      <c r="AB25" s="117">
        <f t="shared" si="2"/>
        <v>3.0748582458680177E-2</v>
      </c>
    </row>
    <row r="26" spans="1:28" x14ac:dyDescent="0.25">
      <c r="S26" s="115" t="s">
        <v>72</v>
      </c>
      <c r="T26" s="115"/>
      <c r="U26" s="116"/>
      <c r="V26" s="116">
        <v>1162</v>
      </c>
      <c r="W26" s="116">
        <v>1231</v>
      </c>
      <c r="X26" s="116">
        <v>1114</v>
      </c>
      <c r="Y26" s="112">
        <v>1250</v>
      </c>
      <c r="Z26" s="112">
        <v>1410</v>
      </c>
      <c r="AB26" s="117">
        <f t="shared" si="2"/>
        <v>2.1263119797321751E-2</v>
      </c>
    </row>
    <row r="27" spans="1:28" x14ac:dyDescent="0.25">
      <c r="S27" s="115" t="s">
        <v>73</v>
      </c>
      <c r="T27" s="115"/>
      <c r="U27" s="116"/>
      <c r="V27" s="116">
        <v>2000</v>
      </c>
      <c r="W27" s="116">
        <v>2320</v>
      </c>
      <c r="X27" s="116">
        <v>2238</v>
      </c>
      <c r="Y27" s="112">
        <v>2315</v>
      </c>
      <c r="Z27" s="112">
        <v>2610</v>
      </c>
      <c r="AB27" s="117">
        <f t="shared" si="2"/>
        <v>3.9359391965255154E-2</v>
      </c>
    </row>
    <row r="28" spans="1:28" x14ac:dyDescent="0.25">
      <c r="S28" s="115" t="s">
        <v>74</v>
      </c>
      <c r="T28" s="115"/>
      <c r="U28" s="116"/>
      <c r="V28" s="116">
        <v>2923</v>
      </c>
      <c r="W28" s="116">
        <v>3508</v>
      </c>
      <c r="X28" s="116">
        <v>3796</v>
      </c>
      <c r="Y28" s="112">
        <v>3544</v>
      </c>
      <c r="Z28" s="112">
        <v>4103</v>
      </c>
      <c r="AB28" s="117">
        <f t="shared" si="2"/>
        <v>6.1874170587525638E-2</v>
      </c>
    </row>
    <row r="29" spans="1:28" x14ac:dyDescent="0.25">
      <c r="S29" s="115" t="s">
        <v>75</v>
      </c>
      <c r="T29" s="115"/>
      <c r="U29" s="116"/>
      <c r="V29" s="116">
        <v>3154</v>
      </c>
      <c r="W29" s="116">
        <v>3227</v>
      </c>
      <c r="X29" s="116">
        <v>3735</v>
      </c>
      <c r="Y29" s="112">
        <v>3370</v>
      </c>
      <c r="Z29" s="112">
        <v>3542</v>
      </c>
      <c r="AB29" s="117">
        <f t="shared" si="2"/>
        <v>5.3414163349016767E-2</v>
      </c>
    </row>
    <row r="30" spans="1:28" x14ac:dyDescent="0.25">
      <c r="S30" s="115" t="s">
        <v>76</v>
      </c>
      <c r="T30" s="115"/>
      <c r="U30" s="116"/>
      <c r="V30" s="116">
        <v>4555</v>
      </c>
      <c r="W30" s="116">
        <v>4757</v>
      </c>
      <c r="X30" s="116">
        <v>4536</v>
      </c>
      <c r="Y30" s="112">
        <v>4768</v>
      </c>
      <c r="Z30" s="112">
        <v>4864</v>
      </c>
      <c r="AB30" s="117">
        <f t="shared" si="2"/>
        <v>7.3350223187356733E-2</v>
      </c>
    </row>
    <row r="31" spans="1:28" x14ac:dyDescent="0.25">
      <c r="S31" s="115" t="s">
        <v>77</v>
      </c>
      <c r="T31" s="115"/>
      <c r="U31" s="116"/>
      <c r="V31" s="116">
        <v>8140</v>
      </c>
      <c r="W31" s="116">
        <v>9234</v>
      </c>
      <c r="X31" s="116">
        <v>10006</v>
      </c>
      <c r="Y31" s="112">
        <v>10639</v>
      </c>
      <c r="Z31" s="112">
        <v>11867</v>
      </c>
      <c r="AB31" s="117">
        <f t="shared" si="2"/>
        <v>0.17895705151405478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431</v>
      </c>
      <c r="W32" s="116">
        <v>394</v>
      </c>
      <c r="X32" s="116">
        <v>449</v>
      </c>
      <c r="Y32" s="112">
        <v>438</v>
      </c>
      <c r="Z32" s="112">
        <v>505</v>
      </c>
      <c r="AB32" s="117">
        <f t="shared" si="2"/>
        <v>7.6155145373386418E-3</v>
      </c>
    </row>
    <row r="33" spans="19:32" x14ac:dyDescent="0.25">
      <c r="S33" s="115" t="s">
        <v>79</v>
      </c>
      <c r="T33" s="115"/>
      <c r="U33" s="116"/>
      <c r="V33" s="116">
        <v>2199</v>
      </c>
      <c r="W33" s="116">
        <v>2385</v>
      </c>
      <c r="X33" s="116">
        <v>2490</v>
      </c>
      <c r="Y33" s="112">
        <v>2534</v>
      </c>
      <c r="Z33" s="112">
        <v>3007</v>
      </c>
      <c r="AB33" s="117">
        <f t="shared" si="2"/>
        <v>4.534624200747979E-2</v>
      </c>
    </row>
    <row r="34" spans="19:32" x14ac:dyDescent="0.25">
      <c r="S34" s="118" t="s">
        <v>53</v>
      </c>
      <c r="T34" s="118"/>
      <c r="U34" s="119"/>
      <c r="V34" s="119">
        <v>55762</v>
      </c>
      <c r="W34" s="119">
        <v>58988</v>
      </c>
      <c r="X34" s="119">
        <v>59759</v>
      </c>
      <c r="Y34" s="120">
        <v>60362</v>
      </c>
      <c r="Z34" s="120">
        <v>66312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36232</v>
      </c>
      <c r="W37" s="112">
        <v>38215</v>
      </c>
      <c r="X37" s="112">
        <v>38320</v>
      </c>
      <c r="Y37" s="112">
        <v>39365</v>
      </c>
      <c r="Z37" s="112">
        <v>40601</v>
      </c>
      <c r="AB37" s="132">
        <f>Z37/Z40*100</f>
        <v>85.247863606777656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5424</v>
      </c>
      <c r="W38" s="112">
        <v>5459</v>
      </c>
      <c r="X38" s="112">
        <v>6006</v>
      </c>
      <c r="Y38" s="112">
        <v>6226</v>
      </c>
      <c r="Z38" s="112">
        <v>7026</v>
      </c>
      <c r="AB38" s="132">
        <f>Z38/Z40*100</f>
        <v>14.752136393222331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41656</v>
      </c>
      <c r="W40" s="112">
        <v>43674</v>
      </c>
      <c r="X40" s="112">
        <v>44326</v>
      </c>
      <c r="Y40" s="112">
        <v>45591</v>
      </c>
      <c r="Z40" s="112">
        <v>47627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53</v>
      </c>
      <c r="W44" s="112">
        <v>66</v>
      </c>
      <c r="X44" s="112">
        <v>57</v>
      </c>
      <c r="Y44" s="112">
        <v>67</v>
      </c>
      <c r="Z44" s="112">
        <v>72</v>
      </c>
    </row>
    <row r="45" spans="19:32" x14ac:dyDescent="0.25">
      <c r="S45" s="115" t="s">
        <v>37</v>
      </c>
      <c r="T45" s="115"/>
      <c r="U45" s="112"/>
      <c r="V45" s="112">
        <v>789</v>
      </c>
      <c r="W45" s="112">
        <v>829</v>
      </c>
      <c r="X45" s="112">
        <v>807</v>
      </c>
      <c r="Y45" s="112">
        <v>753</v>
      </c>
      <c r="Z45" s="112">
        <v>990</v>
      </c>
    </row>
    <row r="46" spans="19:32" x14ac:dyDescent="0.25">
      <c r="S46" s="115" t="s">
        <v>38</v>
      </c>
      <c r="T46" s="115"/>
      <c r="U46" s="112"/>
      <c r="V46" s="112">
        <v>1689</v>
      </c>
      <c r="W46" s="112">
        <v>1846</v>
      </c>
      <c r="X46" s="112">
        <v>1808</v>
      </c>
      <c r="Y46" s="112">
        <v>1744</v>
      </c>
      <c r="Z46" s="112">
        <v>2003</v>
      </c>
    </row>
    <row r="47" spans="19:32" x14ac:dyDescent="0.25">
      <c r="S47" s="115" t="s">
        <v>39</v>
      </c>
      <c r="T47" s="115"/>
      <c r="U47" s="112"/>
      <c r="V47" s="112">
        <v>2155</v>
      </c>
      <c r="W47" s="112">
        <v>2255</v>
      </c>
      <c r="X47" s="112">
        <v>2276</v>
      </c>
      <c r="Y47" s="112">
        <v>2226</v>
      </c>
      <c r="Z47" s="112">
        <v>2500</v>
      </c>
    </row>
    <row r="48" spans="19:32" x14ac:dyDescent="0.25">
      <c r="S48" s="115" t="s">
        <v>40</v>
      </c>
      <c r="T48" s="115"/>
      <c r="U48" s="112"/>
      <c r="V48" s="112">
        <v>2523</v>
      </c>
      <c r="W48" s="112">
        <v>2794</v>
      </c>
      <c r="X48" s="112">
        <v>2822</v>
      </c>
      <c r="Y48" s="112">
        <v>2875</v>
      </c>
      <c r="Z48" s="112">
        <v>3166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2605</v>
      </c>
      <c r="W49" s="112">
        <v>2721</v>
      </c>
      <c r="X49" s="112">
        <v>2751</v>
      </c>
      <c r="Y49" s="112">
        <v>2687</v>
      </c>
      <c r="Z49" s="112">
        <v>2962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Fraser Coast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2606</v>
      </c>
      <c r="W50" s="112">
        <v>2853</v>
      </c>
      <c r="X50" s="112">
        <v>2766</v>
      </c>
      <c r="Y50" s="112">
        <v>2749</v>
      </c>
      <c r="Z50" s="112">
        <v>3053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2891</v>
      </c>
      <c r="W51" s="112">
        <v>2896</v>
      </c>
      <c r="X51" s="112">
        <v>2773</v>
      </c>
      <c r="Y51" s="112">
        <v>2808</v>
      </c>
      <c r="Z51" s="112">
        <v>2943</v>
      </c>
    </row>
    <row r="52" spans="1:26" ht="15" customHeight="1" x14ac:dyDescent="0.25">
      <c r="S52" s="115" t="s">
        <v>44</v>
      </c>
      <c r="T52" s="115"/>
      <c r="U52" s="112"/>
      <c r="V52" s="112">
        <v>3047</v>
      </c>
      <c r="W52" s="112">
        <v>3241</v>
      </c>
      <c r="X52" s="112">
        <v>3235</v>
      </c>
      <c r="Y52" s="112">
        <v>3260</v>
      </c>
      <c r="Z52" s="112">
        <v>3361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2877</v>
      </c>
      <c r="W53" s="112">
        <v>3054</v>
      </c>
      <c r="X53" s="112">
        <v>3047</v>
      </c>
      <c r="Y53" s="112">
        <v>3048</v>
      </c>
      <c r="Z53" s="112">
        <v>3301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2874</v>
      </c>
      <c r="W54" s="112">
        <v>3080</v>
      </c>
      <c r="X54" s="112">
        <v>3180</v>
      </c>
      <c r="Y54" s="112">
        <v>3312</v>
      </c>
      <c r="Z54" s="112">
        <v>3303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2316</v>
      </c>
      <c r="W55" s="112">
        <v>2463</v>
      </c>
      <c r="X55" s="112">
        <v>2518</v>
      </c>
      <c r="Y55" s="112">
        <v>2632</v>
      </c>
      <c r="Z55" s="112">
        <v>2944</v>
      </c>
    </row>
    <row r="56" spans="1:26" ht="15" customHeight="1" x14ac:dyDescent="0.25">
      <c r="S56" s="115" t="s">
        <v>48</v>
      </c>
      <c r="T56" s="115"/>
      <c r="U56" s="112"/>
      <c r="V56" s="112">
        <v>1113</v>
      </c>
      <c r="W56" s="112">
        <v>1292</v>
      </c>
      <c r="X56" s="112">
        <v>1248</v>
      </c>
      <c r="Y56" s="112">
        <v>1298</v>
      </c>
      <c r="Z56" s="112">
        <v>1427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430</v>
      </c>
      <c r="W57" s="112">
        <v>495</v>
      </c>
      <c r="X57" s="112">
        <v>485</v>
      </c>
      <c r="Y57" s="112">
        <v>514</v>
      </c>
      <c r="Z57" s="112">
        <v>564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231</v>
      </c>
      <c r="W58" s="112">
        <v>219</v>
      </c>
      <c r="X58" s="112">
        <v>211</v>
      </c>
      <c r="Y58" s="112">
        <v>213</v>
      </c>
      <c r="Z58" s="112">
        <v>224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116</v>
      </c>
      <c r="W59" s="112">
        <v>142</v>
      </c>
      <c r="X59" s="112">
        <v>146</v>
      </c>
      <c r="Y59" s="112">
        <v>144</v>
      </c>
      <c r="Z59" s="112">
        <v>125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63</v>
      </c>
      <c r="W60" s="112">
        <v>67</v>
      </c>
      <c r="X60" s="112">
        <v>50</v>
      </c>
      <c r="Y60" s="112">
        <v>55</v>
      </c>
      <c r="Z60" s="112">
        <v>57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28376</v>
      </c>
      <c r="W61" s="112">
        <v>30304</v>
      </c>
      <c r="X61" s="112">
        <v>30179</v>
      </c>
      <c r="Y61" s="112">
        <v>30391</v>
      </c>
      <c r="Z61" s="112">
        <v>32995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69</v>
      </c>
      <c r="W63" s="112">
        <v>74</v>
      </c>
      <c r="X63" s="112">
        <v>86</v>
      </c>
      <c r="Y63" s="112">
        <v>56</v>
      </c>
      <c r="Z63" s="112">
        <v>112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907</v>
      </c>
      <c r="W64" s="112">
        <v>978</v>
      </c>
      <c r="X64" s="112">
        <v>1051</v>
      </c>
      <c r="Y64" s="112">
        <v>1019</v>
      </c>
      <c r="Z64" s="112">
        <v>1368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Fraser Coast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1854</v>
      </c>
      <c r="W65" s="112">
        <v>1769</v>
      </c>
      <c r="X65" s="112">
        <v>1752</v>
      </c>
      <c r="Y65" s="112">
        <v>1767</v>
      </c>
      <c r="Z65" s="112">
        <v>2117</v>
      </c>
    </row>
    <row r="66" spans="1:26" x14ac:dyDescent="0.25">
      <c r="S66" s="115" t="s">
        <v>39</v>
      </c>
      <c r="T66" s="115"/>
      <c r="U66" s="112"/>
      <c r="V66" s="112">
        <v>1905</v>
      </c>
      <c r="W66" s="112">
        <v>2089</v>
      </c>
      <c r="X66" s="112">
        <v>2208</v>
      </c>
      <c r="Y66" s="112">
        <v>2141</v>
      </c>
      <c r="Z66" s="112">
        <v>2388</v>
      </c>
    </row>
    <row r="67" spans="1:26" x14ac:dyDescent="0.25">
      <c r="S67" s="115" t="s">
        <v>40</v>
      </c>
      <c r="T67" s="115"/>
      <c r="U67" s="112"/>
      <c r="V67" s="112">
        <v>2235</v>
      </c>
      <c r="W67" s="112">
        <v>2327</v>
      </c>
      <c r="X67" s="112">
        <v>2363</v>
      </c>
      <c r="Y67" s="112">
        <v>2457</v>
      </c>
      <c r="Z67" s="112">
        <v>2752</v>
      </c>
    </row>
    <row r="68" spans="1:26" x14ac:dyDescent="0.25">
      <c r="S68" s="115" t="s">
        <v>41</v>
      </c>
      <c r="T68" s="115"/>
      <c r="U68" s="112"/>
      <c r="V68" s="112">
        <v>2201</v>
      </c>
      <c r="W68" s="112">
        <v>2320</v>
      </c>
      <c r="X68" s="112">
        <v>2447</v>
      </c>
      <c r="Y68" s="112">
        <v>2429</v>
      </c>
      <c r="Z68" s="112">
        <v>2765</v>
      </c>
    </row>
    <row r="69" spans="1:26" x14ac:dyDescent="0.25">
      <c r="S69" s="115" t="s">
        <v>42</v>
      </c>
      <c r="T69" s="115"/>
      <c r="U69" s="112"/>
      <c r="V69" s="112">
        <v>2501</v>
      </c>
      <c r="W69" s="112">
        <v>2583</v>
      </c>
      <c r="X69" s="112">
        <v>2612</v>
      </c>
      <c r="Y69" s="112">
        <v>2760</v>
      </c>
      <c r="Z69" s="112">
        <v>2926</v>
      </c>
    </row>
    <row r="70" spans="1:26" x14ac:dyDescent="0.25">
      <c r="S70" s="115" t="s">
        <v>43</v>
      </c>
      <c r="T70" s="115"/>
      <c r="U70" s="112"/>
      <c r="V70" s="112">
        <v>2932</v>
      </c>
      <c r="W70" s="112">
        <v>2901</v>
      </c>
      <c r="X70" s="112">
        <v>2932</v>
      </c>
      <c r="Y70" s="112">
        <v>2907</v>
      </c>
      <c r="Z70" s="112">
        <v>3259</v>
      </c>
    </row>
    <row r="71" spans="1:26" x14ac:dyDescent="0.25">
      <c r="S71" s="115" t="s">
        <v>44</v>
      </c>
      <c r="T71" s="115"/>
      <c r="U71" s="112"/>
      <c r="V71" s="112">
        <v>3258</v>
      </c>
      <c r="W71" s="112">
        <v>3449</v>
      </c>
      <c r="X71" s="112">
        <v>3522</v>
      </c>
      <c r="Y71" s="112">
        <v>3520</v>
      </c>
      <c r="Z71" s="112">
        <v>3621</v>
      </c>
    </row>
    <row r="72" spans="1:26" x14ac:dyDescent="0.25">
      <c r="S72" s="115" t="s">
        <v>45</v>
      </c>
      <c r="T72" s="115"/>
      <c r="U72" s="112"/>
      <c r="V72" s="112">
        <v>3178</v>
      </c>
      <c r="W72" s="112">
        <v>3284</v>
      </c>
      <c r="X72" s="112">
        <v>3350</v>
      </c>
      <c r="Y72" s="112">
        <v>3326</v>
      </c>
      <c r="Z72" s="112">
        <v>3772</v>
      </c>
    </row>
    <row r="73" spans="1:26" x14ac:dyDescent="0.25">
      <c r="S73" s="115" t="s">
        <v>46</v>
      </c>
      <c r="T73" s="115"/>
      <c r="U73" s="112"/>
      <c r="V73" s="112">
        <v>2937</v>
      </c>
      <c r="W73" s="112">
        <v>3168</v>
      </c>
      <c r="X73" s="112">
        <v>3333</v>
      </c>
      <c r="Y73" s="112">
        <v>3448</v>
      </c>
      <c r="Z73" s="112">
        <v>3697</v>
      </c>
    </row>
    <row r="74" spans="1:26" x14ac:dyDescent="0.25">
      <c r="S74" s="115" t="s">
        <v>47</v>
      </c>
      <c r="T74" s="115"/>
      <c r="U74" s="112"/>
      <c r="V74" s="112">
        <v>1925</v>
      </c>
      <c r="W74" s="112">
        <v>2148</v>
      </c>
      <c r="X74" s="112">
        <v>2292</v>
      </c>
      <c r="Y74" s="112">
        <v>2402</v>
      </c>
      <c r="Z74" s="112">
        <v>2622</v>
      </c>
    </row>
    <row r="75" spans="1:26" x14ac:dyDescent="0.25">
      <c r="S75" s="115" t="s">
        <v>48</v>
      </c>
      <c r="T75" s="115"/>
      <c r="U75" s="112"/>
      <c r="V75" s="112">
        <v>836</v>
      </c>
      <c r="W75" s="112">
        <v>905</v>
      </c>
      <c r="X75" s="112">
        <v>940</v>
      </c>
      <c r="Y75" s="112">
        <v>1039</v>
      </c>
      <c r="Z75" s="112">
        <v>1163</v>
      </c>
    </row>
    <row r="76" spans="1:26" x14ac:dyDescent="0.25">
      <c r="S76" s="115" t="s">
        <v>49</v>
      </c>
      <c r="T76" s="115"/>
      <c r="U76" s="112"/>
      <c r="V76" s="112">
        <v>297</v>
      </c>
      <c r="W76" s="112">
        <v>308</v>
      </c>
      <c r="X76" s="112">
        <v>348</v>
      </c>
      <c r="Y76" s="112">
        <v>381</v>
      </c>
      <c r="Z76" s="112">
        <v>375</v>
      </c>
    </row>
    <row r="77" spans="1:26" x14ac:dyDescent="0.25">
      <c r="S77" s="115" t="s">
        <v>50</v>
      </c>
      <c r="T77" s="115"/>
      <c r="U77" s="112"/>
      <c r="V77" s="112">
        <v>179</v>
      </c>
      <c r="W77" s="112">
        <v>199</v>
      </c>
      <c r="X77" s="112">
        <v>164</v>
      </c>
      <c r="Y77" s="112">
        <v>148</v>
      </c>
      <c r="Z77" s="112">
        <v>152</v>
      </c>
    </row>
    <row r="78" spans="1:26" x14ac:dyDescent="0.25">
      <c r="S78" s="115" t="s">
        <v>51</v>
      </c>
      <c r="T78" s="115"/>
      <c r="U78" s="112"/>
      <c r="V78" s="112">
        <v>98</v>
      </c>
      <c r="W78" s="112">
        <v>103</v>
      </c>
      <c r="X78" s="112">
        <v>97</v>
      </c>
      <c r="Y78" s="112">
        <v>97</v>
      </c>
      <c r="Z78" s="112">
        <v>87</v>
      </c>
    </row>
    <row r="79" spans="1:26" x14ac:dyDescent="0.25">
      <c r="S79" s="115" t="s">
        <v>52</v>
      </c>
      <c r="T79" s="115"/>
      <c r="U79" s="112"/>
      <c r="V79" s="112">
        <v>74</v>
      </c>
      <c r="W79" s="112">
        <v>66</v>
      </c>
      <c r="X79" s="112">
        <v>71</v>
      </c>
      <c r="Y79" s="112">
        <v>64</v>
      </c>
      <c r="Z79" s="112">
        <v>69</v>
      </c>
    </row>
    <row r="80" spans="1:26" x14ac:dyDescent="0.25">
      <c r="S80" s="118" t="s">
        <v>53</v>
      </c>
      <c r="T80" s="118"/>
      <c r="U80" s="112"/>
      <c r="V80" s="112">
        <v>27385</v>
      </c>
      <c r="W80" s="112">
        <v>28681</v>
      </c>
      <c r="X80" s="112">
        <v>29578</v>
      </c>
      <c r="Y80" s="112">
        <v>29969</v>
      </c>
      <c r="Z80" s="112">
        <v>33245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Fraser Coast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1742</v>
      </c>
      <c r="W83" s="112">
        <v>1815</v>
      </c>
      <c r="X83" s="112">
        <v>1824</v>
      </c>
      <c r="Y83" s="112">
        <v>1936</v>
      </c>
      <c r="Z83" s="112">
        <v>2010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1859</v>
      </c>
      <c r="W84" s="112">
        <v>1910</v>
      </c>
      <c r="X84" s="112">
        <v>1970</v>
      </c>
      <c r="Y84" s="112">
        <v>2011</v>
      </c>
      <c r="Z84" s="112">
        <v>2097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3944</v>
      </c>
      <c r="W85" s="112">
        <v>4223</v>
      </c>
      <c r="X85" s="112">
        <v>4312</v>
      </c>
      <c r="Y85" s="112">
        <v>4398</v>
      </c>
      <c r="Z85" s="112">
        <v>4550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66,312</v>
      </c>
      <c r="D86" s="96">
        <f t="shared" ref="D86:D91" si="4">AD4</f>
        <v>9.8571949239587786E-2</v>
      </c>
      <c r="E86" s="97">
        <f t="shared" ref="E86:E91" si="5">AD4</f>
        <v>9.8571949239587786E-2</v>
      </c>
      <c r="F86" s="96">
        <f t="shared" ref="F86:F91" si="6">AF4</f>
        <v>0.18917561824148632</v>
      </c>
      <c r="G86" s="97">
        <f t="shared" ref="G86:G91" si="7">AF4</f>
        <v>0.18917561824148632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1527</v>
      </c>
      <c r="W86" s="112">
        <v>1703</v>
      </c>
      <c r="X86" s="112">
        <v>1826</v>
      </c>
      <c r="Y86" s="112">
        <v>1917</v>
      </c>
      <c r="Z86" s="112">
        <v>1969</v>
      </c>
    </row>
    <row r="87" spans="1:30" ht="15" customHeight="1" x14ac:dyDescent="0.25">
      <c r="A87" s="98" t="s">
        <v>4</v>
      </c>
      <c r="B87" s="49"/>
      <c r="C87" s="57" t="str">
        <f t="shared" si="3"/>
        <v>32,995</v>
      </c>
      <c r="D87" s="96">
        <f t="shared" si="4"/>
        <v>8.5683261491888985E-2</v>
      </c>
      <c r="E87" s="97">
        <f t="shared" si="5"/>
        <v>8.5683261491888985E-2</v>
      </c>
      <c r="F87" s="96">
        <f t="shared" si="6"/>
        <v>0.1626145172656801</v>
      </c>
      <c r="G87" s="97">
        <f t="shared" si="7"/>
        <v>0.1626145172656801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716</v>
      </c>
      <c r="W87" s="112">
        <v>726</v>
      </c>
      <c r="X87" s="112">
        <v>751</v>
      </c>
      <c r="Y87" s="112">
        <v>715</v>
      </c>
      <c r="Z87" s="112">
        <v>765</v>
      </c>
    </row>
    <row r="88" spans="1:30" ht="15" customHeight="1" x14ac:dyDescent="0.25">
      <c r="A88" s="98" t="s">
        <v>5</v>
      </c>
      <c r="B88" s="49"/>
      <c r="C88" s="57" t="str">
        <f t="shared" si="3"/>
        <v>33,245</v>
      </c>
      <c r="D88" s="96">
        <f t="shared" si="4"/>
        <v>0.10923893096660109</v>
      </c>
      <c r="E88" s="97">
        <f t="shared" si="5"/>
        <v>0.10923893096660109</v>
      </c>
      <c r="F88" s="96">
        <f t="shared" si="6"/>
        <v>0.21411876415163245</v>
      </c>
      <c r="G88" s="97">
        <f t="shared" si="7"/>
        <v>0.21411876415163245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1202</v>
      </c>
      <c r="W88" s="112">
        <v>1234</v>
      </c>
      <c r="X88" s="112">
        <v>1269</v>
      </c>
      <c r="Y88" s="112">
        <v>1324</v>
      </c>
      <c r="Z88" s="112">
        <v>1404</v>
      </c>
    </row>
    <row r="89" spans="1:30" ht="15" customHeight="1" x14ac:dyDescent="0.25">
      <c r="A89" s="49" t="s">
        <v>6</v>
      </c>
      <c r="B89" s="49"/>
      <c r="C89" s="57" t="str">
        <f t="shared" si="3"/>
        <v>47,623</v>
      </c>
      <c r="D89" s="96">
        <f t="shared" si="4"/>
        <v>4.4661855353499869E-2</v>
      </c>
      <c r="E89" s="97">
        <f t="shared" si="5"/>
        <v>4.4661855353499869E-2</v>
      </c>
      <c r="F89" s="96">
        <f t="shared" si="6"/>
        <v>0.14313490158425357</v>
      </c>
      <c r="G89" s="97">
        <f t="shared" si="7"/>
        <v>0.14313490158425357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2342</v>
      </c>
      <c r="W89" s="112">
        <v>2565</v>
      </c>
      <c r="X89" s="112">
        <v>2573</v>
      </c>
      <c r="Y89" s="112">
        <v>2611</v>
      </c>
      <c r="Z89" s="112">
        <v>2647</v>
      </c>
    </row>
    <row r="90" spans="1:30" ht="15" customHeight="1" x14ac:dyDescent="0.25">
      <c r="A90" s="49" t="s">
        <v>98</v>
      </c>
      <c r="B90" s="49"/>
      <c r="C90" s="57" t="str">
        <f t="shared" si="3"/>
        <v>$43,360</v>
      </c>
      <c r="D90" s="96">
        <f t="shared" si="4"/>
        <v>1.6739385261921758E-2</v>
      </c>
      <c r="E90" s="97">
        <f t="shared" si="5"/>
        <v>1.6739385261921758E-2</v>
      </c>
      <c r="F90" s="96">
        <f t="shared" si="6"/>
        <v>0.10047968325677004</v>
      </c>
      <c r="G90" s="97">
        <f t="shared" si="7"/>
        <v>0.10047968325677004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2921</v>
      </c>
      <c r="W90" s="112">
        <v>3237</v>
      </c>
      <c r="X90" s="112">
        <v>3312</v>
      </c>
      <c r="Y90" s="112">
        <v>3323</v>
      </c>
      <c r="Z90" s="112">
        <v>3470</v>
      </c>
    </row>
    <row r="91" spans="1:30" ht="15" customHeight="1" x14ac:dyDescent="0.25">
      <c r="A91" s="49" t="s">
        <v>7</v>
      </c>
      <c r="B91" s="49"/>
      <c r="C91" s="57" t="str">
        <f t="shared" si="3"/>
        <v>$2,520.3 mil</v>
      </c>
      <c r="D91" s="96">
        <f t="shared" si="4"/>
        <v>8.814482881507657E-2</v>
      </c>
      <c r="E91" s="97">
        <f t="shared" si="5"/>
        <v>8.814482881507657E-2</v>
      </c>
      <c r="F91" s="96">
        <f t="shared" si="6"/>
        <v>0.30387372542556101</v>
      </c>
      <c r="G91" s="97">
        <f t="shared" si="7"/>
        <v>0.30387372542556101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21144</v>
      </c>
      <c r="W91" s="112">
        <v>22237</v>
      </c>
      <c r="X91" s="112">
        <v>22357</v>
      </c>
      <c r="Y91" s="112">
        <v>22981</v>
      </c>
      <c r="Z91" s="112">
        <v>23825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1306</v>
      </c>
      <c r="W93" s="112">
        <v>1423</v>
      </c>
      <c r="X93" s="112">
        <v>1417</v>
      </c>
      <c r="Y93" s="112">
        <v>1528</v>
      </c>
      <c r="Z93" s="112">
        <v>1608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3466</v>
      </c>
      <c r="W94" s="112">
        <v>3666</v>
      </c>
      <c r="X94" s="112">
        <v>3846</v>
      </c>
      <c r="Y94" s="112">
        <v>3967</v>
      </c>
      <c r="Z94" s="112">
        <v>4050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624</v>
      </c>
      <c r="W95" s="112">
        <v>662</v>
      </c>
      <c r="X95" s="112">
        <v>683</v>
      </c>
      <c r="Y95" s="112">
        <v>751</v>
      </c>
      <c r="Z95" s="112">
        <v>780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3734</v>
      </c>
      <c r="W96" s="112">
        <v>4061</v>
      </c>
      <c r="X96" s="112">
        <v>4456</v>
      </c>
      <c r="Y96" s="112">
        <v>4647</v>
      </c>
      <c r="Z96" s="112">
        <v>5036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3525</v>
      </c>
      <c r="W97" s="112">
        <v>3603</v>
      </c>
      <c r="X97" s="112">
        <v>3631</v>
      </c>
      <c r="Y97" s="112">
        <v>3631</v>
      </c>
      <c r="Z97" s="112">
        <v>3747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2290</v>
      </c>
      <c r="W98" s="112">
        <v>2468</v>
      </c>
      <c r="X98" s="112">
        <v>2458</v>
      </c>
      <c r="Y98" s="112">
        <v>2522</v>
      </c>
      <c r="Z98" s="112">
        <v>2680</v>
      </c>
    </row>
    <row r="99" spans="1:32" ht="15" customHeight="1" x14ac:dyDescent="0.25">
      <c r="S99" s="115" t="s">
        <v>199</v>
      </c>
      <c r="T99" s="115"/>
      <c r="U99" s="112"/>
      <c r="V99" s="112">
        <v>158</v>
      </c>
      <c r="W99" s="112">
        <v>141</v>
      </c>
      <c r="X99" s="112">
        <v>158</v>
      </c>
      <c r="Y99" s="112">
        <v>184</v>
      </c>
      <c r="Z99" s="112">
        <v>209</v>
      </c>
    </row>
    <row r="100" spans="1:32" ht="15" customHeight="1" x14ac:dyDescent="0.25">
      <c r="S100" s="115" t="s">
        <v>58</v>
      </c>
      <c r="T100" s="115"/>
      <c r="U100" s="112"/>
      <c r="V100" s="112">
        <v>1412</v>
      </c>
      <c r="W100" s="112">
        <v>1556</v>
      </c>
      <c r="X100" s="112">
        <v>1614</v>
      </c>
      <c r="Y100" s="112">
        <v>1642</v>
      </c>
      <c r="Z100" s="112">
        <v>1764</v>
      </c>
    </row>
    <row r="101" spans="1:32" x14ac:dyDescent="0.25">
      <c r="A101" s="18"/>
      <c r="S101" s="118" t="s">
        <v>53</v>
      </c>
      <c r="T101" s="118"/>
      <c r="U101" s="112"/>
      <c r="V101" s="112">
        <v>20518</v>
      </c>
      <c r="W101" s="112">
        <v>21433</v>
      </c>
      <c r="X101" s="112">
        <v>21970</v>
      </c>
      <c r="Y101" s="112">
        <v>22605</v>
      </c>
      <c r="Z101" s="112">
        <v>23742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38514</v>
      </c>
      <c r="W104" s="112">
        <v>40511</v>
      </c>
      <c r="X104" s="112">
        <v>41317</v>
      </c>
      <c r="Y104" s="112">
        <v>45811</v>
      </c>
      <c r="Z104" s="112">
        <v>45811</v>
      </c>
      <c r="AB104" s="109" t="str">
        <f>TEXT(Z104,"###,###")</f>
        <v>45,811</v>
      </c>
      <c r="AD104" s="130">
        <f>Z104/($Z$4)*100</f>
        <v>69.084027023766438</v>
      </c>
      <c r="AF104" s="109"/>
    </row>
    <row r="105" spans="1:32" x14ac:dyDescent="0.25">
      <c r="S105" s="115" t="s">
        <v>17</v>
      </c>
      <c r="T105" s="115"/>
      <c r="U105" s="112"/>
      <c r="V105" s="112">
        <v>12906</v>
      </c>
      <c r="W105" s="112">
        <v>13093</v>
      </c>
      <c r="X105" s="112">
        <v>13813</v>
      </c>
      <c r="Y105" s="112">
        <v>13627</v>
      </c>
      <c r="Z105" s="112">
        <v>13952</v>
      </c>
      <c r="AB105" s="109" t="str">
        <f>TEXT(Z105,"###,###")</f>
        <v>13,952</v>
      </c>
      <c r="AD105" s="130">
        <f>Z105/($Z$4)*100</f>
        <v>21.039932440583904</v>
      </c>
      <c r="AF105" s="109"/>
    </row>
    <row r="106" spans="1:32" x14ac:dyDescent="0.25">
      <c r="S106" s="118" t="s">
        <v>53</v>
      </c>
      <c r="T106" s="118"/>
      <c r="U106" s="120"/>
      <c r="V106" s="120">
        <v>51420</v>
      </c>
      <c r="W106" s="120">
        <v>53604</v>
      </c>
      <c r="X106" s="120">
        <v>55130</v>
      </c>
      <c r="Y106" s="120">
        <v>59438</v>
      </c>
      <c r="Z106" s="120">
        <v>59763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8680</v>
      </c>
      <c r="W108" s="112">
        <v>10039</v>
      </c>
      <c r="X108" s="112">
        <v>8834</v>
      </c>
      <c r="Y108" s="112">
        <v>9412</v>
      </c>
      <c r="Z108" s="112">
        <v>10644</v>
      </c>
      <c r="AB108" s="109" t="str">
        <f>TEXT(Z108,"###,###")</f>
        <v>10,644</v>
      </c>
      <c r="AD108" s="130">
        <f>Z108/($Z$4)*100</f>
        <v>16.05139341295693</v>
      </c>
      <c r="AF108" s="109"/>
    </row>
    <row r="109" spans="1:32" x14ac:dyDescent="0.25">
      <c r="S109" s="115" t="s">
        <v>20</v>
      </c>
      <c r="T109" s="115"/>
      <c r="U109" s="112"/>
      <c r="V109" s="112">
        <v>9662</v>
      </c>
      <c r="W109" s="112">
        <v>9849</v>
      </c>
      <c r="X109" s="112">
        <v>9094</v>
      </c>
      <c r="Y109" s="112">
        <v>9304</v>
      </c>
      <c r="Z109" s="112">
        <v>11106</v>
      </c>
      <c r="AB109" s="109" t="str">
        <f>TEXT(Z109,"###,###")</f>
        <v>11,106</v>
      </c>
      <c r="AD109" s="130">
        <f>Z109/($Z$4)*100</f>
        <v>16.748099891422367</v>
      </c>
      <c r="AF109" s="109"/>
    </row>
    <row r="110" spans="1:32" x14ac:dyDescent="0.25">
      <c r="S110" s="115" t="s">
        <v>21</v>
      </c>
      <c r="T110" s="115"/>
      <c r="U110" s="112"/>
      <c r="V110" s="112">
        <v>9457</v>
      </c>
      <c r="W110" s="112">
        <v>10207</v>
      </c>
      <c r="X110" s="112">
        <v>12256</v>
      </c>
      <c r="Y110" s="112">
        <v>12148</v>
      </c>
      <c r="Z110" s="112">
        <v>13142</v>
      </c>
      <c r="AB110" s="109" t="str">
        <f>TEXT(Z110,"###,###")</f>
        <v>13,142</v>
      </c>
      <c r="AD110" s="130">
        <f>Z110/($Z$4)*100</f>
        <v>19.818434069248401</v>
      </c>
      <c r="AF110" s="109"/>
    </row>
    <row r="111" spans="1:32" x14ac:dyDescent="0.25">
      <c r="S111" s="115" t="s">
        <v>22</v>
      </c>
      <c r="T111" s="115"/>
      <c r="U111" s="112"/>
      <c r="V111" s="112">
        <v>23106</v>
      </c>
      <c r="W111" s="112">
        <v>23495</v>
      </c>
      <c r="X111" s="112">
        <v>24507</v>
      </c>
      <c r="Y111" s="112">
        <v>24635</v>
      </c>
      <c r="Z111" s="112">
        <v>26441</v>
      </c>
      <c r="AB111" s="109" t="str">
        <f>TEXT(Z111,"###,###")</f>
        <v>26,441</v>
      </c>
      <c r="AD111" s="130">
        <f>Z111/($Z$4)*100</f>
        <v>39.873627699360597</v>
      </c>
      <c r="AF111" s="109"/>
    </row>
    <row r="112" spans="1:32" x14ac:dyDescent="0.25">
      <c r="S112" s="118" t="s">
        <v>53</v>
      </c>
      <c r="T112" s="118"/>
      <c r="U112" s="112"/>
      <c r="V112" s="112">
        <v>55764</v>
      </c>
      <c r="W112" s="112">
        <v>58986</v>
      </c>
      <c r="X112" s="112">
        <v>59758</v>
      </c>
      <c r="Y112" s="112">
        <v>60361</v>
      </c>
      <c r="Z112" s="112">
        <v>66312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43.19</v>
      </c>
      <c r="W118" s="131">
        <v>43.3</v>
      </c>
      <c r="X118" s="131">
        <v>43.29</v>
      </c>
      <c r="Y118" s="131">
        <v>43.52</v>
      </c>
      <c r="Z118" s="131">
        <v>43.29</v>
      </c>
      <c r="AB118" s="109" t="str">
        <f>TEXT(Z118,"##.0")</f>
        <v>43.3</v>
      </c>
    </row>
    <row r="120" spans="19:32" x14ac:dyDescent="0.25">
      <c r="S120" s="101" t="s">
        <v>100</v>
      </c>
      <c r="T120" s="112"/>
      <c r="U120" s="112"/>
      <c r="V120" s="112">
        <v>35455</v>
      </c>
      <c r="W120" s="112">
        <v>37182</v>
      </c>
      <c r="X120" s="112">
        <v>37786</v>
      </c>
      <c r="Y120" s="112">
        <v>38728</v>
      </c>
      <c r="Z120" s="112">
        <v>40243</v>
      </c>
      <c r="AB120" s="109" t="str">
        <f>TEXT(Z120,"###,###")</f>
        <v>40,243</v>
      </c>
    </row>
    <row r="121" spans="19:32" x14ac:dyDescent="0.25">
      <c r="S121" s="101" t="s">
        <v>101</v>
      </c>
      <c r="T121" s="112"/>
      <c r="U121" s="112"/>
      <c r="V121" s="112">
        <v>3709</v>
      </c>
      <c r="W121" s="112">
        <v>3786</v>
      </c>
      <c r="X121" s="112">
        <v>3817</v>
      </c>
      <c r="Y121" s="112">
        <v>4001</v>
      </c>
      <c r="Z121" s="112">
        <v>4166</v>
      </c>
      <c r="AB121" s="109" t="str">
        <f>TEXT(Z121,"###,###")</f>
        <v>4,166</v>
      </c>
    </row>
    <row r="122" spans="19:32" x14ac:dyDescent="0.25">
      <c r="S122" s="101" t="s">
        <v>102</v>
      </c>
      <c r="T122" s="112"/>
      <c r="U122" s="112"/>
      <c r="V122" s="112">
        <v>2491</v>
      </c>
      <c r="W122" s="112">
        <v>2695</v>
      </c>
      <c r="X122" s="112">
        <v>2720</v>
      </c>
      <c r="Y122" s="112">
        <v>2856</v>
      </c>
      <c r="Z122" s="112">
        <v>3213</v>
      </c>
      <c r="AB122" s="109" t="str">
        <f>TEXT(Z122,"###,###")</f>
        <v>3,213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37946</v>
      </c>
      <c r="W124" s="112">
        <v>39877</v>
      </c>
      <c r="X124" s="112">
        <v>40506</v>
      </c>
      <c r="Y124" s="112">
        <v>41584</v>
      </c>
      <c r="Z124" s="112">
        <v>43456</v>
      </c>
      <c r="AB124" s="109" t="str">
        <f>TEXT(Z124,"###,###")</f>
        <v>43,456</v>
      </c>
      <c r="AD124" s="127">
        <f>Z124/$Z$7*100</f>
        <v>91.250026247821438</v>
      </c>
    </row>
    <row r="125" spans="19:32" x14ac:dyDescent="0.25">
      <c r="S125" s="101" t="s">
        <v>104</v>
      </c>
      <c r="T125" s="112"/>
      <c r="U125" s="112"/>
      <c r="V125" s="112">
        <v>6200</v>
      </c>
      <c r="W125" s="112">
        <v>6481</v>
      </c>
      <c r="X125" s="112">
        <v>6537</v>
      </c>
      <c r="Y125" s="112">
        <v>6857</v>
      </c>
      <c r="Z125" s="112">
        <v>7379</v>
      </c>
      <c r="AB125" s="109" t="str">
        <f>TEXT(Z125,"###,###")</f>
        <v>7,379</v>
      </c>
      <c r="AD125" s="127">
        <f>Z125/$Z$7*100</f>
        <v>15.494613947042396</v>
      </c>
    </row>
    <row r="127" spans="19:32" x14ac:dyDescent="0.25">
      <c r="S127" s="101" t="s">
        <v>105</v>
      </c>
      <c r="T127" s="112"/>
      <c r="U127" s="112"/>
      <c r="V127" s="112">
        <v>21143</v>
      </c>
      <c r="W127" s="112">
        <v>22236</v>
      </c>
      <c r="X127" s="112">
        <v>22358</v>
      </c>
      <c r="Y127" s="112">
        <v>22981</v>
      </c>
      <c r="Z127" s="112">
        <v>23821</v>
      </c>
      <c r="AB127" s="109" t="str">
        <f>TEXT(Z127,"###,###")</f>
        <v>23,821</v>
      </c>
      <c r="AD127" s="127">
        <f>Z127/$Z$7*100</f>
        <v>50.019948344287421</v>
      </c>
    </row>
    <row r="128" spans="19:32" x14ac:dyDescent="0.25">
      <c r="S128" s="101" t="s">
        <v>106</v>
      </c>
      <c r="T128" s="112"/>
      <c r="U128" s="112"/>
      <c r="V128" s="112">
        <v>20514</v>
      </c>
      <c r="W128" s="112">
        <v>21433</v>
      </c>
      <c r="X128" s="112">
        <v>21965</v>
      </c>
      <c r="Y128" s="112">
        <v>22607</v>
      </c>
      <c r="Z128" s="112">
        <v>23739</v>
      </c>
      <c r="AB128" s="109" t="str">
        <f>TEXT(Z128,"###,###")</f>
        <v>23,739</v>
      </c>
      <c r="AD128" s="127">
        <f>Z128/$Z$7*100</f>
        <v>49.847762635701237</v>
      </c>
    </row>
    <row r="130" spans="19:20" x14ac:dyDescent="0.25">
      <c r="S130" s="101" t="s">
        <v>280</v>
      </c>
      <c r="T130" s="127">
        <v>84.503286227243137</v>
      </c>
    </row>
    <row r="131" spans="19:20" x14ac:dyDescent="0.25">
      <c r="S131" s="101" t="s">
        <v>281</v>
      </c>
      <c r="T131" s="127">
        <v>8.7478739264641039</v>
      </c>
    </row>
    <row r="132" spans="19:20" x14ac:dyDescent="0.25">
      <c r="S132" s="101" t="s">
        <v>282</v>
      </c>
      <c r="T132" s="127">
        <v>6.7467400205782919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89780B7-F838-4413-9B11-F695EE6DE2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E40862A-135A-4B25-BDBF-E8248C5503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8D483A4-1F7F-45EE-8625-F49F11A3F8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5BCEEBB-6E1B-49D5-BE17-7368F9A81D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31EBD-1F94-4539-B432-1FA631DC233B}">
  <sheetPr codeName="Sheet9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136</v>
      </c>
      <c r="T1" s="99"/>
      <c r="U1" s="99"/>
      <c r="V1" s="99"/>
      <c r="W1" s="99"/>
      <c r="X1" s="99"/>
      <c r="Y1" s="100" t="s">
        <v>229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136</v>
      </c>
      <c r="Y3" s="105" t="s">
        <v>229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9.28 Gladstone,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48900</v>
      </c>
      <c r="W4" s="108">
        <v>49323</v>
      </c>
      <c r="X4" s="108">
        <v>48445</v>
      </c>
      <c r="Y4" s="108">
        <v>48180</v>
      </c>
      <c r="Z4" s="108">
        <v>50879</v>
      </c>
      <c r="AB4" s="109" t="str">
        <f>TEXT(Z4,"###,###")</f>
        <v>50,879</v>
      </c>
      <c r="AD4" s="110">
        <f>Z4/Y4-1</f>
        <v>5.6019095060190871E-2</v>
      </c>
      <c r="AF4" s="110">
        <f>Z4/V4-1</f>
        <v>4.047034764826174E-2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29065</v>
      </c>
      <c r="W5" s="108">
        <v>29232</v>
      </c>
      <c r="X5" s="108">
        <v>27762</v>
      </c>
      <c r="Y5" s="108">
        <v>27300</v>
      </c>
      <c r="Z5" s="108">
        <v>27986</v>
      </c>
      <c r="AB5" s="109" t="str">
        <f>TEXT(Z5,"###,###")</f>
        <v>27,986</v>
      </c>
      <c r="AD5" s="110">
        <f t="shared" ref="AD5:AD9" si="0">Z5/Y5-1</f>
        <v>2.5128205128205128E-2</v>
      </c>
      <c r="AF5" s="110">
        <f t="shared" ref="AF5:AF9" si="1">Z5/V5-1</f>
        <v>-3.7123688284878775E-2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19834</v>
      </c>
      <c r="W6" s="108">
        <v>20092</v>
      </c>
      <c r="X6" s="108">
        <v>20688</v>
      </c>
      <c r="Y6" s="108">
        <v>20878</v>
      </c>
      <c r="Z6" s="108">
        <v>22830</v>
      </c>
      <c r="AB6" s="109" t="str">
        <f>TEXT(Z6,"###,###")</f>
        <v>22,830</v>
      </c>
      <c r="AD6" s="110">
        <f t="shared" si="0"/>
        <v>9.349554555034012E-2</v>
      </c>
      <c r="AF6" s="110">
        <f t="shared" si="1"/>
        <v>0.15105374609256828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32885</v>
      </c>
      <c r="W7" s="108">
        <v>33164</v>
      </c>
      <c r="X7" s="108">
        <v>33240</v>
      </c>
      <c r="Y7" s="108">
        <v>34104</v>
      </c>
      <c r="Z7" s="108">
        <v>35169</v>
      </c>
      <c r="AB7" s="109" t="str">
        <f>TEXT(Z7,"###,###")</f>
        <v>35,169</v>
      </c>
      <c r="AD7" s="110">
        <f t="shared" si="0"/>
        <v>3.1228008444757149E-2</v>
      </c>
      <c r="AF7" s="110">
        <f t="shared" si="1"/>
        <v>6.9454158430895641E-2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50,879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35,169</v>
      </c>
      <c r="P8" s="67"/>
      <c r="S8" s="107" t="s">
        <v>84</v>
      </c>
      <c r="T8" s="108"/>
      <c r="U8" s="108"/>
      <c r="V8" s="108">
        <v>52750.38</v>
      </c>
      <c r="W8" s="108">
        <v>53546</v>
      </c>
      <c r="X8" s="108">
        <v>52631.74</v>
      </c>
      <c r="Y8" s="108">
        <v>54072.76</v>
      </c>
      <c r="Z8" s="108">
        <v>53485.120000000003</v>
      </c>
      <c r="AB8" s="109" t="str">
        <f>TEXT(Z8,"$###,###")</f>
        <v>$53,485</v>
      </c>
      <c r="AD8" s="110">
        <f t="shared" si="0"/>
        <v>-1.086757916555392E-2</v>
      </c>
      <c r="AF8" s="110">
        <f t="shared" si="1"/>
        <v>1.3928620040272843E-2</v>
      </c>
    </row>
    <row r="9" spans="1:32" x14ac:dyDescent="0.25">
      <c r="A9" s="30" t="s">
        <v>14</v>
      </c>
      <c r="B9" s="71"/>
      <c r="C9" s="72"/>
      <c r="D9" s="73">
        <f>AD104</f>
        <v>78.761375027024911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54.403025391680174</v>
      </c>
      <c r="P9" s="74" t="s">
        <v>85</v>
      </c>
      <c r="S9" s="107" t="s">
        <v>7</v>
      </c>
      <c r="T9" s="108"/>
      <c r="U9" s="108"/>
      <c r="V9" s="108">
        <v>2278868311</v>
      </c>
      <c r="W9" s="108">
        <v>2316930997</v>
      </c>
      <c r="X9" s="108">
        <v>2313916768</v>
      </c>
      <c r="Y9" s="108">
        <v>2417581694</v>
      </c>
      <c r="Z9" s="108">
        <v>2543203853</v>
      </c>
      <c r="AB9" s="109" t="str">
        <f>TEXT(Z9/1000000,"$#,###.0")&amp;" mil"</f>
        <v>$2,543.2 mil</v>
      </c>
      <c r="AD9" s="110">
        <f t="shared" si="0"/>
        <v>5.196190859310823E-2</v>
      </c>
      <c r="AF9" s="110">
        <f t="shared" si="1"/>
        <v>0.11599421551656297</v>
      </c>
    </row>
    <row r="10" spans="1:32" x14ac:dyDescent="0.25">
      <c r="A10" s="30" t="s">
        <v>17</v>
      </c>
      <c r="B10" s="71"/>
      <c r="C10" s="72"/>
      <c r="D10" s="73">
        <f>AD105</f>
        <v>14.347766268991135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45.432056640791608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88.086098552702666</v>
      </c>
      <c r="P11" s="74" t="s">
        <v>85</v>
      </c>
      <c r="S11" s="107" t="s">
        <v>29</v>
      </c>
      <c r="T11" s="112"/>
      <c r="U11" s="112"/>
      <c r="V11" s="112">
        <v>44953</v>
      </c>
      <c r="W11" s="112">
        <v>45468</v>
      </c>
      <c r="X11" s="112">
        <v>44580</v>
      </c>
      <c r="Y11" s="112">
        <v>44167</v>
      </c>
      <c r="Z11" s="112">
        <v>46690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5.7351644914555431</v>
      </c>
      <c r="P12" s="74" t="s">
        <v>85</v>
      </c>
      <c r="S12" s="107" t="s">
        <v>30</v>
      </c>
      <c r="T12" s="112"/>
      <c r="U12" s="112"/>
      <c r="V12" s="112">
        <v>3944</v>
      </c>
      <c r="W12" s="112">
        <v>3858</v>
      </c>
      <c r="X12" s="112">
        <v>3864</v>
      </c>
      <c r="Y12" s="112">
        <v>4008</v>
      </c>
      <c r="Z12" s="112">
        <v>4189</v>
      </c>
    </row>
    <row r="13" spans="1:32" ht="15" customHeight="1" x14ac:dyDescent="0.25">
      <c r="A13" s="30" t="s">
        <v>19</v>
      </c>
      <c r="B13" s="72"/>
      <c r="C13" s="72"/>
      <c r="D13" s="73">
        <f>AD108</f>
        <v>10.768686491479786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6.1844237823082828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14.762475677588002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41.3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20.110458145796891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16.390318819146213</v>
      </c>
      <c r="P15" s="74" t="s">
        <v>85</v>
      </c>
      <c r="S15" s="115" t="s">
        <v>61</v>
      </c>
      <c r="T15" s="115"/>
      <c r="U15" s="116"/>
      <c r="V15" s="116">
        <v>926</v>
      </c>
      <c r="W15" s="116">
        <v>958</v>
      </c>
      <c r="X15" s="116">
        <v>1026</v>
      </c>
      <c r="Y15" s="112">
        <v>1153</v>
      </c>
      <c r="Z15" s="112">
        <v>1173</v>
      </c>
      <c r="AB15" s="117">
        <f t="shared" ref="AB15:AB34" si="2">IF(Z15="np",0,Z15/$Z$34)</f>
        <v>2.3054698402091237E-2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48.745061813321804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83.609681180853784</v>
      </c>
      <c r="P16" s="37" t="s">
        <v>85</v>
      </c>
      <c r="S16" s="115" t="s">
        <v>62</v>
      </c>
      <c r="T16" s="115"/>
      <c r="U16" s="116"/>
      <c r="V16" s="116">
        <v>1668</v>
      </c>
      <c r="W16" s="116">
        <v>1944</v>
      </c>
      <c r="X16" s="116">
        <v>1985</v>
      </c>
      <c r="Y16" s="112">
        <v>2833</v>
      </c>
      <c r="Z16" s="112">
        <v>2509</v>
      </c>
      <c r="AB16" s="117">
        <f t="shared" si="2"/>
        <v>4.9313076121779126E-2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4351</v>
      </c>
      <c r="W17" s="116">
        <v>4891</v>
      </c>
      <c r="X17" s="116">
        <v>4458</v>
      </c>
      <c r="Y17" s="112">
        <v>3974</v>
      </c>
      <c r="Z17" s="112">
        <v>4105</v>
      </c>
      <c r="AB17" s="117">
        <f t="shared" si="2"/>
        <v>8.0681617170148781E-2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866</v>
      </c>
      <c r="W18" s="116">
        <v>928</v>
      </c>
      <c r="X18" s="116">
        <v>990</v>
      </c>
      <c r="Y18" s="112">
        <v>910</v>
      </c>
      <c r="Z18" s="112">
        <v>902</v>
      </c>
      <c r="AB18" s="117">
        <f t="shared" si="2"/>
        <v>1.7728335855657539E-2</v>
      </c>
    </row>
    <row r="19" spans="1:28" x14ac:dyDescent="0.25">
      <c r="A19" s="63" t="str">
        <f>$S$1&amp;" ("&amp;$V$2&amp;" to "&amp;$Z$2&amp;")"</f>
        <v>Gladstone (2016-17 to 2020-21)</v>
      </c>
      <c r="B19" s="63"/>
      <c r="C19" s="63"/>
      <c r="D19" s="63"/>
      <c r="E19" s="63"/>
      <c r="F19" s="63"/>
      <c r="G19" s="63" t="str">
        <f>$S$1&amp;" ("&amp;$V$2&amp;" to "&amp;$Z$2&amp;")"</f>
        <v>Gladstone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6697</v>
      </c>
      <c r="W19" s="116">
        <v>6521</v>
      </c>
      <c r="X19" s="116">
        <v>5699</v>
      </c>
      <c r="Y19" s="112">
        <v>5495</v>
      </c>
      <c r="Z19" s="112">
        <v>6042</v>
      </c>
      <c r="AB19" s="117">
        <f t="shared" si="2"/>
        <v>0.11875233396882801</v>
      </c>
    </row>
    <row r="20" spans="1:28" x14ac:dyDescent="0.25">
      <c r="S20" s="115" t="s">
        <v>66</v>
      </c>
      <c r="T20" s="115"/>
      <c r="U20" s="116"/>
      <c r="V20" s="116">
        <v>876</v>
      </c>
      <c r="W20" s="116">
        <v>967</v>
      </c>
      <c r="X20" s="116">
        <v>1041</v>
      </c>
      <c r="Y20" s="112">
        <v>1040</v>
      </c>
      <c r="Z20" s="112">
        <v>1106</v>
      </c>
      <c r="AB20" s="117">
        <f t="shared" si="2"/>
        <v>2.1737848621238624E-2</v>
      </c>
    </row>
    <row r="21" spans="1:28" x14ac:dyDescent="0.25">
      <c r="S21" s="115" t="s">
        <v>67</v>
      </c>
      <c r="T21" s="115"/>
      <c r="U21" s="116"/>
      <c r="V21" s="116">
        <v>3774</v>
      </c>
      <c r="W21" s="116">
        <v>3710</v>
      </c>
      <c r="X21" s="116">
        <v>3689</v>
      </c>
      <c r="Y21" s="112">
        <v>3795</v>
      </c>
      <c r="Z21" s="112">
        <v>4195</v>
      </c>
      <c r="AB21" s="117">
        <f t="shared" si="2"/>
        <v>8.2450519860846325E-2</v>
      </c>
    </row>
    <row r="22" spans="1:28" x14ac:dyDescent="0.25">
      <c r="S22" s="115" t="s">
        <v>68</v>
      </c>
      <c r="T22" s="115"/>
      <c r="U22" s="116"/>
      <c r="V22" s="116">
        <v>3148</v>
      </c>
      <c r="W22" s="116">
        <v>3475</v>
      </c>
      <c r="X22" s="116">
        <v>3406</v>
      </c>
      <c r="Y22" s="112">
        <v>3206</v>
      </c>
      <c r="Z22" s="112">
        <v>4031</v>
      </c>
      <c r="AB22" s="117">
        <f t="shared" si="2"/>
        <v>7.9227186068908592E-2</v>
      </c>
    </row>
    <row r="23" spans="1:28" x14ac:dyDescent="0.25">
      <c r="S23" s="115" t="s">
        <v>69</v>
      </c>
      <c r="T23" s="115"/>
      <c r="U23" s="116"/>
      <c r="V23" s="116">
        <v>3102</v>
      </c>
      <c r="W23" s="116">
        <v>2937</v>
      </c>
      <c r="X23" s="116">
        <v>2992</v>
      </c>
      <c r="Y23" s="112">
        <v>3163</v>
      </c>
      <c r="Z23" s="112">
        <v>3246</v>
      </c>
      <c r="AB23" s="117">
        <f t="shared" si="2"/>
        <v>6.3798423711157848E-2</v>
      </c>
    </row>
    <row r="24" spans="1:28" x14ac:dyDescent="0.25">
      <c r="S24" s="115" t="s">
        <v>70</v>
      </c>
      <c r="T24" s="115"/>
      <c r="U24" s="116"/>
      <c r="V24" s="116">
        <v>181</v>
      </c>
      <c r="W24" s="116">
        <v>177</v>
      </c>
      <c r="X24" s="116">
        <v>178</v>
      </c>
      <c r="Y24" s="112">
        <v>156</v>
      </c>
      <c r="Z24" s="112">
        <v>122</v>
      </c>
      <c r="AB24" s="117">
        <f t="shared" si="2"/>
        <v>2.3978458696122173E-3</v>
      </c>
    </row>
    <row r="25" spans="1:28" x14ac:dyDescent="0.25">
      <c r="S25" s="115" t="s">
        <v>71</v>
      </c>
      <c r="T25" s="115"/>
      <c r="U25" s="116"/>
      <c r="V25" s="116">
        <v>1205</v>
      </c>
      <c r="W25" s="116">
        <v>1031</v>
      </c>
      <c r="X25" s="116">
        <v>1020</v>
      </c>
      <c r="Y25" s="112">
        <v>1020</v>
      </c>
      <c r="Z25" s="112">
        <v>1033</v>
      </c>
      <c r="AB25" s="117">
        <f t="shared" si="2"/>
        <v>2.0303071994339512E-2</v>
      </c>
    </row>
    <row r="26" spans="1:28" x14ac:dyDescent="0.25">
      <c r="S26" s="115" t="s">
        <v>72</v>
      </c>
      <c r="T26" s="115"/>
      <c r="U26" s="116"/>
      <c r="V26" s="116">
        <v>1005</v>
      </c>
      <c r="W26" s="116">
        <v>1126</v>
      </c>
      <c r="X26" s="116">
        <v>1268</v>
      </c>
      <c r="Y26" s="112">
        <v>1238</v>
      </c>
      <c r="Z26" s="112">
        <v>1273</v>
      </c>
      <c r="AB26" s="117">
        <f t="shared" si="2"/>
        <v>2.502014583619961E-2</v>
      </c>
    </row>
    <row r="27" spans="1:28" x14ac:dyDescent="0.25">
      <c r="S27" s="115" t="s">
        <v>73</v>
      </c>
      <c r="T27" s="115"/>
      <c r="U27" s="116"/>
      <c r="V27" s="116">
        <v>2891</v>
      </c>
      <c r="W27" s="116">
        <v>3261</v>
      </c>
      <c r="X27" s="116">
        <v>3115</v>
      </c>
      <c r="Y27" s="112">
        <v>2812</v>
      </c>
      <c r="Z27" s="112">
        <v>3061</v>
      </c>
      <c r="AB27" s="117">
        <f t="shared" si="2"/>
        <v>6.0162345958057355E-2</v>
      </c>
    </row>
    <row r="28" spans="1:28" x14ac:dyDescent="0.25">
      <c r="S28" s="115" t="s">
        <v>74</v>
      </c>
      <c r="T28" s="115"/>
      <c r="U28" s="116"/>
      <c r="V28" s="116">
        <v>4686</v>
      </c>
      <c r="W28" s="116">
        <v>4691</v>
      </c>
      <c r="X28" s="116">
        <v>4338</v>
      </c>
      <c r="Y28" s="112">
        <v>4200</v>
      </c>
      <c r="Z28" s="112">
        <v>4260</v>
      </c>
      <c r="AB28" s="117">
        <f t="shared" si="2"/>
        <v>8.3728060693016762E-2</v>
      </c>
    </row>
    <row r="29" spans="1:28" x14ac:dyDescent="0.25">
      <c r="S29" s="115" t="s">
        <v>75</v>
      </c>
      <c r="T29" s="115"/>
      <c r="U29" s="116"/>
      <c r="V29" s="116">
        <v>1928</v>
      </c>
      <c r="W29" s="116">
        <v>1917</v>
      </c>
      <c r="X29" s="116">
        <v>2167</v>
      </c>
      <c r="Y29" s="112">
        <v>2076</v>
      </c>
      <c r="Z29" s="112">
        <v>2084</v>
      </c>
      <c r="AB29" s="117">
        <f t="shared" si="2"/>
        <v>4.0959924526818528E-2</v>
      </c>
    </row>
    <row r="30" spans="1:28" x14ac:dyDescent="0.25">
      <c r="S30" s="115" t="s">
        <v>76</v>
      </c>
      <c r="T30" s="115"/>
      <c r="U30" s="116"/>
      <c r="V30" s="116">
        <v>2941</v>
      </c>
      <c r="W30" s="116">
        <v>2892</v>
      </c>
      <c r="X30" s="116">
        <v>2991</v>
      </c>
      <c r="Y30" s="112">
        <v>3089</v>
      </c>
      <c r="Z30" s="112">
        <v>3290</v>
      </c>
      <c r="AB30" s="117">
        <f t="shared" si="2"/>
        <v>6.4663220582165531E-2</v>
      </c>
    </row>
    <row r="31" spans="1:28" x14ac:dyDescent="0.25">
      <c r="S31" s="115" t="s">
        <v>77</v>
      </c>
      <c r="T31" s="115"/>
      <c r="U31" s="116"/>
      <c r="V31" s="116">
        <v>2852</v>
      </c>
      <c r="W31" s="116">
        <v>3345</v>
      </c>
      <c r="X31" s="116">
        <v>3485</v>
      </c>
      <c r="Y31" s="112">
        <v>3587</v>
      </c>
      <c r="Z31" s="112">
        <v>4161</v>
      </c>
      <c r="AB31" s="117">
        <f t="shared" si="2"/>
        <v>8.1782267733249481E-2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299</v>
      </c>
      <c r="W32" s="116">
        <v>318</v>
      </c>
      <c r="X32" s="116">
        <v>285</v>
      </c>
      <c r="Y32" s="112">
        <v>380</v>
      </c>
      <c r="Z32" s="112">
        <v>434</v>
      </c>
      <c r="AB32" s="117">
        <f t="shared" si="2"/>
        <v>8.5300418640303459E-3</v>
      </c>
    </row>
    <row r="33" spans="19:32" x14ac:dyDescent="0.25">
      <c r="S33" s="115" t="s">
        <v>79</v>
      </c>
      <c r="T33" s="115"/>
      <c r="U33" s="116"/>
      <c r="V33" s="116">
        <v>2068</v>
      </c>
      <c r="W33" s="116">
        <v>2181</v>
      </c>
      <c r="X33" s="116">
        <v>2566</v>
      </c>
      <c r="Y33" s="112">
        <v>2420</v>
      </c>
      <c r="Z33" s="112">
        <v>2474</v>
      </c>
      <c r="AB33" s="117">
        <f t="shared" si="2"/>
        <v>4.8625169519841194E-2</v>
      </c>
    </row>
    <row r="34" spans="19:32" x14ac:dyDescent="0.25">
      <c r="S34" s="118" t="s">
        <v>53</v>
      </c>
      <c r="T34" s="118"/>
      <c r="U34" s="119"/>
      <c r="V34" s="119">
        <v>48904</v>
      </c>
      <c r="W34" s="119">
        <v>49329</v>
      </c>
      <c r="X34" s="119">
        <v>48444</v>
      </c>
      <c r="Y34" s="120">
        <v>48178</v>
      </c>
      <c r="Z34" s="120">
        <v>50879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27901</v>
      </c>
      <c r="W37" s="112">
        <v>27982</v>
      </c>
      <c r="X37" s="112">
        <v>27630</v>
      </c>
      <c r="Y37" s="112">
        <v>28462</v>
      </c>
      <c r="Z37" s="112">
        <v>29398</v>
      </c>
      <c r="AB37" s="132">
        <f>Z37/Z40*100</f>
        <v>83.609681180853784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4983</v>
      </c>
      <c r="W38" s="112">
        <v>5179</v>
      </c>
      <c r="X38" s="112">
        <v>5611</v>
      </c>
      <c r="Y38" s="112">
        <v>5645</v>
      </c>
      <c r="Z38" s="112">
        <v>5763</v>
      </c>
      <c r="AB38" s="132">
        <f>Z38/Z40*100</f>
        <v>16.390318819146213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32884</v>
      </c>
      <c r="W40" s="112">
        <v>33161</v>
      </c>
      <c r="X40" s="112">
        <v>33241</v>
      </c>
      <c r="Y40" s="112">
        <v>34107</v>
      </c>
      <c r="Z40" s="112">
        <v>35161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31</v>
      </c>
      <c r="W44" s="112">
        <v>32</v>
      </c>
      <c r="X44" s="112">
        <v>39</v>
      </c>
      <c r="Y44" s="112">
        <v>35</v>
      </c>
      <c r="Z44" s="112">
        <v>41</v>
      </c>
    </row>
    <row r="45" spans="19:32" x14ac:dyDescent="0.25">
      <c r="S45" s="115" t="s">
        <v>37</v>
      </c>
      <c r="T45" s="115"/>
      <c r="U45" s="112"/>
      <c r="V45" s="112">
        <v>536</v>
      </c>
      <c r="W45" s="112">
        <v>612</v>
      </c>
      <c r="X45" s="112">
        <v>560</v>
      </c>
      <c r="Y45" s="112">
        <v>561</v>
      </c>
      <c r="Z45" s="112">
        <v>739</v>
      </c>
    </row>
    <row r="46" spans="19:32" x14ac:dyDescent="0.25">
      <c r="S46" s="115" t="s">
        <v>38</v>
      </c>
      <c r="T46" s="115"/>
      <c r="U46" s="112"/>
      <c r="V46" s="112">
        <v>1396</v>
      </c>
      <c r="W46" s="112">
        <v>1581</v>
      </c>
      <c r="X46" s="112">
        <v>1505</v>
      </c>
      <c r="Y46" s="112">
        <v>1520</v>
      </c>
      <c r="Z46" s="112">
        <v>1625</v>
      </c>
    </row>
    <row r="47" spans="19:32" x14ac:dyDescent="0.25">
      <c r="S47" s="115" t="s">
        <v>39</v>
      </c>
      <c r="T47" s="115"/>
      <c r="U47" s="112"/>
      <c r="V47" s="112">
        <v>2362</v>
      </c>
      <c r="W47" s="112">
        <v>2356</v>
      </c>
      <c r="X47" s="112">
        <v>1998</v>
      </c>
      <c r="Y47" s="112">
        <v>1956</v>
      </c>
      <c r="Z47" s="112">
        <v>2095</v>
      </c>
    </row>
    <row r="48" spans="19:32" x14ac:dyDescent="0.25">
      <c r="S48" s="115" t="s">
        <v>40</v>
      </c>
      <c r="T48" s="115"/>
      <c r="U48" s="112"/>
      <c r="V48" s="112">
        <v>3294</v>
      </c>
      <c r="W48" s="112">
        <v>3416</v>
      </c>
      <c r="X48" s="112">
        <v>3149</v>
      </c>
      <c r="Y48" s="112">
        <v>2880</v>
      </c>
      <c r="Z48" s="112">
        <v>2950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3464</v>
      </c>
      <c r="W49" s="112">
        <v>3337</v>
      </c>
      <c r="X49" s="112">
        <v>3114</v>
      </c>
      <c r="Y49" s="112">
        <v>2952</v>
      </c>
      <c r="Z49" s="112">
        <v>2991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Gladstone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3225</v>
      </c>
      <c r="W50" s="112">
        <v>3151</v>
      </c>
      <c r="X50" s="112">
        <v>3093</v>
      </c>
      <c r="Y50" s="112">
        <v>2995</v>
      </c>
      <c r="Z50" s="112">
        <v>2981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3295</v>
      </c>
      <c r="W51" s="112">
        <v>2998</v>
      </c>
      <c r="X51" s="112">
        <v>2800</v>
      </c>
      <c r="Y51" s="112">
        <v>2748</v>
      </c>
      <c r="Z51" s="112">
        <v>2861</v>
      </c>
    </row>
    <row r="52" spans="1:26" ht="15" customHeight="1" x14ac:dyDescent="0.25">
      <c r="S52" s="115" t="s">
        <v>44</v>
      </c>
      <c r="T52" s="115"/>
      <c r="U52" s="112"/>
      <c r="V52" s="112">
        <v>3331</v>
      </c>
      <c r="W52" s="112">
        <v>3312</v>
      </c>
      <c r="X52" s="112">
        <v>3266</v>
      </c>
      <c r="Y52" s="112">
        <v>3124</v>
      </c>
      <c r="Z52" s="112">
        <v>3005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2893</v>
      </c>
      <c r="W53" s="112">
        <v>2983</v>
      </c>
      <c r="X53" s="112">
        <v>2838</v>
      </c>
      <c r="Y53" s="112">
        <v>2783</v>
      </c>
      <c r="Z53" s="112">
        <v>2925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2535</v>
      </c>
      <c r="W54" s="112">
        <v>2656</v>
      </c>
      <c r="X54" s="112">
        <v>2533</v>
      </c>
      <c r="Y54" s="112">
        <v>2720</v>
      </c>
      <c r="Z54" s="112">
        <v>2576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1664</v>
      </c>
      <c r="W55" s="112">
        <v>1715</v>
      </c>
      <c r="X55" s="112">
        <v>1731</v>
      </c>
      <c r="Y55" s="112">
        <v>1839</v>
      </c>
      <c r="Z55" s="112">
        <v>1922</v>
      </c>
    </row>
    <row r="56" spans="1:26" ht="15" customHeight="1" x14ac:dyDescent="0.25">
      <c r="S56" s="115" t="s">
        <v>48</v>
      </c>
      <c r="T56" s="115"/>
      <c r="U56" s="112"/>
      <c r="V56" s="112">
        <v>676</v>
      </c>
      <c r="W56" s="112">
        <v>695</v>
      </c>
      <c r="X56" s="112">
        <v>746</v>
      </c>
      <c r="Y56" s="112">
        <v>793</v>
      </c>
      <c r="Z56" s="112">
        <v>837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222</v>
      </c>
      <c r="W57" s="112">
        <v>218</v>
      </c>
      <c r="X57" s="112">
        <v>218</v>
      </c>
      <c r="Y57" s="112">
        <v>229</v>
      </c>
      <c r="Z57" s="112">
        <v>276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91</v>
      </c>
      <c r="W58" s="112">
        <v>100</v>
      </c>
      <c r="X58" s="112">
        <v>97</v>
      </c>
      <c r="Y58" s="112">
        <v>97</v>
      </c>
      <c r="Z58" s="112">
        <v>103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35</v>
      </c>
      <c r="W59" s="112">
        <v>41</v>
      </c>
      <c r="X59" s="112">
        <v>40</v>
      </c>
      <c r="Y59" s="112">
        <v>37</v>
      </c>
      <c r="Z59" s="112">
        <v>45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17</v>
      </c>
      <c r="W60" s="112">
        <v>21</v>
      </c>
      <c r="X60" s="112">
        <v>20</v>
      </c>
      <c r="Y60" s="112">
        <v>17</v>
      </c>
      <c r="Z60" s="112">
        <v>14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29064</v>
      </c>
      <c r="W61" s="112">
        <v>29232</v>
      </c>
      <c r="X61" s="112">
        <v>27760</v>
      </c>
      <c r="Y61" s="112">
        <v>27300</v>
      </c>
      <c r="Z61" s="112">
        <v>27986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45</v>
      </c>
      <c r="W63" s="112">
        <v>47</v>
      </c>
      <c r="X63" s="112">
        <v>52</v>
      </c>
      <c r="Y63" s="112">
        <v>52</v>
      </c>
      <c r="Z63" s="112">
        <v>50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658</v>
      </c>
      <c r="W64" s="112">
        <v>708</v>
      </c>
      <c r="X64" s="112">
        <v>711</v>
      </c>
      <c r="Y64" s="112">
        <v>688</v>
      </c>
      <c r="Z64" s="112">
        <v>887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Gladstone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1250</v>
      </c>
      <c r="W65" s="112">
        <v>1363</v>
      </c>
      <c r="X65" s="112">
        <v>1361</v>
      </c>
      <c r="Y65" s="112">
        <v>1448</v>
      </c>
      <c r="Z65" s="112">
        <v>1763</v>
      </c>
    </row>
    <row r="66" spans="1:26" x14ac:dyDescent="0.25">
      <c r="S66" s="115" t="s">
        <v>39</v>
      </c>
      <c r="T66" s="115"/>
      <c r="U66" s="112"/>
      <c r="V66" s="112">
        <v>1727</v>
      </c>
      <c r="W66" s="112">
        <v>1715</v>
      </c>
      <c r="X66" s="112">
        <v>1730</v>
      </c>
      <c r="Y66" s="112">
        <v>1619</v>
      </c>
      <c r="Z66" s="112">
        <v>1750</v>
      </c>
    </row>
    <row r="67" spans="1:26" x14ac:dyDescent="0.25">
      <c r="S67" s="115" t="s">
        <v>40</v>
      </c>
      <c r="T67" s="115"/>
      <c r="U67" s="112"/>
      <c r="V67" s="112">
        <v>2173</v>
      </c>
      <c r="W67" s="112">
        <v>2173</v>
      </c>
      <c r="X67" s="112">
        <v>2208</v>
      </c>
      <c r="Y67" s="112">
        <v>2212</v>
      </c>
      <c r="Z67" s="112">
        <v>2363</v>
      </c>
    </row>
    <row r="68" spans="1:26" x14ac:dyDescent="0.25">
      <c r="S68" s="115" t="s">
        <v>41</v>
      </c>
      <c r="T68" s="115"/>
      <c r="U68" s="112"/>
      <c r="V68" s="112">
        <v>2109</v>
      </c>
      <c r="W68" s="112">
        <v>2063</v>
      </c>
      <c r="X68" s="112">
        <v>2113</v>
      </c>
      <c r="Y68" s="112">
        <v>2095</v>
      </c>
      <c r="Z68" s="112">
        <v>2336</v>
      </c>
    </row>
    <row r="69" spans="1:26" x14ac:dyDescent="0.25">
      <c r="S69" s="115" t="s">
        <v>42</v>
      </c>
      <c r="T69" s="115"/>
      <c r="U69" s="112"/>
      <c r="V69" s="112">
        <v>1981</v>
      </c>
      <c r="W69" s="112">
        <v>2026</v>
      </c>
      <c r="X69" s="112">
        <v>2167</v>
      </c>
      <c r="Y69" s="112">
        <v>2293</v>
      </c>
      <c r="Z69" s="112">
        <v>2419</v>
      </c>
    </row>
    <row r="70" spans="1:26" x14ac:dyDescent="0.25">
      <c r="S70" s="115" t="s">
        <v>43</v>
      </c>
      <c r="T70" s="115"/>
      <c r="U70" s="112"/>
      <c r="V70" s="112">
        <v>2261</v>
      </c>
      <c r="W70" s="112">
        <v>2231</v>
      </c>
      <c r="X70" s="112">
        <v>2205</v>
      </c>
      <c r="Y70" s="112">
        <v>2132</v>
      </c>
      <c r="Z70" s="112">
        <v>2290</v>
      </c>
    </row>
    <row r="71" spans="1:26" x14ac:dyDescent="0.25">
      <c r="S71" s="115" t="s">
        <v>44</v>
      </c>
      <c r="T71" s="115"/>
      <c r="U71" s="112"/>
      <c r="V71" s="112">
        <v>2429</v>
      </c>
      <c r="W71" s="112">
        <v>2386</v>
      </c>
      <c r="X71" s="112">
        <v>2499</v>
      </c>
      <c r="Y71" s="112">
        <v>2482</v>
      </c>
      <c r="Z71" s="112">
        <v>2555</v>
      </c>
    </row>
    <row r="72" spans="1:26" x14ac:dyDescent="0.25">
      <c r="S72" s="115" t="s">
        <v>45</v>
      </c>
      <c r="T72" s="115"/>
      <c r="U72" s="112"/>
      <c r="V72" s="112">
        <v>2150</v>
      </c>
      <c r="W72" s="112">
        <v>2146</v>
      </c>
      <c r="X72" s="112">
        <v>2158</v>
      </c>
      <c r="Y72" s="112">
        <v>2172</v>
      </c>
      <c r="Z72" s="112">
        <v>2412</v>
      </c>
    </row>
    <row r="73" spans="1:26" x14ac:dyDescent="0.25">
      <c r="S73" s="115" t="s">
        <v>46</v>
      </c>
      <c r="T73" s="115"/>
      <c r="U73" s="112"/>
      <c r="V73" s="112">
        <v>1601</v>
      </c>
      <c r="W73" s="112">
        <v>1697</v>
      </c>
      <c r="X73" s="112">
        <v>1822</v>
      </c>
      <c r="Y73" s="112">
        <v>1883</v>
      </c>
      <c r="Z73" s="112">
        <v>2023</v>
      </c>
    </row>
    <row r="74" spans="1:26" x14ac:dyDescent="0.25">
      <c r="S74" s="115" t="s">
        <v>47</v>
      </c>
      <c r="T74" s="115"/>
      <c r="U74" s="112"/>
      <c r="V74" s="112">
        <v>890</v>
      </c>
      <c r="W74" s="112">
        <v>987</v>
      </c>
      <c r="X74" s="112">
        <v>1019</v>
      </c>
      <c r="Y74" s="112">
        <v>1111</v>
      </c>
      <c r="Z74" s="112">
        <v>1186</v>
      </c>
    </row>
    <row r="75" spans="1:26" x14ac:dyDescent="0.25">
      <c r="S75" s="115" t="s">
        <v>48</v>
      </c>
      <c r="T75" s="115"/>
      <c r="U75" s="112"/>
      <c r="V75" s="112">
        <v>335</v>
      </c>
      <c r="W75" s="112">
        <v>324</v>
      </c>
      <c r="X75" s="112">
        <v>415</v>
      </c>
      <c r="Y75" s="112">
        <v>451</v>
      </c>
      <c r="Z75" s="112">
        <v>527</v>
      </c>
    </row>
    <row r="76" spans="1:26" x14ac:dyDescent="0.25">
      <c r="S76" s="115" t="s">
        <v>49</v>
      </c>
      <c r="T76" s="115"/>
      <c r="U76" s="112"/>
      <c r="V76" s="112">
        <v>139</v>
      </c>
      <c r="W76" s="112">
        <v>130</v>
      </c>
      <c r="X76" s="112">
        <v>137</v>
      </c>
      <c r="Y76" s="112">
        <v>161</v>
      </c>
      <c r="Z76" s="112">
        <v>158</v>
      </c>
    </row>
    <row r="77" spans="1:26" x14ac:dyDescent="0.25">
      <c r="S77" s="115" t="s">
        <v>50</v>
      </c>
      <c r="T77" s="115"/>
      <c r="U77" s="112"/>
      <c r="V77" s="112">
        <v>61</v>
      </c>
      <c r="W77" s="112">
        <v>62</v>
      </c>
      <c r="X77" s="112">
        <v>66</v>
      </c>
      <c r="Y77" s="112">
        <v>54</v>
      </c>
      <c r="Z77" s="112">
        <v>68</v>
      </c>
    </row>
    <row r="78" spans="1:26" x14ac:dyDescent="0.25">
      <c r="S78" s="115" t="s">
        <v>51</v>
      </c>
      <c r="T78" s="115"/>
      <c r="U78" s="112"/>
      <c r="V78" s="112">
        <v>22</v>
      </c>
      <c r="W78" s="112">
        <v>16</v>
      </c>
      <c r="X78" s="112">
        <v>21</v>
      </c>
      <c r="Y78" s="112">
        <v>27</v>
      </c>
      <c r="Z78" s="112">
        <v>31</v>
      </c>
    </row>
    <row r="79" spans="1:26" x14ac:dyDescent="0.25">
      <c r="S79" s="115" t="s">
        <v>52</v>
      </c>
      <c r="T79" s="115"/>
      <c r="U79" s="112"/>
      <c r="V79" s="112">
        <v>18</v>
      </c>
      <c r="W79" s="112">
        <v>25</v>
      </c>
      <c r="X79" s="112">
        <v>17</v>
      </c>
      <c r="Y79" s="112">
        <v>10</v>
      </c>
      <c r="Z79" s="112">
        <v>12</v>
      </c>
    </row>
    <row r="80" spans="1:26" x14ac:dyDescent="0.25">
      <c r="S80" s="118" t="s">
        <v>53</v>
      </c>
      <c r="T80" s="118"/>
      <c r="U80" s="112"/>
      <c r="V80" s="112">
        <v>19835</v>
      </c>
      <c r="W80" s="112">
        <v>20094</v>
      </c>
      <c r="X80" s="112">
        <v>20687</v>
      </c>
      <c r="Y80" s="112">
        <v>20882</v>
      </c>
      <c r="Z80" s="112">
        <v>22830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Gladstone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1295</v>
      </c>
      <c r="W83" s="112">
        <v>1273</v>
      </c>
      <c r="X83" s="112">
        <v>1267</v>
      </c>
      <c r="Y83" s="112">
        <v>1291</v>
      </c>
      <c r="Z83" s="112">
        <v>1301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1578</v>
      </c>
      <c r="W84" s="112">
        <v>1564</v>
      </c>
      <c r="X84" s="112">
        <v>1549</v>
      </c>
      <c r="Y84" s="112">
        <v>1591</v>
      </c>
      <c r="Z84" s="112">
        <v>1641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5564</v>
      </c>
      <c r="W85" s="112">
        <v>5629</v>
      </c>
      <c r="X85" s="112">
        <v>5582</v>
      </c>
      <c r="Y85" s="112">
        <v>5641</v>
      </c>
      <c r="Z85" s="112">
        <v>5673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50,879</v>
      </c>
      <c r="D86" s="96">
        <f t="shared" ref="D86:D91" si="4">AD4</f>
        <v>5.6019095060190871E-2</v>
      </c>
      <c r="E86" s="97">
        <f t="shared" ref="E86:E91" si="5">AD4</f>
        <v>5.6019095060190871E-2</v>
      </c>
      <c r="F86" s="96">
        <f t="shared" ref="F86:F91" si="6">AF4</f>
        <v>4.047034764826174E-2</v>
      </c>
      <c r="G86" s="97">
        <f t="shared" ref="G86:G91" si="7">AF4</f>
        <v>4.047034764826174E-2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573</v>
      </c>
      <c r="W86" s="112">
        <v>584</v>
      </c>
      <c r="X86" s="112">
        <v>613</v>
      </c>
      <c r="Y86" s="112">
        <v>652</v>
      </c>
      <c r="Z86" s="112">
        <v>700</v>
      </c>
    </row>
    <row r="87" spans="1:30" ht="15" customHeight="1" x14ac:dyDescent="0.25">
      <c r="A87" s="98" t="s">
        <v>4</v>
      </c>
      <c r="B87" s="49"/>
      <c r="C87" s="57" t="str">
        <f t="shared" si="3"/>
        <v>27,986</v>
      </c>
      <c r="D87" s="96">
        <f t="shared" si="4"/>
        <v>2.5128205128205128E-2</v>
      </c>
      <c r="E87" s="97">
        <f t="shared" si="5"/>
        <v>2.5128205128205128E-2</v>
      </c>
      <c r="F87" s="96">
        <f t="shared" si="6"/>
        <v>-3.7123688284878775E-2</v>
      </c>
      <c r="G87" s="97">
        <f t="shared" si="7"/>
        <v>-3.7123688284878775E-2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397</v>
      </c>
      <c r="W87" s="112">
        <v>360</v>
      </c>
      <c r="X87" s="112">
        <v>354</v>
      </c>
      <c r="Y87" s="112">
        <v>363</v>
      </c>
      <c r="Z87" s="112">
        <v>365</v>
      </c>
    </row>
    <row r="88" spans="1:30" ht="15" customHeight="1" x14ac:dyDescent="0.25">
      <c r="A88" s="98" t="s">
        <v>5</v>
      </c>
      <c r="B88" s="49"/>
      <c r="C88" s="57" t="str">
        <f t="shared" si="3"/>
        <v>22,830</v>
      </c>
      <c r="D88" s="96">
        <f t="shared" si="4"/>
        <v>9.349554555034012E-2</v>
      </c>
      <c r="E88" s="97">
        <f t="shared" si="5"/>
        <v>9.349554555034012E-2</v>
      </c>
      <c r="F88" s="96">
        <f t="shared" si="6"/>
        <v>0.15105374609256828</v>
      </c>
      <c r="G88" s="97">
        <f t="shared" si="7"/>
        <v>0.15105374609256828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516</v>
      </c>
      <c r="W88" s="112">
        <v>557</v>
      </c>
      <c r="X88" s="112">
        <v>558</v>
      </c>
      <c r="Y88" s="112">
        <v>585</v>
      </c>
      <c r="Z88" s="112">
        <v>631</v>
      </c>
    </row>
    <row r="89" spans="1:30" ht="15" customHeight="1" x14ac:dyDescent="0.25">
      <c r="A89" s="49" t="s">
        <v>6</v>
      </c>
      <c r="B89" s="49"/>
      <c r="C89" s="57" t="str">
        <f t="shared" si="3"/>
        <v>35,169</v>
      </c>
      <c r="D89" s="96">
        <f t="shared" si="4"/>
        <v>3.1228008444757149E-2</v>
      </c>
      <c r="E89" s="97">
        <f t="shared" si="5"/>
        <v>3.1228008444757149E-2</v>
      </c>
      <c r="F89" s="96">
        <f t="shared" si="6"/>
        <v>6.9454158430895641E-2</v>
      </c>
      <c r="G89" s="97">
        <f t="shared" si="7"/>
        <v>6.9454158430895641E-2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2375</v>
      </c>
      <c r="W89" s="112">
        <v>2443</v>
      </c>
      <c r="X89" s="112">
        <v>2511</v>
      </c>
      <c r="Y89" s="112">
        <v>2603</v>
      </c>
      <c r="Z89" s="112">
        <v>2611</v>
      </c>
    </row>
    <row r="90" spans="1:30" ht="15" customHeight="1" x14ac:dyDescent="0.25">
      <c r="A90" s="49" t="s">
        <v>98</v>
      </c>
      <c r="B90" s="49"/>
      <c r="C90" s="57" t="str">
        <f t="shared" si="3"/>
        <v>$53,485</v>
      </c>
      <c r="D90" s="96">
        <f t="shared" si="4"/>
        <v>-1.086757916555392E-2</v>
      </c>
      <c r="E90" s="97">
        <f t="shared" si="5"/>
        <v>-1.086757916555392E-2</v>
      </c>
      <c r="F90" s="96">
        <f t="shared" si="6"/>
        <v>1.3928620040272843E-2</v>
      </c>
      <c r="G90" s="97">
        <f t="shared" si="7"/>
        <v>1.3928620040272843E-2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3097</v>
      </c>
      <c r="W90" s="112">
        <v>3353</v>
      </c>
      <c r="X90" s="112">
        <v>3254</v>
      </c>
      <c r="Y90" s="112">
        <v>3294</v>
      </c>
      <c r="Z90" s="112">
        <v>3355</v>
      </c>
    </row>
    <row r="91" spans="1:30" ht="15" customHeight="1" x14ac:dyDescent="0.25">
      <c r="A91" s="49" t="s">
        <v>7</v>
      </c>
      <c r="B91" s="49"/>
      <c r="C91" s="57" t="str">
        <f t="shared" si="3"/>
        <v>$2,543.2 mil</v>
      </c>
      <c r="D91" s="96">
        <f t="shared" si="4"/>
        <v>5.196190859310823E-2</v>
      </c>
      <c r="E91" s="97">
        <f t="shared" si="5"/>
        <v>5.196190859310823E-2</v>
      </c>
      <c r="F91" s="96">
        <f t="shared" si="6"/>
        <v>0.11599421551656297</v>
      </c>
      <c r="G91" s="97">
        <f t="shared" si="7"/>
        <v>0.11599421551656297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18553</v>
      </c>
      <c r="W91" s="112">
        <v>18674</v>
      </c>
      <c r="X91" s="112">
        <v>18424</v>
      </c>
      <c r="Y91" s="112">
        <v>18854</v>
      </c>
      <c r="Z91" s="112">
        <v>19130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983</v>
      </c>
      <c r="W93" s="112">
        <v>1015</v>
      </c>
      <c r="X93" s="112">
        <v>1034</v>
      </c>
      <c r="Y93" s="112">
        <v>1048</v>
      </c>
      <c r="Z93" s="112">
        <v>1100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2241</v>
      </c>
      <c r="W94" s="112">
        <v>2288</v>
      </c>
      <c r="X94" s="112">
        <v>2389</v>
      </c>
      <c r="Y94" s="112">
        <v>2482</v>
      </c>
      <c r="Z94" s="112">
        <v>2553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594</v>
      </c>
      <c r="W95" s="112">
        <v>628</v>
      </c>
      <c r="X95" s="112">
        <v>665</v>
      </c>
      <c r="Y95" s="112">
        <v>738</v>
      </c>
      <c r="Z95" s="112">
        <v>774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2122</v>
      </c>
      <c r="W96" s="112">
        <v>2291</v>
      </c>
      <c r="X96" s="112">
        <v>2393</v>
      </c>
      <c r="Y96" s="112">
        <v>2514</v>
      </c>
      <c r="Z96" s="112">
        <v>2766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2555</v>
      </c>
      <c r="W97" s="112">
        <v>2512</v>
      </c>
      <c r="X97" s="112">
        <v>2529</v>
      </c>
      <c r="Y97" s="112">
        <v>2452</v>
      </c>
      <c r="Z97" s="112">
        <v>2511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1716</v>
      </c>
      <c r="W98" s="112">
        <v>1741</v>
      </c>
      <c r="X98" s="112">
        <v>1771</v>
      </c>
      <c r="Y98" s="112">
        <v>1808</v>
      </c>
      <c r="Z98" s="112">
        <v>1885</v>
      </c>
    </row>
    <row r="99" spans="1:32" ht="15" customHeight="1" x14ac:dyDescent="0.25">
      <c r="S99" s="115" t="s">
        <v>199</v>
      </c>
      <c r="T99" s="115"/>
      <c r="U99" s="112"/>
      <c r="V99" s="112">
        <v>290</v>
      </c>
      <c r="W99" s="112">
        <v>340</v>
      </c>
      <c r="X99" s="112">
        <v>398</v>
      </c>
      <c r="Y99" s="112">
        <v>415</v>
      </c>
      <c r="Z99" s="112">
        <v>415</v>
      </c>
    </row>
    <row r="100" spans="1:32" ht="15" customHeight="1" x14ac:dyDescent="0.25">
      <c r="S100" s="115" t="s">
        <v>58</v>
      </c>
      <c r="T100" s="115"/>
      <c r="U100" s="112"/>
      <c r="V100" s="112">
        <v>1292</v>
      </c>
      <c r="W100" s="112">
        <v>1365</v>
      </c>
      <c r="X100" s="112">
        <v>1374</v>
      </c>
      <c r="Y100" s="112">
        <v>1454</v>
      </c>
      <c r="Z100" s="112">
        <v>1621</v>
      </c>
    </row>
    <row r="101" spans="1:32" x14ac:dyDescent="0.25">
      <c r="A101" s="18"/>
      <c r="S101" s="118" t="s">
        <v>53</v>
      </c>
      <c r="T101" s="118"/>
      <c r="U101" s="112"/>
      <c r="V101" s="112">
        <v>14330</v>
      </c>
      <c r="W101" s="112">
        <v>14487</v>
      </c>
      <c r="X101" s="112">
        <v>14820</v>
      </c>
      <c r="Y101" s="112">
        <v>15254</v>
      </c>
      <c r="Z101" s="112">
        <v>15978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38771</v>
      </c>
      <c r="W104" s="112">
        <v>39194</v>
      </c>
      <c r="X104" s="112">
        <v>38302</v>
      </c>
      <c r="Y104" s="112">
        <v>40073</v>
      </c>
      <c r="Z104" s="112">
        <v>40073</v>
      </c>
      <c r="AB104" s="109" t="str">
        <f>TEXT(Z104,"###,###")</f>
        <v>40,073</v>
      </c>
      <c r="AD104" s="130">
        <f>Z104/($Z$4)*100</f>
        <v>78.761375027024911</v>
      </c>
      <c r="AF104" s="109"/>
    </row>
    <row r="105" spans="1:32" x14ac:dyDescent="0.25">
      <c r="S105" s="115" t="s">
        <v>17</v>
      </c>
      <c r="T105" s="115"/>
      <c r="U105" s="112"/>
      <c r="V105" s="112">
        <v>6951</v>
      </c>
      <c r="W105" s="112">
        <v>6773</v>
      </c>
      <c r="X105" s="112">
        <v>7306</v>
      </c>
      <c r="Y105" s="112">
        <v>7177</v>
      </c>
      <c r="Z105" s="112">
        <v>7300</v>
      </c>
      <c r="AB105" s="109" t="str">
        <f>TEXT(Z105,"###,###")</f>
        <v>7,300</v>
      </c>
      <c r="AD105" s="130">
        <f>Z105/($Z$4)*100</f>
        <v>14.347766268991135</v>
      </c>
      <c r="AF105" s="109"/>
    </row>
    <row r="106" spans="1:32" x14ac:dyDescent="0.25">
      <c r="S106" s="118" t="s">
        <v>53</v>
      </c>
      <c r="T106" s="118"/>
      <c r="U106" s="120"/>
      <c r="V106" s="120">
        <v>45722</v>
      </c>
      <c r="W106" s="120">
        <v>45967</v>
      </c>
      <c r="X106" s="120">
        <v>45608</v>
      </c>
      <c r="Y106" s="120">
        <v>47250</v>
      </c>
      <c r="Z106" s="120">
        <v>47373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5354</v>
      </c>
      <c r="W108" s="112">
        <v>5870</v>
      </c>
      <c r="X108" s="112">
        <v>5064</v>
      </c>
      <c r="Y108" s="112">
        <v>5857</v>
      </c>
      <c r="Z108" s="112">
        <v>5479</v>
      </c>
      <c r="AB108" s="109" t="str">
        <f>TEXT(Z108,"###,###")</f>
        <v>5,479</v>
      </c>
      <c r="AD108" s="130">
        <f>Z108/($Z$4)*100</f>
        <v>10.768686491479786</v>
      </c>
      <c r="AF108" s="109"/>
    </row>
    <row r="109" spans="1:32" x14ac:dyDescent="0.25">
      <c r="S109" s="115" t="s">
        <v>20</v>
      </c>
      <c r="T109" s="115"/>
      <c r="U109" s="112"/>
      <c r="V109" s="112">
        <v>6671</v>
      </c>
      <c r="W109" s="112">
        <v>6290</v>
      </c>
      <c r="X109" s="112">
        <v>6496</v>
      </c>
      <c r="Y109" s="112">
        <v>6430</v>
      </c>
      <c r="Z109" s="112">
        <v>7511</v>
      </c>
      <c r="AB109" s="109" t="str">
        <f>TEXT(Z109,"###,###")</f>
        <v>7,511</v>
      </c>
      <c r="AD109" s="130">
        <f>Z109/($Z$4)*100</f>
        <v>14.762475677588002</v>
      </c>
      <c r="AF109" s="109"/>
    </row>
    <row r="110" spans="1:32" x14ac:dyDescent="0.25">
      <c r="S110" s="115" t="s">
        <v>21</v>
      </c>
      <c r="T110" s="115"/>
      <c r="U110" s="112"/>
      <c r="V110" s="112">
        <v>9900</v>
      </c>
      <c r="W110" s="112">
        <v>10604</v>
      </c>
      <c r="X110" s="112">
        <v>10555</v>
      </c>
      <c r="Y110" s="112">
        <v>9814</v>
      </c>
      <c r="Z110" s="112">
        <v>10232</v>
      </c>
      <c r="AB110" s="109" t="str">
        <f>TEXT(Z110,"###,###")</f>
        <v>10,232</v>
      </c>
      <c r="AD110" s="130">
        <f>Z110/($Z$4)*100</f>
        <v>20.110458145796891</v>
      </c>
      <c r="AF110" s="109"/>
    </row>
    <row r="111" spans="1:32" x14ac:dyDescent="0.25">
      <c r="S111" s="115" t="s">
        <v>22</v>
      </c>
      <c r="T111" s="115"/>
      <c r="U111" s="112"/>
      <c r="V111" s="112">
        <v>23725</v>
      </c>
      <c r="W111" s="112">
        <v>23357</v>
      </c>
      <c r="X111" s="112">
        <v>23256</v>
      </c>
      <c r="Y111" s="112">
        <v>23058</v>
      </c>
      <c r="Z111" s="112">
        <v>24801</v>
      </c>
      <c r="AB111" s="109" t="str">
        <f>TEXT(Z111,"###,###")</f>
        <v>24,801</v>
      </c>
      <c r="AD111" s="130">
        <f>Z111/($Z$4)*100</f>
        <v>48.745061813321804</v>
      </c>
      <c r="AF111" s="109"/>
    </row>
    <row r="112" spans="1:32" x14ac:dyDescent="0.25">
      <c r="S112" s="118" t="s">
        <v>53</v>
      </c>
      <c r="T112" s="118"/>
      <c r="U112" s="112"/>
      <c r="V112" s="112">
        <v>48900</v>
      </c>
      <c r="W112" s="112">
        <v>49323</v>
      </c>
      <c r="X112" s="112">
        <v>48447</v>
      </c>
      <c r="Y112" s="112">
        <v>48181</v>
      </c>
      <c r="Z112" s="112">
        <v>50879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40.76</v>
      </c>
      <c r="W118" s="131">
        <v>40.9</v>
      </c>
      <c r="X118" s="131">
        <v>41.03</v>
      </c>
      <c r="Y118" s="131">
        <v>41.28</v>
      </c>
      <c r="Z118" s="131">
        <v>41.27</v>
      </c>
      <c r="AB118" s="109" t="str">
        <f>TEXT(Z118,"##.0")</f>
        <v>41.3</v>
      </c>
    </row>
    <row r="120" spans="19:32" x14ac:dyDescent="0.25">
      <c r="S120" s="101" t="s">
        <v>100</v>
      </c>
      <c r="T120" s="112"/>
      <c r="U120" s="112"/>
      <c r="V120" s="112">
        <v>28936</v>
      </c>
      <c r="W120" s="112">
        <v>29303</v>
      </c>
      <c r="X120" s="112">
        <v>29370</v>
      </c>
      <c r="Y120" s="112">
        <v>30097</v>
      </c>
      <c r="Z120" s="112">
        <v>30979</v>
      </c>
      <c r="AB120" s="109" t="str">
        <f>TEXT(Z120,"###,###")</f>
        <v>30,979</v>
      </c>
    </row>
    <row r="121" spans="19:32" x14ac:dyDescent="0.25">
      <c r="S121" s="101" t="s">
        <v>101</v>
      </c>
      <c r="T121" s="112"/>
      <c r="U121" s="112"/>
      <c r="V121" s="112">
        <v>1781</v>
      </c>
      <c r="W121" s="112">
        <v>1878</v>
      </c>
      <c r="X121" s="112">
        <v>1886</v>
      </c>
      <c r="Y121" s="112">
        <v>1998</v>
      </c>
      <c r="Z121" s="112">
        <v>2017</v>
      </c>
      <c r="AB121" s="109" t="str">
        <f>TEXT(Z121,"###,###")</f>
        <v>2,017</v>
      </c>
    </row>
    <row r="122" spans="19:32" x14ac:dyDescent="0.25">
      <c r="S122" s="101" t="s">
        <v>102</v>
      </c>
      <c r="T122" s="112"/>
      <c r="U122" s="112"/>
      <c r="V122" s="112">
        <v>2170</v>
      </c>
      <c r="W122" s="112">
        <v>1980</v>
      </c>
      <c r="X122" s="112">
        <v>1986</v>
      </c>
      <c r="Y122" s="112">
        <v>2011</v>
      </c>
      <c r="Z122" s="112">
        <v>2175</v>
      </c>
      <c r="AB122" s="109" t="str">
        <f>TEXT(Z122,"###,###")</f>
        <v>2,175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31106</v>
      </c>
      <c r="W124" s="112">
        <v>31283</v>
      </c>
      <c r="X124" s="112">
        <v>31356</v>
      </c>
      <c r="Y124" s="112">
        <v>32108</v>
      </c>
      <c r="Z124" s="112">
        <v>33154</v>
      </c>
      <c r="AB124" s="109" t="str">
        <f>TEXT(Z124,"###,###")</f>
        <v>33,154</v>
      </c>
      <c r="AD124" s="127">
        <f>Z124/$Z$7*100</f>
        <v>94.270522335010938</v>
      </c>
    </row>
    <row r="125" spans="19:32" x14ac:dyDescent="0.25">
      <c r="S125" s="101" t="s">
        <v>104</v>
      </c>
      <c r="T125" s="112"/>
      <c r="U125" s="112"/>
      <c r="V125" s="112">
        <v>3951</v>
      </c>
      <c r="W125" s="112">
        <v>3858</v>
      </c>
      <c r="X125" s="112">
        <v>3872</v>
      </c>
      <c r="Y125" s="112">
        <v>4009</v>
      </c>
      <c r="Z125" s="112">
        <v>4192</v>
      </c>
      <c r="AB125" s="109" t="str">
        <f>TEXT(Z125,"###,###")</f>
        <v>4,192</v>
      </c>
      <c r="AD125" s="127">
        <f>Z125/$Z$7*100</f>
        <v>11.919588273763825</v>
      </c>
    </row>
    <row r="127" spans="19:32" x14ac:dyDescent="0.25">
      <c r="S127" s="101" t="s">
        <v>105</v>
      </c>
      <c r="T127" s="112"/>
      <c r="U127" s="112"/>
      <c r="V127" s="112">
        <v>18555</v>
      </c>
      <c r="W127" s="112">
        <v>18672</v>
      </c>
      <c r="X127" s="112">
        <v>18418</v>
      </c>
      <c r="Y127" s="112">
        <v>18850</v>
      </c>
      <c r="Z127" s="112">
        <v>19133</v>
      </c>
      <c r="AB127" s="109" t="str">
        <f>TEXT(Z127,"###,###")</f>
        <v>19,133</v>
      </c>
      <c r="AD127" s="127">
        <f>Z127/$Z$7*100</f>
        <v>54.403025391680174</v>
      </c>
    </row>
    <row r="128" spans="19:32" x14ac:dyDescent="0.25">
      <c r="S128" s="101" t="s">
        <v>106</v>
      </c>
      <c r="T128" s="112"/>
      <c r="U128" s="112"/>
      <c r="V128" s="112">
        <v>14332</v>
      </c>
      <c r="W128" s="112">
        <v>14485</v>
      </c>
      <c r="X128" s="112">
        <v>14820</v>
      </c>
      <c r="Y128" s="112">
        <v>15250</v>
      </c>
      <c r="Z128" s="112">
        <v>15978</v>
      </c>
      <c r="AB128" s="109" t="str">
        <f>TEXT(Z128,"###,###")</f>
        <v>15,978</v>
      </c>
      <c r="AD128" s="127">
        <f>Z128/$Z$7*100</f>
        <v>45.432056640791608</v>
      </c>
    </row>
    <row r="130" spans="19:20" x14ac:dyDescent="0.25">
      <c r="S130" s="101" t="s">
        <v>280</v>
      </c>
      <c r="T130" s="127">
        <v>88.086098552702666</v>
      </c>
    </row>
    <row r="131" spans="19:20" x14ac:dyDescent="0.25">
      <c r="S131" s="101" t="s">
        <v>281</v>
      </c>
      <c r="T131" s="127">
        <v>5.7351644914555431</v>
      </c>
    </row>
    <row r="132" spans="19:20" x14ac:dyDescent="0.25">
      <c r="S132" s="101" t="s">
        <v>282</v>
      </c>
      <c r="T132" s="127">
        <v>6.1844237823082828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00A070C-0E95-48C8-9219-E4EE96D3EE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06A6B3F-3725-4F9A-9AFB-C50E7382D91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5B54C90-BA55-4F7F-9F4F-F91B2CABB7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31A6AC4-8F25-4EF4-BE8F-FEF0962013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BB5D8-9098-49CA-9CFF-ED20D48B3775}">
  <sheetPr codeName="Sheet6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108</v>
      </c>
      <c r="T1" s="99"/>
      <c r="U1" s="99"/>
      <c r="V1" s="99"/>
      <c r="W1" s="99"/>
      <c r="X1" s="99"/>
      <c r="Y1" s="100" t="s">
        <v>205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108</v>
      </c>
      <c r="Y3" s="105" t="s">
        <v>205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 Balonne,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3679</v>
      </c>
      <c r="W4" s="108">
        <v>4513</v>
      </c>
      <c r="X4" s="108">
        <v>3695</v>
      </c>
      <c r="Y4" s="108">
        <v>4012</v>
      </c>
      <c r="Z4" s="108">
        <v>4212</v>
      </c>
      <c r="AB4" s="109" t="str">
        <f>TEXT(Z4,"###,###")</f>
        <v>4,212</v>
      </c>
      <c r="AD4" s="110">
        <f>Z4/Y4-1</f>
        <v>4.9850448654037871E-2</v>
      </c>
      <c r="AF4" s="110">
        <f>Z4/V4-1</f>
        <v>0.14487632508833914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1960</v>
      </c>
      <c r="W5" s="108">
        <v>2432</v>
      </c>
      <c r="X5" s="108">
        <v>1918</v>
      </c>
      <c r="Y5" s="108">
        <v>2059</v>
      </c>
      <c r="Z5" s="108">
        <v>2179</v>
      </c>
      <c r="AB5" s="109" t="str">
        <f>TEXT(Z5,"###,###")</f>
        <v>2,179</v>
      </c>
      <c r="AD5" s="110">
        <f t="shared" ref="AD5:AD9" si="0">Z5/Y5-1</f>
        <v>5.8280718795531872E-2</v>
      </c>
      <c r="AF5" s="110">
        <f t="shared" ref="AF5:AF9" si="1">Z5/V5-1</f>
        <v>0.11173469387755097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1719</v>
      </c>
      <c r="W6" s="108">
        <v>2078</v>
      </c>
      <c r="X6" s="108">
        <v>1779</v>
      </c>
      <c r="Y6" s="108">
        <v>1957</v>
      </c>
      <c r="Z6" s="108">
        <v>2023</v>
      </c>
      <c r="AB6" s="109" t="str">
        <f>TEXT(Z6,"###,###")</f>
        <v>2,023</v>
      </c>
      <c r="AD6" s="110">
        <f t="shared" si="0"/>
        <v>3.3725089422585564E-2</v>
      </c>
      <c r="AF6" s="110">
        <f t="shared" si="1"/>
        <v>0.17684700407213505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2309</v>
      </c>
      <c r="W7" s="108">
        <v>2890</v>
      </c>
      <c r="X7" s="108">
        <v>2439</v>
      </c>
      <c r="Y7" s="108">
        <v>2667</v>
      </c>
      <c r="Z7" s="108">
        <v>2676</v>
      </c>
      <c r="AB7" s="109" t="str">
        <f>TEXT(Z7,"###,###")</f>
        <v>2,676</v>
      </c>
      <c r="AD7" s="110">
        <f t="shared" si="0"/>
        <v>3.3745781777276829E-3</v>
      </c>
      <c r="AF7" s="110">
        <f t="shared" si="1"/>
        <v>0.15894326548289306</v>
      </c>
    </row>
    <row r="8" spans="1:32" ht="17.25" customHeight="1" x14ac:dyDescent="0.25">
      <c r="A8" s="64" t="s">
        <v>12</v>
      </c>
      <c r="B8" s="65"/>
      <c r="C8" s="29"/>
      <c r="D8" s="66" t="str">
        <f>AB4</f>
        <v>4,212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2,676</v>
      </c>
      <c r="P8" s="67"/>
      <c r="S8" s="107" t="s">
        <v>84</v>
      </c>
      <c r="T8" s="108"/>
      <c r="U8" s="108"/>
      <c r="V8" s="108">
        <v>33276</v>
      </c>
      <c r="W8" s="108">
        <v>32010.53</v>
      </c>
      <c r="X8" s="108">
        <v>36389.199999999997</v>
      </c>
      <c r="Y8" s="108">
        <v>36295.33</v>
      </c>
      <c r="Z8" s="108">
        <v>38415.769999999997</v>
      </c>
      <c r="AB8" s="109" t="str">
        <f>TEXT(Z8,"$###,###")</f>
        <v>$38,416</v>
      </c>
      <c r="AD8" s="110">
        <f t="shared" si="0"/>
        <v>5.8421841046768064E-2</v>
      </c>
      <c r="AF8" s="110">
        <f t="shared" si="1"/>
        <v>0.1544587690828223</v>
      </c>
    </row>
    <row r="9" spans="1:32" x14ac:dyDescent="0.25">
      <c r="A9" s="30" t="s">
        <v>14</v>
      </c>
      <c r="B9" s="71"/>
      <c r="C9" s="72"/>
      <c r="D9" s="73">
        <f>AD104</f>
        <v>69.848053181386518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53.25112107623319</v>
      </c>
      <c r="P9" s="74" t="s">
        <v>85</v>
      </c>
      <c r="S9" s="107" t="s">
        <v>7</v>
      </c>
      <c r="T9" s="108"/>
      <c r="U9" s="108"/>
      <c r="V9" s="108">
        <v>110920817</v>
      </c>
      <c r="W9" s="108">
        <v>115930926</v>
      </c>
      <c r="X9" s="108">
        <v>100979768</v>
      </c>
      <c r="Y9" s="108">
        <v>92692944</v>
      </c>
      <c r="Z9" s="108">
        <v>126034445</v>
      </c>
      <c r="AB9" s="109" t="str">
        <f>TEXT(Z9/1000000,"$#,###.0")&amp;" mil"</f>
        <v>$126.0 mil</v>
      </c>
      <c r="AD9" s="110">
        <f t="shared" si="0"/>
        <v>0.35969837143159467</v>
      </c>
      <c r="AF9" s="110">
        <f t="shared" si="1"/>
        <v>0.136256010447525</v>
      </c>
    </row>
    <row r="10" spans="1:32" x14ac:dyDescent="0.25">
      <c r="A10" s="30" t="s">
        <v>17</v>
      </c>
      <c r="B10" s="71"/>
      <c r="C10" s="72"/>
      <c r="D10" s="73">
        <f>AD105</f>
        <v>15.716999050332383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46.375186846038865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72.645739910313907</v>
      </c>
      <c r="P11" s="74" t="s">
        <v>85</v>
      </c>
      <c r="S11" s="107" t="s">
        <v>29</v>
      </c>
      <c r="T11" s="112"/>
      <c r="U11" s="112"/>
      <c r="V11" s="112">
        <v>3100</v>
      </c>
      <c r="W11" s="112">
        <v>3666</v>
      </c>
      <c r="X11" s="112">
        <v>3071</v>
      </c>
      <c r="Y11" s="112">
        <v>3258</v>
      </c>
      <c r="Z11" s="112">
        <v>3477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13.82660687593423</v>
      </c>
      <c r="P12" s="74" t="s">
        <v>85</v>
      </c>
      <c r="S12" s="107" t="s">
        <v>30</v>
      </c>
      <c r="T12" s="112"/>
      <c r="U12" s="112"/>
      <c r="V12" s="112">
        <v>582</v>
      </c>
      <c r="W12" s="112">
        <v>849</v>
      </c>
      <c r="X12" s="112">
        <v>623</v>
      </c>
      <c r="Y12" s="112">
        <v>754</v>
      </c>
      <c r="Z12" s="112">
        <v>735</v>
      </c>
    </row>
    <row r="13" spans="1:32" ht="15" customHeight="1" x14ac:dyDescent="0.25">
      <c r="A13" s="30" t="s">
        <v>19</v>
      </c>
      <c r="B13" s="72"/>
      <c r="C13" s="72"/>
      <c r="D13" s="73">
        <f>AD108</f>
        <v>20.679012345679013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13.565022421524663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23.148148148148149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42.1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20.061728395061728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19.880418535127056</v>
      </c>
      <c r="P15" s="74" t="s">
        <v>85</v>
      </c>
      <c r="S15" s="115" t="s">
        <v>61</v>
      </c>
      <c r="T15" s="115"/>
      <c r="U15" s="116"/>
      <c r="V15" s="116">
        <v>1058</v>
      </c>
      <c r="W15" s="116">
        <v>1251</v>
      </c>
      <c r="X15" s="116">
        <v>1006</v>
      </c>
      <c r="Y15" s="112">
        <v>1177</v>
      </c>
      <c r="Z15" s="112">
        <v>1168</v>
      </c>
      <c r="AB15" s="117">
        <f t="shared" ref="AB15:AB34" si="2">IF(Z15="np",0,Z15/$Z$34)</f>
        <v>0.27730294396961064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22.340930674264005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80.119581464872951</v>
      </c>
      <c r="P16" s="37" t="s">
        <v>85</v>
      </c>
      <c r="S16" s="115" t="s">
        <v>62</v>
      </c>
      <c r="T16" s="115"/>
      <c r="U16" s="116"/>
      <c r="V16" s="116">
        <v>20</v>
      </c>
      <c r="W16" s="116">
        <v>27</v>
      </c>
      <c r="X16" s="116">
        <v>19</v>
      </c>
      <c r="Y16" s="112">
        <v>19</v>
      </c>
      <c r="Z16" s="112">
        <v>12</v>
      </c>
      <c r="AB16" s="117">
        <f t="shared" si="2"/>
        <v>2.8490028490028491E-3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60</v>
      </c>
      <c r="W17" s="116">
        <v>143</v>
      </c>
      <c r="X17" s="116">
        <v>72</v>
      </c>
      <c r="Y17" s="112">
        <v>84</v>
      </c>
      <c r="Z17" s="112">
        <v>103</v>
      </c>
      <c r="AB17" s="117">
        <f t="shared" si="2"/>
        <v>2.4453941120607788E-2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25</v>
      </c>
      <c r="W18" s="116">
        <v>29</v>
      </c>
      <c r="X18" s="116">
        <v>34</v>
      </c>
      <c r="Y18" s="112">
        <v>26</v>
      </c>
      <c r="Z18" s="112">
        <v>25</v>
      </c>
      <c r="AB18" s="117">
        <f t="shared" si="2"/>
        <v>5.9354226020892692E-3</v>
      </c>
    </row>
    <row r="19" spans="1:28" x14ac:dyDescent="0.25">
      <c r="A19" s="63" t="str">
        <f>$S$1&amp;" ("&amp;$V$2&amp;" to "&amp;$Z$2&amp;")"</f>
        <v>Balonne (2016-17 to 2020-21)</v>
      </c>
      <c r="B19" s="63"/>
      <c r="C19" s="63"/>
      <c r="D19" s="63"/>
      <c r="E19" s="63"/>
      <c r="F19" s="63"/>
      <c r="G19" s="63" t="str">
        <f>$S$1&amp;" ("&amp;$V$2&amp;" to "&amp;$Z$2&amp;")"</f>
        <v>Balonne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178</v>
      </c>
      <c r="W19" s="116">
        <v>224</v>
      </c>
      <c r="X19" s="116">
        <v>200</v>
      </c>
      <c r="Y19" s="112">
        <v>200</v>
      </c>
      <c r="Z19" s="112">
        <v>214</v>
      </c>
      <c r="AB19" s="117">
        <f t="shared" si="2"/>
        <v>5.0807217473884142E-2</v>
      </c>
    </row>
    <row r="20" spans="1:28" x14ac:dyDescent="0.25">
      <c r="S20" s="115" t="s">
        <v>66</v>
      </c>
      <c r="T20" s="115"/>
      <c r="U20" s="116"/>
      <c r="V20" s="116">
        <v>165</v>
      </c>
      <c r="W20" s="116">
        <v>184</v>
      </c>
      <c r="X20" s="116">
        <v>144</v>
      </c>
      <c r="Y20" s="112">
        <v>174</v>
      </c>
      <c r="Z20" s="112">
        <v>210</v>
      </c>
      <c r="AB20" s="117">
        <f t="shared" si="2"/>
        <v>4.9857549857549859E-2</v>
      </c>
    </row>
    <row r="21" spans="1:28" x14ac:dyDescent="0.25">
      <c r="S21" s="115" t="s">
        <v>67</v>
      </c>
      <c r="T21" s="115"/>
      <c r="U21" s="116"/>
      <c r="V21" s="116">
        <v>238</v>
      </c>
      <c r="W21" s="116">
        <v>302</v>
      </c>
      <c r="X21" s="116">
        <v>227</v>
      </c>
      <c r="Y21" s="112">
        <v>222</v>
      </c>
      <c r="Z21" s="112">
        <v>260</v>
      </c>
      <c r="AB21" s="117">
        <f t="shared" si="2"/>
        <v>6.1728395061728392E-2</v>
      </c>
    </row>
    <row r="22" spans="1:28" x14ac:dyDescent="0.25">
      <c r="S22" s="115" t="s">
        <v>68</v>
      </c>
      <c r="T22" s="115"/>
      <c r="U22" s="116"/>
      <c r="V22" s="116">
        <v>157</v>
      </c>
      <c r="W22" s="116">
        <v>188</v>
      </c>
      <c r="X22" s="116">
        <v>182</v>
      </c>
      <c r="Y22" s="112">
        <v>162</v>
      </c>
      <c r="Z22" s="112">
        <v>182</v>
      </c>
      <c r="AB22" s="117">
        <f t="shared" si="2"/>
        <v>4.3209876543209874E-2</v>
      </c>
    </row>
    <row r="23" spans="1:28" x14ac:dyDescent="0.25">
      <c r="S23" s="115" t="s">
        <v>69</v>
      </c>
      <c r="T23" s="115"/>
      <c r="U23" s="116"/>
      <c r="V23" s="116">
        <v>95</v>
      </c>
      <c r="W23" s="116">
        <v>130</v>
      </c>
      <c r="X23" s="116">
        <v>93</v>
      </c>
      <c r="Y23" s="112">
        <v>103</v>
      </c>
      <c r="Z23" s="112">
        <v>127</v>
      </c>
      <c r="AB23" s="117">
        <f t="shared" si="2"/>
        <v>3.0151946818613485E-2</v>
      </c>
    </row>
    <row r="24" spans="1:28" x14ac:dyDescent="0.25">
      <c r="S24" s="115" t="s">
        <v>70</v>
      </c>
      <c r="T24" s="115"/>
      <c r="U24" s="116"/>
      <c r="V24" s="116">
        <v>8</v>
      </c>
      <c r="W24" s="116">
        <v>8</v>
      </c>
      <c r="X24" s="116">
        <v>9</v>
      </c>
      <c r="Y24" s="112">
        <v>11</v>
      </c>
      <c r="Z24" s="112">
        <v>7</v>
      </c>
      <c r="AB24" s="117">
        <f t="shared" si="2"/>
        <v>1.6619183285849952E-3</v>
      </c>
    </row>
    <row r="25" spans="1:28" x14ac:dyDescent="0.25">
      <c r="S25" s="115" t="s">
        <v>71</v>
      </c>
      <c r="T25" s="115"/>
      <c r="U25" s="116"/>
      <c r="V25" s="116">
        <v>58</v>
      </c>
      <c r="W25" s="116">
        <v>78</v>
      </c>
      <c r="X25" s="116">
        <v>76</v>
      </c>
      <c r="Y25" s="112">
        <v>81</v>
      </c>
      <c r="Z25" s="112">
        <v>78</v>
      </c>
      <c r="AB25" s="117">
        <f t="shared" si="2"/>
        <v>1.8518518518518517E-2</v>
      </c>
    </row>
    <row r="26" spans="1:28" x14ac:dyDescent="0.25">
      <c r="S26" s="115" t="s">
        <v>72</v>
      </c>
      <c r="T26" s="115"/>
      <c r="U26" s="116"/>
      <c r="V26" s="116">
        <v>27</v>
      </c>
      <c r="W26" s="116">
        <v>52</v>
      </c>
      <c r="X26" s="116">
        <v>50</v>
      </c>
      <c r="Y26" s="112">
        <v>75</v>
      </c>
      <c r="Z26" s="112">
        <v>69</v>
      </c>
      <c r="AB26" s="117">
        <f t="shared" si="2"/>
        <v>1.6381766381766381E-2</v>
      </c>
    </row>
    <row r="27" spans="1:28" x14ac:dyDescent="0.25">
      <c r="S27" s="115" t="s">
        <v>73</v>
      </c>
      <c r="T27" s="115"/>
      <c r="U27" s="116"/>
      <c r="V27" s="116">
        <v>96</v>
      </c>
      <c r="W27" s="116">
        <v>87</v>
      </c>
      <c r="X27" s="116">
        <v>85</v>
      </c>
      <c r="Y27" s="112">
        <v>99</v>
      </c>
      <c r="Z27" s="112">
        <v>125</v>
      </c>
      <c r="AB27" s="117">
        <f t="shared" si="2"/>
        <v>2.9677113010446343E-2</v>
      </c>
    </row>
    <row r="28" spans="1:28" x14ac:dyDescent="0.25">
      <c r="S28" s="115" t="s">
        <v>74</v>
      </c>
      <c r="T28" s="115"/>
      <c r="U28" s="116"/>
      <c r="V28" s="116">
        <v>138</v>
      </c>
      <c r="W28" s="116">
        <v>259</v>
      </c>
      <c r="X28" s="116">
        <v>173</v>
      </c>
      <c r="Y28" s="112">
        <v>209</v>
      </c>
      <c r="Z28" s="112">
        <v>274</v>
      </c>
      <c r="AB28" s="117">
        <f t="shared" si="2"/>
        <v>6.5052231718898387E-2</v>
      </c>
    </row>
    <row r="29" spans="1:28" x14ac:dyDescent="0.25">
      <c r="S29" s="115" t="s">
        <v>75</v>
      </c>
      <c r="T29" s="115"/>
      <c r="U29" s="116"/>
      <c r="V29" s="116">
        <v>216</v>
      </c>
      <c r="W29" s="116">
        <v>204</v>
      </c>
      <c r="X29" s="116">
        <v>206</v>
      </c>
      <c r="Y29" s="112">
        <v>178</v>
      </c>
      <c r="Z29" s="112">
        <v>182</v>
      </c>
      <c r="AB29" s="117">
        <f t="shared" si="2"/>
        <v>4.3209876543209874E-2</v>
      </c>
    </row>
    <row r="30" spans="1:28" x14ac:dyDescent="0.25">
      <c r="S30" s="115" t="s">
        <v>76</v>
      </c>
      <c r="T30" s="115"/>
      <c r="U30" s="116"/>
      <c r="V30" s="116">
        <v>267</v>
      </c>
      <c r="W30" s="116">
        <v>327</v>
      </c>
      <c r="X30" s="116">
        <v>326</v>
      </c>
      <c r="Y30" s="112">
        <v>273</v>
      </c>
      <c r="Z30" s="112">
        <v>283</v>
      </c>
      <c r="AB30" s="117">
        <f t="shared" si="2"/>
        <v>6.7188983855650516E-2</v>
      </c>
    </row>
    <row r="31" spans="1:28" x14ac:dyDescent="0.25">
      <c r="S31" s="115" t="s">
        <v>77</v>
      </c>
      <c r="T31" s="115"/>
      <c r="U31" s="116"/>
      <c r="V31" s="116">
        <v>307</v>
      </c>
      <c r="W31" s="116">
        <v>337</v>
      </c>
      <c r="X31" s="116">
        <v>313</v>
      </c>
      <c r="Y31" s="112">
        <v>354</v>
      </c>
      <c r="Z31" s="112">
        <v>364</v>
      </c>
      <c r="AB31" s="117">
        <f t="shared" si="2"/>
        <v>8.6419753086419748E-2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9</v>
      </c>
      <c r="W32" s="116">
        <v>17</v>
      </c>
      <c r="X32" s="116">
        <v>14</v>
      </c>
      <c r="Y32" s="112">
        <v>18</v>
      </c>
      <c r="Z32" s="112">
        <v>15</v>
      </c>
      <c r="AB32" s="117">
        <f t="shared" si="2"/>
        <v>3.5612535612535613E-3</v>
      </c>
    </row>
    <row r="33" spans="19:32" x14ac:dyDescent="0.25">
      <c r="S33" s="115" t="s">
        <v>79</v>
      </c>
      <c r="T33" s="115"/>
      <c r="U33" s="116"/>
      <c r="V33" s="116">
        <v>102</v>
      </c>
      <c r="W33" s="116">
        <v>111</v>
      </c>
      <c r="X33" s="116">
        <v>120</v>
      </c>
      <c r="Y33" s="112">
        <v>117</v>
      </c>
      <c r="Z33" s="112">
        <v>123</v>
      </c>
      <c r="AB33" s="117">
        <f t="shared" si="2"/>
        <v>2.9202279202279201E-2</v>
      </c>
    </row>
    <row r="34" spans="19:32" x14ac:dyDescent="0.25">
      <c r="S34" s="118" t="s">
        <v>53</v>
      </c>
      <c r="T34" s="118"/>
      <c r="U34" s="119"/>
      <c r="V34" s="119">
        <v>3680</v>
      </c>
      <c r="W34" s="119">
        <v>4510</v>
      </c>
      <c r="X34" s="119">
        <v>3696</v>
      </c>
      <c r="Y34" s="120">
        <v>4015</v>
      </c>
      <c r="Z34" s="120">
        <v>4212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1837</v>
      </c>
      <c r="W37" s="112">
        <v>2375</v>
      </c>
      <c r="X37" s="112">
        <v>1999</v>
      </c>
      <c r="Y37" s="112">
        <v>2166</v>
      </c>
      <c r="Z37" s="112">
        <v>2144</v>
      </c>
      <c r="AB37" s="132">
        <f>Z37/Z40*100</f>
        <v>80.119581464872951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465</v>
      </c>
      <c r="W38" s="112">
        <v>515</v>
      </c>
      <c r="X38" s="112">
        <v>437</v>
      </c>
      <c r="Y38" s="112">
        <v>502</v>
      </c>
      <c r="Z38" s="112">
        <v>532</v>
      </c>
      <c r="AB38" s="132">
        <f>Z38/Z40*100</f>
        <v>19.880418535127056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2302</v>
      </c>
      <c r="W40" s="112">
        <v>2890</v>
      </c>
      <c r="X40" s="112">
        <v>2436</v>
      </c>
      <c r="Y40" s="112">
        <v>2668</v>
      </c>
      <c r="Z40" s="112">
        <v>2676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16</v>
      </c>
      <c r="W44" s="112">
        <v>15</v>
      </c>
      <c r="X44" s="112">
        <v>11</v>
      </c>
      <c r="Y44" s="112">
        <v>15</v>
      </c>
      <c r="Z44" s="112">
        <v>15</v>
      </c>
    </row>
    <row r="45" spans="19:32" x14ac:dyDescent="0.25">
      <c r="S45" s="115" t="s">
        <v>37</v>
      </c>
      <c r="T45" s="115"/>
      <c r="U45" s="112"/>
      <c r="V45" s="112">
        <v>56</v>
      </c>
      <c r="W45" s="112">
        <v>83</v>
      </c>
      <c r="X45" s="112">
        <v>66</v>
      </c>
      <c r="Y45" s="112">
        <v>67</v>
      </c>
      <c r="Z45" s="112">
        <v>100</v>
      </c>
    </row>
    <row r="46" spans="19:32" x14ac:dyDescent="0.25">
      <c r="S46" s="115" t="s">
        <v>38</v>
      </c>
      <c r="T46" s="115"/>
      <c r="U46" s="112"/>
      <c r="V46" s="112">
        <v>174</v>
      </c>
      <c r="W46" s="112">
        <v>189</v>
      </c>
      <c r="X46" s="112">
        <v>125</v>
      </c>
      <c r="Y46" s="112">
        <v>166</v>
      </c>
      <c r="Z46" s="112">
        <v>170</v>
      </c>
    </row>
    <row r="47" spans="19:32" x14ac:dyDescent="0.25">
      <c r="S47" s="115" t="s">
        <v>39</v>
      </c>
      <c r="T47" s="115"/>
      <c r="U47" s="112"/>
      <c r="V47" s="112">
        <v>237</v>
      </c>
      <c r="W47" s="112">
        <v>255</v>
      </c>
      <c r="X47" s="112">
        <v>188</v>
      </c>
      <c r="Y47" s="112">
        <v>200</v>
      </c>
      <c r="Z47" s="112">
        <v>188</v>
      </c>
    </row>
    <row r="48" spans="19:32" x14ac:dyDescent="0.25">
      <c r="S48" s="115" t="s">
        <v>40</v>
      </c>
      <c r="T48" s="115"/>
      <c r="U48" s="112"/>
      <c r="V48" s="112">
        <v>209</v>
      </c>
      <c r="W48" s="112">
        <v>347</v>
      </c>
      <c r="X48" s="112">
        <v>257</v>
      </c>
      <c r="Y48" s="112">
        <v>251</v>
      </c>
      <c r="Z48" s="112">
        <v>278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234</v>
      </c>
      <c r="W49" s="112">
        <v>248</v>
      </c>
      <c r="X49" s="112">
        <v>225</v>
      </c>
      <c r="Y49" s="112">
        <v>187</v>
      </c>
      <c r="Z49" s="112">
        <v>222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Balonne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141</v>
      </c>
      <c r="W50" s="112">
        <v>150</v>
      </c>
      <c r="X50" s="112">
        <v>130</v>
      </c>
      <c r="Y50" s="112">
        <v>143</v>
      </c>
      <c r="Z50" s="112">
        <v>166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169</v>
      </c>
      <c r="W51" s="112">
        <v>179</v>
      </c>
      <c r="X51" s="112">
        <v>146</v>
      </c>
      <c r="Y51" s="112">
        <v>151</v>
      </c>
      <c r="Z51" s="112">
        <v>150</v>
      </c>
    </row>
    <row r="52" spans="1:26" ht="15" customHeight="1" x14ac:dyDescent="0.25">
      <c r="S52" s="115" t="s">
        <v>44</v>
      </c>
      <c r="T52" s="115"/>
      <c r="U52" s="112"/>
      <c r="V52" s="112">
        <v>174</v>
      </c>
      <c r="W52" s="112">
        <v>256</v>
      </c>
      <c r="X52" s="112">
        <v>175</v>
      </c>
      <c r="Y52" s="112">
        <v>189</v>
      </c>
      <c r="Z52" s="112">
        <v>175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168</v>
      </c>
      <c r="W53" s="112">
        <v>204</v>
      </c>
      <c r="X53" s="112">
        <v>169</v>
      </c>
      <c r="Y53" s="112">
        <v>188</v>
      </c>
      <c r="Z53" s="112">
        <v>176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132</v>
      </c>
      <c r="W54" s="112">
        <v>176</v>
      </c>
      <c r="X54" s="112">
        <v>152</v>
      </c>
      <c r="Y54" s="112">
        <v>176</v>
      </c>
      <c r="Z54" s="112">
        <v>204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122</v>
      </c>
      <c r="W55" s="112">
        <v>133</v>
      </c>
      <c r="X55" s="112">
        <v>136</v>
      </c>
      <c r="Y55" s="112">
        <v>142</v>
      </c>
      <c r="Z55" s="112">
        <v>144</v>
      </c>
    </row>
    <row r="56" spans="1:26" ht="15" customHeight="1" x14ac:dyDescent="0.25">
      <c r="S56" s="115" t="s">
        <v>48</v>
      </c>
      <c r="T56" s="115"/>
      <c r="U56" s="112"/>
      <c r="V56" s="112">
        <v>74</v>
      </c>
      <c r="W56" s="112">
        <v>98</v>
      </c>
      <c r="X56" s="112">
        <v>78</v>
      </c>
      <c r="Y56" s="112">
        <v>83</v>
      </c>
      <c r="Z56" s="112">
        <v>89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27</v>
      </c>
      <c r="W57" s="112">
        <v>51</v>
      </c>
      <c r="X57" s="112">
        <v>44</v>
      </c>
      <c r="Y57" s="112">
        <v>50</v>
      </c>
      <c r="Z57" s="112">
        <v>62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14</v>
      </c>
      <c r="W58" s="112">
        <v>24</v>
      </c>
      <c r="X58" s="112">
        <v>11</v>
      </c>
      <c r="Y58" s="112">
        <v>18</v>
      </c>
      <c r="Z58" s="112">
        <v>23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10</v>
      </c>
      <c r="W59" s="112">
        <v>20</v>
      </c>
      <c r="X59" s="112">
        <v>6</v>
      </c>
      <c r="Y59" s="112">
        <v>13</v>
      </c>
      <c r="Z59" s="112">
        <v>12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10</v>
      </c>
      <c r="W60" s="112">
        <v>13</v>
      </c>
      <c r="X60" s="112">
        <v>5</v>
      </c>
      <c r="Y60" s="112">
        <v>11</v>
      </c>
      <c r="Z60" s="112">
        <v>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1960</v>
      </c>
      <c r="W61" s="112">
        <v>2435</v>
      </c>
      <c r="X61" s="112">
        <v>1920</v>
      </c>
      <c r="Y61" s="112">
        <v>2053</v>
      </c>
      <c r="Z61" s="112">
        <v>2179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14</v>
      </c>
      <c r="W63" s="112">
        <v>22</v>
      </c>
      <c r="X63" s="112">
        <v>13</v>
      </c>
      <c r="Y63" s="112">
        <v>13</v>
      </c>
      <c r="Z63" s="112">
        <v>23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56</v>
      </c>
      <c r="W64" s="112">
        <v>62</v>
      </c>
      <c r="X64" s="112">
        <v>59</v>
      </c>
      <c r="Y64" s="112">
        <v>55</v>
      </c>
      <c r="Z64" s="112">
        <v>64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Balonne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135</v>
      </c>
      <c r="W65" s="112">
        <v>144</v>
      </c>
      <c r="X65" s="112">
        <v>133</v>
      </c>
      <c r="Y65" s="112">
        <v>145</v>
      </c>
      <c r="Z65" s="112">
        <v>170</v>
      </c>
    </row>
    <row r="66" spans="1:26" x14ac:dyDescent="0.25">
      <c r="S66" s="115" t="s">
        <v>39</v>
      </c>
      <c r="T66" s="115"/>
      <c r="U66" s="112"/>
      <c r="V66" s="112">
        <v>176</v>
      </c>
      <c r="W66" s="112">
        <v>264</v>
      </c>
      <c r="X66" s="112">
        <v>176</v>
      </c>
      <c r="Y66" s="112">
        <v>205</v>
      </c>
      <c r="Z66" s="112">
        <v>219</v>
      </c>
    </row>
    <row r="67" spans="1:26" x14ac:dyDescent="0.25">
      <c r="S67" s="115" t="s">
        <v>40</v>
      </c>
      <c r="T67" s="115"/>
      <c r="U67" s="112"/>
      <c r="V67" s="112">
        <v>231</v>
      </c>
      <c r="W67" s="112">
        <v>244</v>
      </c>
      <c r="X67" s="112">
        <v>231</v>
      </c>
      <c r="Y67" s="112">
        <v>250</v>
      </c>
      <c r="Z67" s="112">
        <v>213</v>
      </c>
    </row>
    <row r="68" spans="1:26" x14ac:dyDescent="0.25">
      <c r="S68" s="115" t="s">
        <v>41</v>
      </c>
      <c r="T68" s="115"/>
      <c r="U68" s="112"/>
      <c r="V68" s="112">
        <v>181</v>
      </c>
      <c r="W68" s="112">
        <v>172</v>
      </c>
      <c r="X68" s="112">
        <v>146</v>
      </c>
      <c r="Y68" s="112">
        <v>165</v>
      </c>
      <c r="Z68" s="112">
        <v>187</v>
      </c>
    </row>
    <row r="69" spans="1:26" x14ac:dyDescent="0.25">
      <c r="S69" s="115" t="s">
        <v>42</v>
      </c>
      <c r="T69" s="115"/>
      <c r="U69" s="112"/>
      <c r="V69" s="112">
        <v>143</v>
      </c>
      <c r="W69" s="112">
        <v>156</v>
      </c>
      <c r="X69" s="112">
        <v>145</v>
      </c>
      <c r="Y69" s="112">
        <v>173</v>
      </c>
      <c r="Z69" s="112">
        <v>177</v>
      </c>
    </row>
    <row r="70" spans="1:26" x14ac:dyDescent="0.25">
      <c r="S70" s="115" t="s">
        <v>43</v>
      </c>
      <c r="T70" s="115"/>
      <c r="U70" s="112"/>
      <c r="V70" s="112">
        <v>146</v>
      </c>
      <c r="W70" s="112">
        <v>189</v>
      </c>
      <c r="X70" s="112">
        <v>161</v>
      </c>
      <c r="Y70" s="112">
        <v>173</v>
      </c>
      <c r="Z70" s="112">
        <v>168</v>
      </c>
    </row>
    <row r="71" spans="1:26" x14ac:dyDescent="0.25">
      <c r="S71" s="115" t="s">
        <v>44</v>
      </c>
      <c r="T71" s="115"/>
      <c r="U71" s="112"/>
      <c r="V71" s="112">
        <v>192</v>
      </c>
      <c r="W71" s="112">
        <v>228</v>
      </c>
      <c r="X71" s="112">
        <v>168</v>
      </c>
      <c r="Y71" s="112">
        <v>160</v>
      </c>
      <c r="Z71" s="112">
        <v>164</v>
      </c>
    </row>
    <row r="72" spans="1:26" x14ac:dyDescent="0.25">
      <c r="S72" s="115" t="s">
        <v>45</v>
      </c>
      <c r="T72" s="115"/>
      <c r="U72" s="112"/>
      <c r="V72" s="112">
        <v>138</v>
      </c>
      <c r="W72" s="112">
        <v>198</v>
      </c>
      <c r="X72" s="112">
        <v>198</v>
      </c>
      <c r="Y72" s="112">
        <v>189</v>
      </c>
      <c r="Z72" s="112">
        <v>211</v>
      </c>
    </row>
    <row r="73" spans="1:26" x14ac:dyDescent="0.25">
      <c r="S73" s="115" t="s">
        <v>46</v>
      </c>
      <c r="T73" s="115"/>
      <c r="U73" s="112"/>
      <c r="V73" s="112">
        <v>142</v>
      </c>
      <c r="W73" s="112">
        <v>178</v>
      </c>
      <c r="X73" s="112">
        <v>164</v>
      </c>
      <c r="Y73" s="112">
        <v>177</v>
      </c>
      <c r="Z73" s="112">
        <v>167</v>
      </c>
    </row>
    <row r="74" spans="1:26" x14ac:dyDescent="0.25">
      <c r="S74" s="115" t="s">
        <v>47</v>
      </c>
      <c r="T74" s="115"/>
      <c r="U74" s="112"/>
      <c r="V74" s="112">
        <v>92</v>
      </c>
      <c r="W74" s="112">
        <v>108</v>
      </c>
      <c r="X74" s="112">
        <v>98</v>
      </c>
      <c r="Y74" s="112">
        <v>133</v>
      </c>
      <c r="Z74" s="112">
        <v>127</v>
      </c>
    </row>
    <row r="75" spans="1:26" x14ac:dyDescent="0.25">
      <c r="S75" s="115" t="s">
        <v>48</v>
      </c>
      <c r="T75" s="115"/>
      <c r="U75" s="112"/>
      <c r="V75" s="112">
        <v>37</v>
      </c>
      <c r="W75" s="112">
        <v>72</v>
      </c>
      <c r="X75" s="112">
        <v>53</v>
      </c>
      <c r="Y75" s="112">
        <v>57</v>
      </c>
      <c r="Z75" s="112">
        <v>79</v>
      </c>
    </row>
    <row r="76" spans="1:26" x14ac:dyDescent="0.25">
      <c r="S76" s="115" t="s">
        <v>49</v>
      </c>
      <c r="T76" s="115"/>
      <c r="U76" s="112"/>
      <c r="V76" s="112">
        <v>16</v>
      </c>
      <c r="W76" s="112">
        <v>25</v>
      </c>
      <c r="X76" s="112">
        <v>12</v>
      </c>
      <c r="Y76" s="112">
        <v>32</v>
      </c>
      <c r="Z76" s="112">
        <v>35</v>
      </c>
    </row>
    <row r="77" spans="1:26" x14ac:dyDescent="0.25">
      <c r="S77" s="115" t="s">
        <v>50</v>
      </c>
      <c r="T77" s="115"/>
      <c r="U77" s="112"/>
      <c r="V77" s="112">
        <v>8</v>
      </c>
      <c r="W77" s="112">
        <v>11</v>
      </c>
      <c r="X77" s="112">
        <v>9</v>
      </c>
      <c r="Y77" s="112">
        <v>13</v>
      </c>
      <c r="Z77" s="112">
        <v>10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8</v>
      </c>
      <c r="X78" s="112">
        <v>7</v>
      </c>
      <c r="Y78" s="112">
        <v>8</v>
      </c>
      <c r="Z78" s="112">
        <v>7</v>
      </c>
    </row>
    <row r="79" spans="1:26" x14ac:dyDescent="0.25">
      <c r="S79" s="115" t="s">
        <v>52</v>
      </c>
      <c r="T79" s="115"/>
      <c r="U79" s="112"/>
      <c r="V79" s="112">
        <v>5</v>
      </c>
      <c r="W79" s="112">
        <v>6</v>
      </c>
      <c r="X79" s="112">
        <v>10</v>
      </c>
      <c r="Y79" s="112">
        <v>8</v>
      </c>
      <c r="Z79" s="112">
        <v>2</v>
      </c>
    </row>
    <row r="80" spans="1:26" x14ac:dyDescent="0.25">
      <c r="S80" s="118" t="s">
        <v>53</v>
      </c>
      <c r="T80" s="118"/>
      <c r="U80" s="112"/>
      <c r="V80" s="112">
        <v>1723</v>
      </c>
      <c r="W80" s="112">
        <v>2074</v>
      </c>
      <c r="X80" s="112">
        <v>1773</v>
      </c>
      <c r="Y80" s="112">
        <v>1959</v>
      </c>
      <c r="Z80" s="112">
        <v>2023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Balonne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131</v>
      </c>
      <c r="W83" s="112">
        <v>187</v>
      </c>
      <c r="X83" s="112">
        <v>179</v>
      </c>
      <c r="Y83" s="112">
        <v>184</v>
      </c>
      <c r="Z83" s="112">
        <v>179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62</v>
      </c>
      <c r="W84" s="112">
        <v>69</v>
      </c>
      <c r="X84" s="112">
        <v>59</v>
      </c>
      <c r="Y84" s="112">
        <v>62</v>
      </c>
      <c r="Z84" s="112">
        <v>66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170</v>
      </c>
      <c r="W85" s="112">
        <v>184</v>
      </c>
      <c r="X85" s="112">
        <v>160</v>
      </c>
      <c r="Y85" s="112">
        <v>170</v>
      </c>
      <c r="Z85" s="112">
        <v>182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4,212</v>
      </c>
      <c r="D86" s="96">
        <f t="shared" ref="D86:D91" si="4">AD4</f>
        <v>4.9850448654037871E-2</v>
      </c>
      <c r="E86" s="97">
        <f t="shared" ref="E86:E91" si="5">AD4</f>
        <v>4.9850448654037871E-2</v>
      </c>
      <c r="F86" s="96">
        <f t="shared" ref="F86:F91" si="6">AF4</f>
        <v>0.14487632508833914</v>
      </c>
      <c r="G86" s="97">
        <f t="shared" ref="G86:G91" si="7">AF4</f>
        <v>0.14487632508833914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36</v>
      </c>
      <c r="W86" s="112">
        <v>47</v>
      </c>
      <c r="X86" s="112">
        <v>34</v>
      </c>
      <c r="Y86" s="112">
        <v>33</v>
      </c>
      <c r="Z86" s="112">
        <v>36</v>
      </c>
    </row>
    <row r="87" spans="1:30" ht="15" customHeight="1" x14ac:dyDescent="0.25">
      <c r="A87" s="98" t="s">
        <v>4</v>
      </c>
      <c r="B87" s="49"/>
      <c r="C87" s="57" t="str">
        <f t="shared" si="3"/>
        <v>2,179</v>
      </c>
      <c r="D87" s="96">
        <f t="shared" si="4"/>
        <v>5.8280718795531872E-2</v>
      </c>
      <c r="E87" s="97">
        <f t="shared" si="5"/>
        <v>5.8280718795531872E-2</v>
      </c>
      <c r="F87" s="96">
        <f t="shared" si="6"/>
        <v>0.11173469387755097</v>
      </c>
      <c r="G87" s="97">
        <f t="shared" si="7"/>
        <v>0.11173469387755097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24</v>
      </c>
      <c r="W87" s="112">
        <v>23</v>
      </c>
      <c r="X87" s="112">
        <v>18</v>
      </c>
      <c r="Y87" s="112">
        <v>24</v>
      </c>
      <c r="Z87" s="112">
        <v>21</v>
      </c>
    </row>
    <row r="88" spans="1:30" ht="15" customHeight="1" x14ac:dyDescent="0.25">
      <c r="A88" s="98" t="s">
        <v>5</v>
      </c>
      <c r="B88" s="49"/>
      <c r="C88" s="57" t="str">
        <f t="shared" si="3"/>
        <v>2,023</v>
      </c>
      <c r="D88" s="96">
        <f t="shared" si="4"/>
        <v>3.3725089422585564E-2</v>
      </c>
      <c r="E88" s="97">
        <f t="shared" si="5"/>
        <v>3.3725089422585564E-2</v>
      </c>
      <c r="F88" s="96">
        <f t="shared" si="6"/>
        <v>0.17684700407213505</v>
      </c>
      <c r="G88" s="97">
        <f t="shared" si="7"/>
        <v>0.17684700407213505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35</v>
      </c>
      <c r="W88" s="112">
        <v>47</v>
      </c>
      <c r="X88" s="112">
        <v>42</v>
      </c>
      <c r="Y88" s="112">
        <v>44</v>
      </c>
      <c r="Z88" s="112">
        <v>41</v>
      </c>
    </row>
    <row r="89" spans="1:30" ht="15" customHeight="1" x14ac:dyDescent="0.25">
      <c r="A89" s="49" t="s">
        <v>6</v>
      </c>
      <c r="B89" s="49"/>
      <c r="C89" s="57" t="str">
        <f t="shared" si="3"/>
        <v>2,676</v>
      </c>
      <c r="D89" s="96">
        <f t="shared" si="4"/>
        <v>3.3745781777276829E-3</v>
      </c>
      <c r="E89" s="97">
        <f t="shared" si="5"/>
        <v>3.3745781777276829E-3</v>
      </c>
      <c r="F89" s="96">
        <f t="shared" si="6"/>
        <v>0.15894326548289306</v>
      </c>
      <c r="G89" s="97">
        <f t="shared" si="7"/>
        <v>0.15894326548289306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143</v>
      </c>
      <c r="W89" s="112">
        <v>149</v>
      </c>
      <c r="X89" s="112">
        <v>145</v>
      </c>
      <c r="Y89" s="112">
        <v>155</v>
      </c>
      <c r="Z89" s="112">
        <v>164</v>
      </c>
    </row>
    <row r="90" spans="1:30" ht="15" customHeight="1" x14ac:dyDescent="0.25">
      <c r="A90" s="49" t="s">
        <v>98</v>
      </c>
      <c r="B90" s="49"/>
      <c r="C90" s="57" t="str">
        <f t="shared" si="3"/>
        <v>$38,416</v>
      </c>
      <c r="D90" s="96">
        <f t="shared" si="4"/>
        <v>5.8421841046768064E-2</v>
      </c>
      <c r="E90" s="97">
        <f t="shared" si="5"/>
        <v>5.8421841046768064E-2</v>
      </c>
      <c r="F90" s="96">
        <f t="shared" si="6"/>
        <v>0.1544587690828223</v>
      </c>
      <c r="G90" s="97">
        <f t="shared" si="7"/>
        <v>0.1544587690828223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283</v>
      </c>
      <c r="W90" s="112">
        <v>322</v>
      </c>
      <c r="X90" s="112">
        <v>265</v>
      </c>
      <c r="Y90" s="112">
        <v>257</v>
      </c>
      <c r="Z90" s="112">
        <v>293</v>
      </c>
    </row>
    <row r="91" spans="1:30" ht="15" customHeight="1" x14ac:dyDescent="0.25">
      <c r="A91" s="49" t="s">
        <v>7</v>
      </c>
      <c r="B91" s="49"/>
      <c r="C91" s="57" t="str">
        <f t="shared" si="3"/>
        <v>$126.0 mil</v>
      </c>
      <c r="D91" s="96">
        <f t="shared" si="4"/>
        <v>0.35969837143159467</v>
      </c>
      <c r="E91" s="97">
        <f t="shared" si="5"/>
        <v>0.35969837143159467</v>
      </c>
      <c r="F91" s="96">
        <f t="shared" si="6"/>
        <v>0.136256010447525</v>
      </c>
      <c r="G91" s="97">
        <f t="shared" si="7"/>
        <v>0.136256010447525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1223</v>
      </c>
      <c r="W91" s="112">
        <v>1572</v>
      </c>
      <c r="X91" s="112">
        <v>1279</v>
      </c>
      <c r="Y91" s="112">
        <v>1396</v>
      </c>
      <c r="Z91" s="112">
        <v>1427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67</v>
      </c>
      <c r="W93" s="112">
        <v>89</v>
      </c>
      <c r="X93" s="112">
        <v>98</v>
      </c>
      <c r="Y93" s="112">
        <v>111</v>
      </c>
      <c r="Z93" s="112">
        <v>107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153</v>
      </c>
      <c r="W94" s="112">
        <v>195</v>
      </c>
      <c r="X94" s="112">
        <v>172</v>
      </c>
      <c r="Y94" s="112">
        <v>190</v>
      </c>
      <c r="Z94" s="112">
        <v>194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27</v>
      </c>
      <c r="W95" s="112">
        <v>26</v>
      </c>
      <c r="X95" s="112">
        <v>22</v>
      </c>
      <c r="Y95" s="112">
        <v>21</v>
      </c>
      <c r="Z95" s="112">
        <v>20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169</v>
      </c>
      <c r="W96" s="112">
        <v>176</v>
      </c>
      <c r="X96" s="112">
        <v>162</v>
      </c>
      <c r="Y96" s="112">
        <v>184</v>
      </c>
      <c r="Z96" s="112">
        <v>187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189</v>
      </c>
      <c r="W97" s="112">
        <v>205</v>
      </c>
      <c r="X97" s="112">
        <v>180</v>
      </c>
      <c r="Y97" s="112">
        <v>186</v>
      </c>
      <c r="Z97" s="112">
        <v>168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110</v>
      </c>
      <c r="W98" s="112">
        <v>120</v>
      </c>
      <c r="X98" s="112">
        <v>112</v>
      </c>
      <c r="Y98" s="112">
        <v>111</v>
      </c>
      <c r="Z98" s="112">
        <v>105</v>
      </c>
    </row>
    <row r="99" spans="1:32" ht="15" customHeight="1" x14ac:dyDescent="0.25">
      <c r="S99" s="115" t="s">
        <v>199</v>
      </c>
      <c r="T99" s="115"/>
      <c r="U99" s="112"/>
      <c r="V99" s="112">
        <v>8</v>
      </c>
      <c r="W99" s="112">
        <v>14</v>
      </c>
      <c r="X99" s="112">
        <v>7</v>
      </c>
      <c r="Y99" s="112">
        <v>18</v>
      </c>
      <c r="Z99" s="112">
        <v>20</v>
      </c>
    </row>
    <row r="100" spans="1:32" ht="15" customHeight="1" x14ac:dyDescent="0.25">
      <c r="S100" s="115" t="s">
        <v>58</v>
      </c>
      <c r="T100" s="115"/>
      <c r="U100" s="112"/>
      <c r="V100" s="112">
        <v>135</v>
      </c>
      <c r="W100" s="112">
        <v>174</v>
      </c>
      <c r="X100" s="112">
        <v>153</v>
      </c>
      <c r="Y100" s="112">
        <v>157</v>
      </c>
      <c r="Z100" s="112">
        <v>157</v>
      </c>
    </row>
    <row r="101" spans="1:32" x14ac:dyDescent="0.25">
      <c r="A101" s="18"/>
      <c r="S101" s="118" t="s">
        <v>53</v>
      </c>
      <c r="T101" s="118"/>
      <c r="U101" s="112"/>
      <c r="V101" s="112">
        <v>1080</v>
      </c>
      <c r="W101" s="112">
        <v>1314</v>
      </c>
      <c r="X101" s="112">
        <v>1159</v>
      </c>
      <c r="Y101" s="112">
        <v>1266</v>
      </c>
      <c r="Z101" s="112">
        <v>1242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2523</v>
      </c>
      <c r="W104" s="112">
        <v>2747</v>
      </c>
      <c r="X104" s="112">
        <v>2577</v>
      </c>
      <c r="Y104" s="112">
        <v>2942</v>
      </c>
      <c r="Z104" s="112">
        <v>2942</v>
      </c>
      <c r="AB104" s="109" t="str">
        <f>TEXT(Z104,"###,###")</f>
        <v>2,942</v>
      </c>
      <c r="AD104" s="130">
        <f>Z104/($Z$4)*100</f>
        <v>69.848053181386518</v>
      </c>
      <c r="AF104" s="109"/>
    </row>
    <row r="105" spans="1:32" x14ac:dyDescent="0.25">
      <c r="S105" s="115" t="s">
        <v>17</v>
      </c>
      <c r="T105" s="115"/>
      <c r="U105" s="112"/>
      <c r="V105" s="112">
        <v>711</v>
      </c>
      <c r="W105" s="112">
        <v>737</v>
      </c>
      <c r="X105" s="112">
        <v>695</v>
      </c>
      <c r="Y105" s="112">
        <v>650</v>
      </c>
      <c r="Z105" s="112">
        <v>662</v>
      </c>
      <c r="AB105" s="109" t="str">
        <f>TEXT(Z105,"###,###")</f>
        <v>662</v>
      </c>
      <c r="AD105" s="130">
        <f>Z105/($Z$4)*100</f>
        <v>15.716999050332383</v>
      </c>
      <c r="AF105" s="109"/>
    </row>
    <row r="106" spans="1:32" x14ac:dyDescent="0.25">
      <c r="S106" s="118" t="s">
        <v>53</v>
      </c>
      <c r="T106" s="118"/>
      <c r="U106" s="120"/>
      <c r="V106" s="120">
        <v>3234</v>
      </c>
      <c r="W106" s="120">
        <v>3484</v>
      </c>
      <c r="X106" s="120">
        <v>3272</v>
      </c>
      <c r="Y106" s="120">
        <v>3592</v>
      </c>
      <c r="Z106" s="120">
        <v>3604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764</v>
      </c>
      <c r="W108" s="112">
        <v>991</v>
      </c>
      <c r="X108" s="112">
        <v>728</v>
      </c>
      <c r="Y108" s="112">
        <v>861</v>
      </c>
      <c r="Z108" s="112">
        <v>871</v>
      </c>
      <c r="AB108" s="109" t="str">
        <f>TEXT(Z108,"###,###")</f>
        <v>871</v>
      </c>
      <c r="AD108" s="130">
        <f>Z108/($Z$4)*100</f>
        <v>20.679012345679013</v>
      </c>
      <c r="AF108" s="109"/>
    </row>
    <row r="109" spans="1:32" x14ac:dyDescent="0.25">
      <c r="S109" s="115" t="s">
        <v>20</v>
      </c>
      <c r="T109" s="115"/>
      <c r="U109" s="112"/>
      <c r="V109" s="112">
        <v>823</v>
      </c>
      <c r="W109" s="112">
        <v>928</v>
      </c>
      <c r="X109" s="112">
        <v>775</v>
      </c>
      <c r="Y109" s="112">
        <v>781</v>
      </c>
      <c r="Z109" s="112">
        <v>975</v>
      </c>
      <c r="AB109" s="109" t="str">
        <f>TEXT(Z109,"###,###")</f>
        <v>975</v>
      </c>
      <c r="AD109" s="130">
        <f>Z109/($Z$4)*100</f>
        <v>23.148148148148149</v>
      </c>
      <c r="AF109" s="109"/>
    </row>
    <row r="110" spans="1:32" x14ac:dyDescent="0.25">
      <c r="S110" s="115" t="s">
        <v>21</v>
      </c>
      <c r="T110" s="115"/>
      <c r="U110" s="112"/>
      <c r="V110" s="112">
        <v>740</v>
      </c>
      <c r="W110" s="112">
        <v>876</v>
      </c>
      <c r="X110" s="112">
        <v>757</v>
      </c>
      <c r="Y110" s="112">
        <v>864</v>
      </c>
      <c r="Z110" s="112">
        <v>845</v>
      </c>
      <c r="AB110" s="109" t="str">
        <f>TEXT(Z110,"###,###")</f>
        <v>845</v>
      </c>
      <c r="AD110" s="130">
        <f>Z110/($Z$4)*100</f>
        <v>20.061728395061728</v>
      </c>
      <c r="AF110" s="109"/>
    </row>
    <row r="111" spans="1:32" x14ac:dyDescent="0.25">
      <c r="S111" s="115" t="s">
        <v>22</v>
      </c>
      <c r="T111" s="115"/>
      <c r="U111" s="112"/>
      <c r="V111" s="112">
        <v>877</v>
      </c>
      <c r="W111" s="112">
        <v>968</v>
      </c>
      <c r="X111" s="112">
        <v>910</v>
      </c>
      <c r="Y111" s="112">
        <v>882</v>
      </c>
      <c r="Z111" s="112">
        <v>941</v>
      </c>
      <c r="AB111" s="109" t="str">
        <f>TEXT(Z111,"###,###")</f>
        <v>941</v>
      </c>
      <c r="AD111" s="130">
        <f>Z111/($Z$4)*100</f>
        <v>22.340930674264005</v>
      </c>
      <c r="AF111" s="109"/>
    </row>
    <row r="112" spans="1:32" x14ac:dyDescent="0.25">
      <c r="S112" s="118" t="s">
        <v>53</v>
      </c>
      <c r="T112" s="118"/>
      <c r="U112" s="112"/>
      <c r="V112" s="112">
        <v>3682</v>
      </c>
      <c r="W112" s="112">
        <v>4511</v>
      </c>
      <c r="X112" s="112">
        <v>3697</v>
      </c>
      <c r="Y112" s="112">
        <v>4012</v>
      </c>
      <c r="Z112" s="112">
        <v>4212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40.56</v>
      </c>
      <c r="W118" s="131">
        <v>41.61</v>
      </c>
      <c r="X118" s="131">
        <v>41.2</v>
      </c>
      <c r="Y118" s="131">
        <v>42.19</v>
      </c>
      <c r="Z118" s="131">
        <v>42.07</v>
      </c>
      <c r="AB118" s="109" t="str">
        <f>TEXT(Z118,"##.0")</f>
        <v>42.1</v>
      </c>
    </row>
    <row r="120" spans="19:32" x14ac:dyDescent="0.25">
      <c r="S120" s="101" t="s">
        <v>100</v>
      </c>
      <c r="T120" s="112"/>
      <c r="U120" s="112"/>
      <c r="V120" s="112">
        <v>1730</v>
      </c>
      <c r="W120" s="112">
        <v>2045</v>
      </c>
      <c r="X120" s="112">
        <v>1817</v>
      </c>
      <c r="Y120" s="112">
        <v>1908</v>
      </c>
      <c r="Z120" s="112">
        <v>1944</v>
      </c>
      <c r="AB120" s="109" t="str">
        <f>TEXT(Z120,"###,###")</f>
        <v>1,944</v>
      </c>
    </row>
    <row r="121" spans="19:32" x14ac:dyDescent="0.25">
      <c r="S121" s="101" t="s">
        <v>101</v>
      </c>
      <c r="T121" s="112"/>
      <c r="U121" s="112"/>
      <c r="V121" s="112">
        <v>259</v>
      </c>
      <c r="W121" s="112">
        <v>432</v>
      </c>
      <c r="X121" s="112">
        <v>294</v>
      </c>
      <c r="Y121" s="112">
        <v>399</v>
      </c>
      <c r="Z121" s="112">
        <v>370</v>
      </c>
      <c r="AB121" s="109" t="str">
        <f>TEXT(Z121,"###,###")</f>
        <v>370</v>
      </c>
    </row>
    <row r="122" spans="19:32" x14ac:dyDescent="0.25">
      <c r="S122" s="101" t="s">
        <v>102</v>
      </c>
      <c r="T122" s="112"/>
      <c r="U122" s="112"/>
      <c r="V122" s="112">
        <v>321</v>
      </c>
      <c r="W122" s="112">
        <v>414</v>
      </c>
      <c r="X122" s="112">
        <v>334</v>
      </c>
      <c r="Y122" s="112">
        <v>357</v>
      </c>
      <c r="Z122" s="112">
        <v>363</v>
      </c>
      <c r="AB122" s="109" t="str">
        <f>TEXT(Z122,"###,###")</f>
        <v>363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2051</v>
      </c>
      <c r="W124" s="112">
        <v>2459</v>
      </c>
      <c r="X124" s="112">
        <v>2151</v>
      </c>
      <c r="Y124" s="112">
        <v>2265</v>
      </c>
      <c r="Z124" s="112">
        <v>2307</v>
      </c>
      <c r="AB124" s="109" t="str">
        <f>TEXT(Z124,"###,###")</f>
        <v>2,307</v>
      </c>
      <c r="AD124" s="127">
        <f>Z124/$Z$7*100</f>
        <v>86.210762331838566</v>
      </c>
    </row>
    <row r="125" spans="19:32" x14ac:dyDescent="0.25">
      <c r="S125" s="101" t="s">
        <v>104</v>
      </c>
      <c r="T125" s="112"/>
      <c r="U125" s="112"/>
      <c r="V125" s="112">
        <v>580</v>
      </c>
      <c r="W125" s="112">
        <v>846</v>
      </c>
      <c r="X125" s="112">
        <v>628</v>
      </c>
      <c r="Y125" s="112">
        <v>756</v>
      </c>
      <c r="Z125" s="112">
        <v>733</v>
      </c>
      <c r="AB125" s="109" t="str">
        <f>TEXT(Z125,"###,###")</f>
        <v>733</v>
      </c>
      <c r="AD125" s="127">
        <f>Z125/$Z$7*100</f>
        <v>27.391629297458891</v>
      </c>
    </row>
    <row r="127" spans="19:32" x14ac:dyDescent="0.25">
      <c r="S127" s="101" t="s">
        <v>105</v>
      </c>
      <c r="T127" s="112"/>
      <c r="U127" s="112"/>
      <c r="V127" s="112">
        <v>1226</v>
      </c>
      <c r="W127" s="112">
        <v>1575</v>
      </c>
      <c r="X127" s="112">
        <v>1281</v>
      </c>
      <c r="Y127" s="112">
        <v>1397</v>
      </c>
      <c r="Z127" s="112">
        <v>1425</v>
      </c>
      <c r="AB127" s="109" t="str">
        <f>TEXT(Z127,"###,###")</f>
        <v>1,425</v>
      </c>
      <c r="AD127" s="127">
        <f>Z127/$Z$7*100</f>
        <v>53.25112107623319</v>
      </c>
    </row>
    <row r="128" spans="19:32" x14ac:dyDescent="0.25">
      <c r="S128" s="101" t="s">
        <v>106</v>
      </c>
      <c r="T128" s="112"/>
      <c r="U128" s="112"/>
      <c r="V128" s="112">
        <v>1083</v>
      </c>
      <c r="W128" s="112">
        <v>1314</v>
      </c>
      <c r="X128" s="112">
        <v>1163</v>
      </c>
      <c r="Y128" s="112">
        <v>1268</v>
      </c>
      <c r="Z128" s="112">
        <v>1241</v>
      </c>
      <c r="AB128" s="109" t="str">
        <f>TEXT(Z128,"###,###")</f>
        <v>1,241</v>
      </c>
      <c r="AD128" s="127">
        <f>Z128/$Z$7*100</f>
        <v>46.375186846038865</v>
      </c>
    </row>
    <row r="130" spans="19:20" x14ac:dyDescent="0.25">
      <c r="S130" s="101" t="s">
        <v>280</v>
      </c>
      <c r="T130" s="127">
        <v>72.645739910313907</v>
      </c>
    </row>
    <row r="131" spans="19:20" x14ac:dyDescent="0.25">
      <c r="S131" s="101" t="s">
        <v>281</v>
      </c>
      <c r="T131" s="127">
        <v>13.82660687593423</v>
      </c>
    </row>
    <row r="132" spans="19:20" x14ac:dyDescent="0.25">
      <c r="S132" s="101" t="s">
        <v>282</v>
      </c>
      <c r="T132" s="127">
        <v>13.565022421524663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23ED94C-E191-4D0F-BCC6-4379DB9BA3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B66FA49-1CDB-4777-AD99-971532E35B6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3E2DD08-5DB4-44B1-AB8C-16A04CD186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E794618-65E9-4F80-82F7-2185723FF13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999A4-DC03-433F-B625-5EFD223E71FD}">
  <sheetPr codeName="Sheet9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137</v>
      </c>
      <c r="T1" s="99"/>
      <c r="U1" s="99"/>
      <c r="V1" s="99"/>
      <c r="W1" s="99"/>
      <c r="X1" s="99"/>
      <c r="Y1" s="100" t="s">
        <v>230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137</v>
      </c>
      <c r="Y3" s="105" t="s">
        <v>230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9.29 Gold Coast,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468846</v>
      </c>
      <c r="W4" s="108">
        <v>489013</v>
      </c>
      <c r="X4" s="108">
        <v>500145</v>
      </c>
      <c r="Y4" s="108">
        <v>502589</v>
      </c>
      <c r="Z4" s="108">
        <v>538674</v>
      </c>
      <c r="AB4" s="109" t="str">
        <f>TEXT(Z4,"###,###")</f>
        <v>538,674</v>
      </c>
      <c r="AD4" s="110">
        <f>Z4/Y4-1</f>
        <v>7.1798228771421613E-2</v>
      </c>
      <c r="AF4" s="110">
        <f>Z4/V4-1</f>
        <v>0.14893589792810435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238335</v>
      </c>
      <c r="W5" s="108">
        <v>248393</v>
      </c>
      <c r="X5" s="108">
        <v>251787</v>
      </c>
      <c r="Y5" s="108">
        <v>252239</v>
      </c>
      <c r="Z5" s="108">
        <v>267474</v>
      </c>
      <c r="AB5" s="109" t="str">
        <f>TEXT(Z5,"###,###")</f>
        <v>267,474</v>
      </c>
      <c r="AD5" s="110">
        <f t="shared" ref="AD5:AD9" si="0">Z5/Y5-1</f>
        <v>6.0399065965215604E-2</v>
      </c>
      <c r="AF5" s="110">
        <f t="shared" ref="AF5:AF9" si="1">Z5/V5-1</f>
        <v>0.12226068349172392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230513</v>
      </c>
      <c r="W6" s="108">
        <v>240608</v>
      </c>
      <c r="X6" s="108">
        <v>248354</v>
      </c>
      <c r="Y6" s="108">
        <v>250354</v>
      </c>
      <c r="Z6" s="108">
        <v>270728</v>
      </c>
      <c r="AB6" s="109" t="str">
        <f>TEXT(Z6,"###,###")</f>
        <v>270,728</v>
      </c>
      <c r="AD6" s="110">
        <f t="shared" si="0"/>
        <v>8.138076483699086E-2</v>
      </c>
      <c r="AF6" s="110">
        <f t="shared" si="1"/>
        <v>0.17445870731802549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326468</v>
      </c>
      <c r="W7" s="108">
        <v>340830</v>
      </c>
      <c r="X7" s="108">
        <v>346936</v>
      </c>
      <c r="Y7" s="108">
        <v>356213</v>
      </c>
      <c r="Z7" s="108">
        <v>363283</v>
      </c>
      <c r="AB7" s="109" t="str">
        <f>TEXT(Z7,"###,###")</f>
        <v>363,283</v>
      </c>
      <c r="AD7" s="110">
        <f t="shared" si="0"/>
        <v>1.9847675407691501E-2</v>
      </c>
      <c r="AF7" s="110">
        <f t="shared" si="1"/>
        <v>0.11276756067976024</v>
      </c>
    </row>
    <row r="8" spans="1:32" ht="17.25" customHeight="1" x14ac:dyDescent="0.25">
      <c r="A8" s="64" t="s">
        <v>12</v>
      </c>
      <c r="B8" s="65"/>
      <c r="C8" s="29"/>
      <c r="D8" s="66" t="str">
        <f>AB4</f>
        <v>538,674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363,283</v>
      </c>
      <c r="P8" s="67"/>
      <c r="S8" s="107" t="s">
        <v>84</v>
      </c>
      <c r="T8" s="108"/>
      <c r="U8" s="108"/>
      <c r="V8" s="108">
        <v>40318</v>
      </c>
      <c r="W8" s="108">
        <v>41208</v>
      </c>
      <c r="X8" s="108">
        <v>41784.949999999997</v>
      </c>
      <c r="Y8" s="108">
        <v>41648.89</v>
      </c>
      <c r="Z8" s="108">
        <v>43746.84</v>
      </c>
      <c r="AB8" s="109" t="str">
        <f>TEXT(Z8,"$###,###")</f>
        <v>$43,747</v>
      </c>
      <c r="AD8" s="110">
        <f t="shared" si="0"/>
        <v>5.0372290834161504E-2</v>
      </c>
      <c r="AF8" s="110">
        <f t="shared" si="1"/>
        <v>8.5044893099855967E-2</v>
      </c>
    </row>
    <row r="9" spans="1:32" x14ac:dyDescent="0.25">
      <c r="A9" s="30" t="s">
        <v>14</v>
      </c>
      <c r="B9" s="71"/>
      <c r="C9" s="72"/>
      <c r="D9" s="73">
        <f>AD104</f>
        <v>78.86885203295499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49.874065122783065</v>
      </c>
      <c r="P9" s="74" t="s">
        <v>85</v>
      </c>
      <c r="S9" s="107" t="s">
        <v>7</v>
      </c>
      <c r="T9" s="108"/>
      <c r="U9" s="108"/>
      <c r="V9" s="108">
        <v>17007115805</v>
      </c>
      <c r="W9" s="108">
        <v>18231996105</v>
      </c>
      <c r="X9" s="108">
        <v>18923278787</v>
      </c>
      <c r="Y9" s="108">
        <v>19825892914</v>
      </c>
      <c r="Z9" s="108">
        <v>21535764577</v>
      </c>
      <c r="AB9" s="109" t="str">
        <f>TEXT(Z9/1000000,"$#,###.0")&amp;" mil"</f>
        <v>$21,535.8 mil</v>
      </c>
      <c r="AD9" s="110">
        <f t="shared" si="0"/>
        <v>8.624437095554871E-2</v>
      </c>
      <c r="AF9" s="110">
        <f t="shared" si="1"/>
        <v>0.26627964576266372</v>
      </c>
    </row>
    <row r="10" spans="1:32" x14ac:dyDescent="0.25">
      <c r="A10" s="30" t="s">
        <v>17</v>
      </c>
      <c r="B10" s="71"/>
      <c r="C10" s="72"/>
      <c r="D10" s="73">
        <f>AD105</f>
        <v>12.592959749310342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50.013350473322447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83.26566340841714</v>
      </c>
      <c r="P11" s="74" t="s">
        <v>85</v>
      </c>
      <c r="S11" s="107" t="s">
        <v>29</v>
      </c>
      <c r="T11" s="112"/>
      <c r="U11" s="112"/>
      <c r="V11" s="112">
        <v>418949</v>
      </c>
      <c r="W11" s="112">
        <v>436494</v>
      </c>
      <c r="X11" s="112">
        <v>445263</v>
      </c>
      <c r="Y11" s="112">
        <v>445414</v>
      </c>
      <c r="Z11" s="112">
        <v>477881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8.1168125125590791</v>
      </c>
      <c r="P12" s="74" t="s">
        <v>85</v>
      </c>
      <c r="S12" s="107" t="s">
        <v>30</v>
      </c>
      <c r="T12" s="112"/>
      <c r="U12" s="112"/>
      <c r="V12" s="112">
        <v>49897</v>
      </c>
      <c r="W12" s="112">
        <v>52518</v>
      </c>
      <c r="X12" s="112">
        <v>54875</v>
      </c>
      <c r="Y12" s="112">
        <v>57178</v>
      </c>
      <c r="Z12" s="112">
        <v>60793</v>
      </c>
    </row>
    <row r="13" spans="1:32" ht="15" customHeight="1" x14ac:dyDescent="0.25">
      <c r="A13" s="30" t="s">
        <v>19</v>
      </c>
      <c r="B13" s="72"/>
      <c r="C13" s="72"/>
      <c r="D13" s="73">
        <f>AD108</f>
        <v>17.346484144399025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8.6189004164797147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16.151512788811043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40.6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22.463122407987022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17.448057167395206</v>
      </c>
      <c r="P15" s="74" t="s">
        <v>85</v>
      </c>
      <c r="S15" s="115" t="s">
        <v>61</v>
      </c>
      <c r="T15" s="115"/>
      <c r="U15" s="116"/>
      <c r="V15" s="116">
        <v>3449</v>
      </c>
      <c r="W15" s="116">
        <v>3309</v>
      </c>
      <c r="X15" s="116">
        <v>3437</v>
      </c>
      <c r="Y15" s="112">
        <v>3450</v>
      </c>
      <c r="Z15" s="112">
        <v>3489</v>
      </c>
      <c r="AB15" s="117">
        <f t="shared" ref="AB15:AB34" si="2">IF(Z15="np",0,Z15/$Z$34)</f>
        <v>6.4770157832009711E-3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36.536940709965585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82.551942832604794</v>
      </c>
      <c r="P16" s="37" t="s">
        <v>85</v>
      </c>
      <c r="S16" s="115" t="s">
        <v>62</v>
      </c>
      <c r="T16" s="115"/>
      <c r="U16" s="116"/>
      <c r="V16" s="116">
        <v>2563</v>
      </c>
      <c r="W16" s="116">
        <v>2573</v>
      </c>
      <c r="X16" s="116">
        <v>2927</v>
      </c>
      <c r="Y16" s="112">
        <v>3014</v>
      </c>
      <c r="Z16" s="112">
        <v>2952</v>
      </c>
      <c r="AB16" s="117">
        <f t="shared" si="2"/>
        <v>5.4801234141614412E-3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21543</v>
      </c>
      <c r="W17" s="116">
        <v>23313</v>
      </c>
      <c r="X17" s="116">
        <v>22949</v>
      </c>
      <c r="Y17" s="112">
        <v>22954</v>
      </c>
      <c r="Z17" s="112">
        <v>25738</v>
      </c>
      <c r="AB17" s="117">
        <f t="shared" si="2"/>
        <v>4.7780290119812725E-2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2172</v>
      </c>
      <c r="W18" s="116">
        <v>2412</v>
      </c>
      <c r="X18" s="116">
        <v>2723</v>
      </c>
      <c r="Y18" s="112">
        <v>2649</v>
      </c>
      <c r="Z18" s="112">
        <v>2885</v>
      </c>
      <c r="AB18" s="117">
        <f t="shared" si="2"/>
        <v>5.3557439193278314E-3</v>
      </c>
    </row>
    <row r="19" spans="1:28" x14ac:dyDescent="0.25">
      <c r="A19" s="63" t="str">
        <f>$S$1&amp;" ("&amp;$V$2&amp;" to "&amp;$Z$2&amp;")"</f>
        <v>Gold Coast (2016-17 to 2020-21)</v>
      </c>
      <c r="B19" s="63"/>
      <c r="C19" s="63"/>
      <c r="D19" s="63"/>
      <c r="E19" s="63"/>
      <c r="F19" s="63"/>
      <c r="G19" s="63" t="str">
        <f>$S$1&amp;" ("&amp;$V$2&amp;" to "&amp;$Z$2&amp;")"</f>
        <v>Gold Coast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42127</v>
      </c>
      <c r="W19" s="116">
        <v>46245</v>
      </c>
      <c r="X19" s="116">
        <v>46480</v>
      </c>
      <c r="Y19" s="112">
        <v>46560</v>
      </c>
      <c r="Z19" s="112">
        <v>49631</v>
      </c>
      <c r="AB19" s="117">
        <f t="shared" si="2"/>
        <v>9.2135503105774549E-2</v>
      </c>
    </row>
    <row r="20" spans="1:28" x14ac:dyDescent="0.25">
      <c r="S20" s="115" t="s">
        <v>66</v>
      </c>
      <c r="T20" s="115"/>
      <c r="U20" s="116"/>
      <c r="V20" s="116">
        <v>15333</v>
      </c>
      <c r="W20" s="116">
        <v>15704</v>
      </c>
      <c r="X20" s="116">
        <v>15908</v>
      </c>
      <c r="Y20" s="112">
        <v>15770</v>
      </c>
      <c r="Z20" s="112">
        <v>17094</v>
      </c>
      <c r="AB20" s="117">
        <f t="shared" si="2"/>
        <v>3.1733478875906392E-2</v>
      </c>
    </row>
    <row r="21" spans="1:28" x14ac:dyDescent="0.25">
      <c r="S21" s="115" t="s">
        <v>67</v>
      </c>
      <c r="T21" s="115"/>
      <c r="U21" s="116"/>
      <c r="V21" s="116">
        <v>47246</v>
      </c>
      <c r="W21" s="116">
        <v>49252</v>
      </c>
      <c r="X21" s="116">
        <v>50420</v>
      </c>
      <c r="Y21" s="112">
        <v>50919</v>
      </c>
      <c r="Z21" s="112">
        <v>54615</v>
      </c>
      <c r="AB21" s="117">
        <f t="shared" si="2"/>
        <v>0.10138785239309861</v>
      </c>
    </row>
    <row r="22" spans="1:28" x14ac:dyDescent="0.25">
      <c r="S22" s="115" t="s">
        <v>68</v>
      </c>
      <c r="T22" s="115"/>
      <c r="U22" s="116"/>
      <c r="V22" s="116">
        <v>46144</v>
      </c>
      <c r="W22" s="116">
        <v>47405</v>
      </c>
      <c r="X22" s="116">
        <v>47933</v>
      </c>
      <c r="Y22" s="112">
        <v>48664</v>
      </c>
      <c r="Z22" s="112">
        <v>54010</v>
      </c>
      <c r="AB22" s="117">
        <f t="shared" si="2"/>
        <v>0.10026472411885481</v>
      </c>
    </row>
    <row r="23" spans="1:28" x14ac:dyDescent="0.25">
      <c r="S23" s="115" t="s">
        <v>69</v>
      </c>
      <c r="T23" s="115"/>
      <c r="U23" s="116"/>
      <c r="V23" s="116">
        <v>12383</v>
      </c>
      <c r="W23" s="116">
        <v>14919</v>
      </c>
      <c r="X23" s="116">
        <v>15269</v>
      </c>
      <c r="Y23" s="112">
        <v>16161</v>
      </c>
      <c r="Z23" s="112">
        <v>17136</v>
      </c>
      <c r="AB23" s="117">
        <f t="shared" si="2"/>
        <v>3.1811448111473732E-2</v>
      </c>
    </row>
    <row r="24" spans="1:28" x14ac:dyDescent="0.25">
      <c r="S24" s="115" t="s">
        <v>70</v>
      </c>
      <c r="T24" s="115"/>
      <c r="U24" s="116"/>
      <c r="V24" s="116">
        <v>8264</v>
      </c>
      <c r="W24" s="116">
        <v>8745</v>
      </c>
      <c r="X24" s="116">
        <v>10121</v>
      </c>
      <c r="Y24" s="112">
        <v>7798</v>
      </c>
      <c r="Z24" s="112">
        <v>11603</v>
      </c>
      <c r="AB24" s="117">
        <f t="shared" si="2"/>
        <v>2.1539929530662329E-2</v>
      </c>
    </row>
    <row r="25" spans="1:28" x14ac:dyDescent="0.25">
      <c r="S25" s="115" t="s">
        <v>71</v>
      </c>
      <c r="T25" s="115"/>
      <c r="U25" s="116"/>
      <c r="V25" s="116">
        <v>15726</v>
      </c>
      <c r="W25" s="116">
        <v>15949</v>
      </c>
      <c r="X25" s="116">
        <v>17222</v>
      </c>
      <c r="Y25" s="112">
        <v>17808</v>
      </c>
      <c r="Z25" s="112">
        <v>18647</v>
      </c>
      <c r="AB25" s="117">
        <f t="shared" si="2"/>
        <v>3.4616484181527234E-2</v>
      </c>
    </row>
    <row r="26" spans="1:28" x14ac:dyDescent="0.25">
      <c r="S26" s="115" t="s">
        <v>72</v>
      </c>
      <c r="T26" s="115"/>
      <c r="U26" s="116"/>
      <c r="V26" s="116">
        <v>13932</v>
      </c>
      <c r="W26" s="116">
        <v>14636</v>
      </c>
      <c r="X26" s="116">
        <v>14293</v>
      </c>
      <c r="Y26" s="112">
        <v>14054</v>
      </c>
      <c r="Z26" s="112">
        <v>14340</v>
      </c>
      <c r="AB26" s="117">
        <f t="shared" si="2"/>
        <v>2.6620924715133828E-2</v>
      </c>
    </row>
    <row r="27" spans="1:28" x14ac:dyDescent="0.25">
      <c r="S27" s="115" t="s">
        <v>73</v>
      </c>
      <c r="T27" s="115"/>
      <c r="U27" s="116"/>
      <c r="V27" s="116">
        <v>29666</v>
      </c>
      <c r="W27" s="116">
        <v>32946</v>
      </c>
      <c r="X27" s="116">
        <v>34681</v>
      </c>
      <c r="Y27" s="112">
        <v>35891</v>
      </c>
      <c r="Z27" s="112">
        <v>39419</v>
      </c>
      <c r="AB27" s="117">
        <f t="shared" si="2"/>
        <v>7.3177840400687616E-2</v>
      </c>
    </row>
    <row r="28" spans="1:28" x14ac:dyDescent="0.25">
      <c r="S28" s="115" t="s">
        <v>74</v>
      </c>
      <c r="T28" s="115"/>
      <c r="U28" s="116"/>
      <c r="V28" s="116">
        <v>39064</v>
      </c>
      <c r="W28" s="116">
        <v>49282</v>
      </c>
      <c r="X28" s="116">
        <v>49269</v>
      </c>
      <c r="Y28" s="112">
        <v>50477</v>
      </c>
      <c r="Z28" s="112">
        <v>52034</v>
      </c>
      <c r="AB28" s="117">
        <f t="shared" si="2"/>
        <v>9.6596457226448648E-2</v>
      </c>
    </row>
    <row r="29" spans="1:28" x14ac:dyDescent="0.25">
      <c r="S29" s="115" t="s">
        <v>75</v>
      </c>
      <c r="T29" s="115"/>
      <c r="U29" s="116"/>
      <c r="V29" s="116">
        <v>17372</v>
      </c>
      <c r="W29" s="116">
        <v>18115</v>
      </c>
      <c r="X29" s="116">
        <v>19582</v>
      </c>
      <c r="Y29" s="112">
        <v>18120</v>
      </c>
      <c r="Z29" s="112">
        <v>17995</v>
      </c>
      <c r="AB29" s="117">
        <f t="shared" si="2"/>
        <v>3.3406104619862848E-2</v>
      </c>
    </row>
    <row r="30" spans="1:28" x14ac:dyDescent="0.25">
      <c r="S30" s="115" t="s">
        <v>76</v>
      </c>
      <c r="T30" s="115"/>
      <c r="U30" s="116"/>
      <c r="V30" s="116">
        <v>31323</v>
      </c>
      <c r="W30" s="116">
        <v>33024</v>
      </c>
      <c r="X30" s="116">
        <v>33722</v>
      </c>
      <c r="Y30" s="112">
        <v>34577</v>
      </c>
      <c r="Z30" s="112">
        <v>35567</v>
      </c>
      <c r="AB30" s="117">
        <f t="shared" si="2"/>
        <v>6.6026947652940371E-2</v>
      </c>
    </row>
    <row r="31" spans="1:28" x14ac:dyDescent="0.25">
      <c r="S31" s="115" t="s">
        <v>77</v>
      </c>
      <c r="T31" s="115"/>
      <c r="U31" s="116"/>
      <c r="V31" s="116">
        <v>46914</v>
      </c>
      <c r="W31" s="116">
        <v>51136</v>
      </c>
      <c r="X31" s="116">
        <v>56135</v>
      </c>
      <c r="Y31" s="112">
        <v>58097</v>
      </c>
      <c r="Z31" s="112">
        <v>66692</v>
      </c>
      <c r="AB31" s="117">
        <f t="shared" si="2"/>
        <v>0.12380772043944946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14486</v>
      </c>
      <c r="W32" s="116">
        <v>16077</v>
      </c>
      <c r="X32" s="116">
        <v>16831</v>
      </c>
      <c r="Y32" s="112">
        <v>17035</v>
      </c>
      <c r="Z32" s="112">
        <v>17527</v>
      </c>
      <c r="AB32" s="117">
        <f t="shared" si="2"/>
        <v>3.253730456639823E-2</v>
      </c>
    </row>
    <row r="33" spans="19:32" x14ac:dyDescent="0.25">
      <c r="S33" s="115" t="s">
        <v>79</v>
      </c>
      <c r="T33" s="115"/>
      <c r="U33" s="116"/>
      <c r="V33" s="116">
        <v>15836</v>
      </c>
      <c r="W33" s="116">
        <v>18337</v>
      </c>
      <c r="X33" s="116">
        <v>19279</v>
      </c>
      <c r="Y33" s="112">
        <v>20439</v>
      </c>
      <c r="Z33" s="112">
        <v>22051</v>
      </c>
      <c r="AB33" s="117">
        <f t="shared" si="2"/>
        <v>4.0935705083222876E-2</v>
      </c>
    </row>
    <row r="34" spans="19:32" x14ac:dyDescent="0.25">
      <c r="S34" s="118" t="s">
        <v>53</v>
      </c>
      <c r="T34" s="118"/>
      <c r="U34" s="119"/>
      <c r="V34" s="119">
        <v>468848</v>
      </c>
      <c r="W34" s="119">
        <v>489008</v>
      </c>
      <c r="X34" s="119">
        <v>500142</v>
      </c>
      <c r="Y34" s="120">
        <v>502591</v>
      </c>
      <c r="Z34" s="120">
        <v>538674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275553</v>
      </c>
      <c r="W37" s="112">
        <v>288805</v>
      </c>
      <c r="X37" s="112">
        <v>289892</v>
      </c>
      <c r="Y37" s="112">
        <v>298430</v>
      </c>
      <c r="Z37" s="112">
        <v>299898</v>
      </c>
      <c r="AB37" s="132">
        <f>Z37/Z40*100</f>
        <v>82.551942832604794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50913</v>
      </c>
      <c r="W38" s="112">
        <v>52022</v>
      </c>
      <c r="X38" s="112">
        <v>57047</v>
      </c>
      <c r="Y38" s="112">
        <v>57787</v>
      </c>
      <c r="Z38" s="112">
        <v>63386</v>
      </c>
      <c r="AB38" s="132">
        <f>Z38/Z40*100</f>
        <v>17.448057167395206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326466</v>
      </c>
      <c r="W40" s="112">
        <v>340827</v>
      </c>
      <c r="X40" s="112">
        <v>346939</v>
      </c>
      <c r="Y40" s="112">
        <v>356217</v>
      </c>
      <c r="Z40" s="112">
        <v>363284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292</v>
      </c>
      <c r="W44" s="112">
        <v>297</v>
      </c>
      <c r="X44" s="112">
        <v>297</v>
      </c>
      <c r="Y44" s="112">
        <v>329</v>
      </c>
      <c r="Z44" s="112">
        <v>424</v>
      </c>
    </row>
    <row r="45" spans="19:32" x14ac:dyDescent="0.25">
      <c r="S45" s="115" t="s">
        <v>37</v>
      </c>
      <c r="T45" s="115"/>
      <c r="U45" s="112"/>
      <c r="V45" s="112">
        <v>5003</v>
      </c>
      <c r="W45" s="112">
        <v>5000</v>
      </c>
      <c r="X45" s="112">
        <v>5399</v>
      </c>
      <c r="Y45" s="112">
        <v>5273</v>
      </c>
      <c r="Z45" s="112">
        <v>6404</v>
      </c>
    </row>
    <row r="46" spans="19:32" x14ac:dyDescent="0.25">
      <c r="S46" s="115" t="s">
        <v>38</v>
      </c>
      <c r="T46" s="115"/>
      <c r="U46" s="112"/>
      <c r="V46" s="112">
        <v>14362</v>
      </c>
      <c r="W46" s="112">
        <v>15234</v>
      </c>
      <c r="X46" s="112">
        <v>14746</v>
      </c>
      <c r="Y46" s="112">
        <v>13923</v>
      </c>
      <c r="Z46" s="112">
        <v>15669</v>
      </c>
    </row>
    <row r="47" spans="19:32" x14ac:dyDescent="0.25">
      <c r="S47" s="115" t="s">
        <v>39</v>
      </c>
      <c r="T47" s="115"/>
      <c r="U47" s="112"/>
      <c r="V47" s="112">
        <v>23790</v>
      </c>
      <c r="W47" s="112">
        <v>24687</v>
      </c>
      <c r="X47" s="112">
        <v>24367</v>
      </c>
      <c r="Y47" s="112">
        <v>23616</v>
      </c>
      <c r="Z47" s="112">
        <v>24898</v>
      </c>
    </row>
    <row r="48" spans="19:32" x14ac:dyDescent="0.25">
      <c r="S48" s="115" t="s">
        <v>40</v>
      </c>
      <c r="T48" s="115"/>
      <c r="U48" s="112"/>
      <c r="V48" s="112">
        <v>31380</v>
      </c>
      <c r="W48" s="112">
        <v>33262</v>
      </c>
      <c r="X48" s="112">
        <v>33790</v>
      </c>
      <c r="Y48" s="112">
        <v>33690</v>
      </c>
      <c r="Z48" s="112">
        <v>35519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29269</v>
      </c>
      <c r="W49" s="112">
        <v>30180</v>
      </c>
      <c r="X49" s="112">
        <v>30523</v>
      </c>
      <c r="Y49" s="112">
        <v>30486</v>
      </c>
      <c r="Z49" s="112">
        <v>32608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Gold Coast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26009</v>
      </c>
      <c r="W50" s="112">
        <v>27145</v>
      </c>
      <c r="X50" s="112">
        <v>27988</v>
      </c>
      <c r="Y50" s="112">
        <v>28434</v>
      </c>
      <c r="Z50" s="112">
        <v>30168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24703</v>
      </c>
      <c r="W51" s="112">
        <v>24905</v>
      </c>
      <c r="X51" s="112">
        <v>24876</v>
      </c>
      <c r="Y51" s="112">
        <v>24751</v>
      </c>
      <c r="Z51" s="112">
        <v>26081</v>
      </c>
    </row>
    <row r="52" spans="1:26" ht="15" customHeight="1" x14ac:dyDescent="0.25">
      <c r="S52" s="115" t="s">
        <v>44</v>
      </c>
      <c r="T52" s="115"/>
      <c r="U52" s="112"/>
      <c r="V52" s="112">
        <v>23286</v>
      </c>
      <c r="W52" s="112">
        <v>24612</v>
      </c>
      <c r="X52" s="112">
        <v>25233</v>
      </c>
      <c r="Y52" s="112">
        <v>25238</v>
      </c>
      <c r="Z52" s="112">
        <v>25584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19678</v>
      </c>
      <c r="W53" s="112">
        <v>20000</v>
      </c>
      <c r="X53" s="112">
        <v>20567</v>
      </c>
      <c r="Y53" s="112">
        <v>21055</v>
      </c>
      <c r="Z53" s="112">
        <v>22488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16761</v>
      </c>
      <c r="W54" s="112">
        <v>17785</v>
      </c>
      <c r="X54" s="112">
        <v>18077</v>
      </c>
      <c r="Y54" s="112">
        <v>18458</v>
      </c>
      <c r="Z54" s="112">
        <v>19098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11987</v>
      </c>
      <c r="W55" s="112">
        <v>12721</v>
      </c>
      <c r="X55" s="112">
        <v>12911</v>
      </c>
      <c r="Y55" s="112">
        <v>13472</v>
      </c>
      <c r="Z55" s="112">
        <v>14379</v>
      </c>
    </row>
    <row r="56" spans="1:26" ht="15" customHeight="1" x14ac:dyDescent="0.25">
      <c r="S56" s="115" t="s">
        <v>48</v>
      </c>
      <c r="T56" s="115"/>
      <c r="U56" s="112"/>
      <c r="V56" s="112">
        <v>6949</v>
      </c>
      <c r="W56" s="112">
        <v>7232</v>
      </c>
      <c r="X56" s="112">
        <v>7450</v>
      </c>
      <c r="Y56" s="112">
        <v>7637</v>
      </c>
      <c r="Z56" s="112">
        <v>8032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3051</v>
      </c>
      <c r="W57" s="112">
        <v>3284</v>
      </c>
      <c r="X57" s="112">
        <v>3530</v>
      </c>
      <c r="Y57" s="112">
        <v>3685</v>
      </c>
      <c r="Z57" s="112">
        <v>3853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1067</v>
      </c>
      <c r="W58" s="112">
        <v>1224</v>
      </c>
      <c r="X58" s="112">
        <v>1262</v>
      </c>
      <c r="Y58" s="112">
        <v>1384</v>
      </c>
      <c r="Z58" s="112">
        <v>1452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470</v>
      </c>
      <c r="W59" s="112">
        <v>529</v>
      </c>
      <c r="X59" s="112">
        <v>501</v>
      </c>
      <c r="Y59" s="112">
        <v>504</v>
      </c>
      <c r="Z59" s="112">
        <v>511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277</v>
      </c>
      <c r="W60" s="112">
        <v>304</v>
      </c>
      <c r="X60" s="112">
        <v>289</v>
      </c>
      <c r="Y60" s="112">
        <v>311</v>
      </c>
      <c r="Z60" s="112">
        <v>306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238338</v>
      </c>
      <c r="W61" s="112">
        <v>248394</v>
      </c>
      <c r="X61" s="112">
        <v>251789</v>
      </c>
      <c r="Y61" s="112">
        <v>252237</v>
      </c>
      <c r="Z61" s="112">
        <v>267474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370</v>
      </c>
      <c r="W63" s="112">
        <v>393</v>
      </c>
      <c r="X63" s="112">
        <v>471</v>
      </c>
      <c r="Y63" s="112">
        <v>459</v>
      </c>
      <c r="Z63" s="112">
        <v>670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6523</v>
      </c>
      <c r="W64" s="112">
        <v>6456</v>
      </c>
      <c r="X64" s="112">
        <v>6920</v>
      </c>
      <c r="Y64" s="112">
        <v>6811</v>
      </c>
      <c r="Z64" s="112">
        <v>8126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Gold Coast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16418</v>
      </c>
      <c r="W65" s="112">
        <v>16848</v>
      </c>
      <c r="X65" s="112">
        <v>16538</v>
      </c>
      <c r="Y65" s="112">
        <v>15695</v>
      </c>
      <c r="Z65" s="112">
        <v>17621</v>
      </c>
    </row>
    <row r="66" spans="1:26" x14ac:dyDescent="0.25">
      <c r="S66" s="115" t="s">
        <v>39</v>
      </c>
      <c r="T66" s="115"/>
      <c r="U66" s="112"/>
      <c r="V66" s="112">
        <v>25160</v>
      </c>
      <c r="W66" s="112">
        <v>26389</v>
      </c>
      <c r="X66" s="112">
        <v>26685</v>
      </c>
      <c r="Y66" s="112">
        <v>26004</v>
      </c>
      <c r="Z66" s="112">
        <v>27793</v>
      </c>
    </row>
    <row r="67" spans="1:26" x14ac:dyDescent="0.25">
      <c r="S67" s="115" t="s">
        <v>40</v>
      </c>
      <c r="T67" s="115"/>
      <c r="U67" s="112"/>
      <c r="V67" s="112">
        <v>29913</v>
      </c>
      <c r="W67" s="112">
        <v>32264</v>
      </c>
      <c r="X67" s="112">
        <v>32904</v>
      </c>
      <c r="Y67" s="112">
        <v>33039</v>
      </c>
      <c r="Z67" s="112">
        <v>35691</v>
      </c>
    </row>
    <row r="68" spans="1:26" x14ac:dyDescent="0.25">
      <c r="S68" s="115" t="s">
        <v>41</v>
      </c>
      <c r="T68" s="115"/>
      <c r="U68" s="112"/>
      <c r="V68" s="112">
        <v>25923</v>
      </c>
      <c r="W68" s="112">
        <v>26916</v>
      </c>
      <c r="X68" s="112">
        <v>28258</v>
      </c>
      <c r="Y68" s="112">
        <v>28930</v>
      </c>
      <c r="Z68" s="112">
        <v>32089</v>
      </c>
    </row>
    <row r="69" spans="1:26" x14ac:dyDescent="0.25">
      <c r="S69" s="115" t="s">
        <v>42</v>
      </c>
      <c r="T69" s="115"/>
      <c r="U69" s="112"/>
      <c r="V69" s="112">
        <v>22634</v>
      </c>
      <c r="W69" s="112">
        <v>24109</v>
      </c>
      <c r="X69" s="112">
        <v>25235</v>
      </c>
      <c r="Y69" s="112">
        <v>25922</v>
      </c>
      <c r="Z69" s="112">
        <v>28020</v>
      </c>
    </row>
    <row r="70" spans="1:26" x14ac:dyDescent="0.25">
      <c r="S70" s="115" t="s">
        <v>43</v>
      </c>
      <c r="T70" s="115"/>
      <c r="U70" s="112"/>
      <c r="V70" s="112">
        <v>22381</v>
      </c>
      <c r="W70" s="112">
        <v>22830</v>
      </c>
      <c r="X70" s="112">
        <v>23446</v>
      </c>
      <c r="Y70" s="112">
        <v>23737</v>
      </c>
      <c r="Z70" s="112">
        <v>25679</v>
      </c>
    </row>
    <row r="71" spans="1:26" x14ac:dyDescent="0.25">
      <c r="S71" s="115" t="s">
        <v>44</v>
      </c>
      <c r="T71" s="115"/>
      <c r="U71" s="112"/>
      <c r="V71" s="112">
        <v>23300</v>
      </c>
      <c r="W71" s="112">
        <v>23987</v>
      </c>
      <c r="X71" s="112">
        <v>24950</v>
      </c>
      <c r="Y71" s="112">
        <v>24928</v>
      </c>
      <c r="Z71" s="112">
        <v>25871</v>
      </c>
    </row>
    <row r="72" spans="1:26" x14ac:dyDescent="0.25">
      <c r="S72" s="115" t="s">
        <v>45</v>
      </c>
      <c r="T72" s="115"/>
      <c r="U72" s="112"/>
      <c r="V72" s="112">
        <v>19882</v>
      </c>
      <c r="W72" s="112">
        <v>20403</v>
      </c>
      <c r="X72" s="112">
        <v>21008</v>
      </c>
      <c r="Y72" s="112">
        <v>21713</v>
      </c>
      <c r="Z72" s="112">
        <v>23639</v>
      </c>
    </row>
    <row r="73" spans="1:26" x14ac:dyDescent="0.25">
      <c r="S73" s="115" t="s">
        <v>46</v>
      </c>
      <c r="T73" s="115"/>
      <c r="U73" s="112"/>
      <c r="V73" s="112">
        <v>17260</v>
      </c>
      <c r="W73" s="112">
        <v>17839</v>
      </c>
      <c r="X73" s="112">
        <v>18525</v>
      </c>
      <c r="Y73" s="112">
        <v>18676</v>
      </c>
      <c r="Z73" s="112">
        <v>19600</v>
      </c>
    </row>
    <row r="74" spans="1:26" x14ac:dyDescent="0.25">
      <c r="S74" s="115" t="s">
        <v>47</v>
      </c>
      <c r="T74" s="115"/>
      <c r="U74" s="112"/>
      <c r="V74" s="112">
        <v>11572</v>
      </c>
      <c r="W74" s="112">
        <v>12155</v>
      </c>
      <c r="X74" s="112">
        <v>12896</v>
      </c>
      <c r="Y74" s="112">
        <v>13352</v>
      </c>
      <c r="Z74" s="112">
        <v>14304</v>
      </c>
    </row>
    <row r="75" spans="1:26" x14ac:dyDescent="0.25">
      <c r="S75" s="115" t="s">
        <v>48</v>
      </c>
      <c r="T75" s="115"/>
      <c r="U75" s="112"/>
      <c r="V75" s="112">
        <v>5679</v>
      </c>
      <c r="W75" s="112">
        <v>6063</v>
      </c>
      <c r="X75" s="112">
        <v>6403</v>
      </c>
      <c r="Y75" s="112">
        <v>6653</v>
      </c>
      <c r="Z75" s="112">
        <v>6992</v>
      </c>
    </row>
    <row r="76" spans="1:26" x14ac:dyDescent="0.25">
      <c r="S76" s="115" t="s">
        <v>49</v>
      </c>
      <c r="T76" s="115"/>
      <c r="U76" s="112"/>
      <c r="V76" s="112">
        <v>2050</v>
      </c>
      <c r="W76" s="112">
        <v>2338</v>
      </c>
      <c r="X76" s="112">
        <v>2560</v>
      </c>
      <c r="Y76" s="112">
        <v>2738</v>
      </c>
      <c r="Z76" s="112">
        <v>2908</v>
      </c>
    </row>
    <row r="77" spans="1:26" x14ac:dyDescent="0.25">
      <c r="S77" s="115" t="s">
        <v>50</v>
      </c>
      <c r="T77" s="115"/>
      <c r="U77" s="112"/>
      <c r="V77" s="112">
        <v>699</v>
      </c>
      <c r="W77" s="112">
        <v>778</v>
      </c>
      <c r="X77" s="112">
        <v>791</v>
      </c>
      <c r="Y77" s="112">
        <v>867</v>
      </c>
      <c r="Z77" s="112">
        <v>959</v>
      </c>
    </row>
    <row r="78" spans="1:26" x14ac:dyDescent="0.25">
      <c r="S78" s="115" t="s">
        <v>51</v>
      </c>
      <c r="T78" s="115"/>
      <c r="U78" s="112"/>
      <c r="V78" s="112">
        <v>380</v>
      </c>
      <c r="W78" s="112">
        <v>420</v>
      </c>
      <c r="X78" s="112">
        <v>402</v>
      </c>
      <c r="Y78" s="112">
        <v>437</v>
      </c>
      <c r="Z78" s="112">
        <v>374</v>
      </c>
    </row>
    <row r="79" spans="1:26" x14ac:dyDescent="0.25">
      <c r="S79" s="115" t="s">
        <v>52</v>
      </c>
      <c r="T79" s="115"/>
      <c r="U79" s="112"/>
      <c r="V79" s="112">
        <v>363</v>
      </c>
      <c r="W79" s="112">
        <v>407</v>
      </c>
      <c r="X79" s="112">
        <v>370</v>
      </c>
      <c r="Y79" s="112">
        <v>384</v>
      </c>
      <c r="Z79" s="112">
        <v>392</v>
      </c>
    </row>
    <row r="80" spans="1:26" x14ac:dyDescent="0.25">
      <c r="S80" s="118" t="s">
        <v>53</v>
      </c>
      <c r="T80" s="118"/>
      <c r="U80" s="112"/>
      <c r="V80" s="112">
        <v>230510</v>
      </c>
      <c r="W80" s="112">
        <v>240608</v>
      </c>
      <c r="X80" s="112">
        <v>248355</v>
      </c>
      <c r="Y80" s="112">
        <v>250348</v>
      </c>
      <c r="Z80" s="112">
        <v>270728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Gold Coast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22118</v>
      </c>
      <c r="W83" s="112">
        <v>23284</v>
      </c>
      <c r="X83" s="112">
        <v>23589</v>
      </c>
      <c r="Y83" s="112">
        <v>25371</v>
      </c>
      <c r="Z83" s="112">
        <v>25957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19507</v>
      </c>
      <c r="W84" s="112">
        <v>20550</v>
      </c>
      <c r="X84" s="112">
        <v>21551</v>
      </c>
      <c r="Y84" s="112">
        <v>22365</v>
      </c>
      <c r="Z84" s="112">
        <v>23457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30178</v>
      </c>
      <c r="W85" s="112">
        <v>31843</v>
      </c>
      <c r="X85" s="112">
        <v>32488</v>
      </c>
      <c r="Y85" s="112">
        <v>32933</v>
      </c>
      <c r="Z85" s="112">
        <v>33486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538,674</v>
      </c>
      <c r="D86" s="96">
        <f t="shared" ref="D86:D91" si="4">AD4</f>
        <v>7.1798228771421613E-2</v>
      </c>
      <c r="E86" s="97">
        <f t="shared" ref="E86:E91" si="5">AD4</f>
        <v>7.1798228771421613E-2</v>
      </c>
      <c r="F86" s="96">
        <f t="shared" ref="F86:F91" si="6">AF4</f>
        <v>0.14893589792810435</v>
      </c>
      <c r="G86" s="97">
        <f t="shared" ref="G86:G91" si="7">AF4</f>
        <v>0.14893589792810435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10760</v>
      </c>
      <c r="W86" s="112">
        <v>11628</v>
      </c>
      <c r="X86" s="112">
        <v>11780</v>
      </c>
      <c r="Y86" s="112">
        <v>12359</v>
      </c>
      <c r="Z86" s="112">
        <v>12680</v>
      </c>
    </row>
    <row r="87" spans="1:30" ht="15" customHeight="1" x14ac:dyDescent="0.25">
      <c r="A87" s="98" t="s">
        <v>4</v>
      </c>
      <c r="B87" s="49"/>
      <c r="C87" s="57" t="str">
        <f t="shared" si="3"/>
        <v>267,474</v>
      </c>
      <c r="D87" s="96">
        <f t="shared" si="4"/>
        <v>6.0399065965215604E-2</v>
      </c>
      <c r="E87" s="97">
        <f t="shared" si="5"/>
        <v>6.0399065965215604E-2</v>
      </c>
      <c r="F87" s="96">
        <f t="shared" si="6"/>
        <v>0.12226068349172392</v>
      </c>
      <c r="G87" s="97">
        <f t="shared" si="7"/>
        <v>0.12226068349172392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6829</v>
      </c>
      <c r="W87" s="112">
        <v>7121</v>
      </c>
      <c r="X87" s="112">
        <v>7193</v>
      </c>
      <c r="Y87" s="112">
        <v>7199</v>
      </c>
      <c r="Z87" s="112">
        <v>7369</v>
      </c>
    </row>
    <row r="88" spans="1:30" ht="15" customHeight="1" x14ac:dyDescent="0.25">
      <c r="A88" s="98" t="s">
        <v>5</v>
      </c>
      <c r="B88" s="49"/>
      <c r="C88" s="57" t="str">
        <f t="shared" si="3"/>
        <v>270,728</v>
      </c>
      <c r="D88" s="96">
        <f t="shared" si="4"/>
        <v>8.138076483699086E-2</v>
      </c>
      <c r="E88" s="97">
        <f t="shared" si="5"/>
        <v>8.138076483699086E-2</v>
      </c>
      <c r="F88" s="96">
        <f t="shared" si="6"/>
        <v>0.17445870731802549</v>
      </c>
      <c r="G88" s="97">
        <f t="shared" si="7"/>
        <v>0.17445870731802549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10340</v>
      </c>
      <c r="W88" s="112">
        <v>10846</v>
      </c>
      <c r="X88" s="112">
        <v>11141</v>
      </c>
      <c r="Y88" s="112">
        <v>11244</v>
      </c>
      <c r="Z88" s="112">
        <v>11386</v>
      </c>
    </row>
    <row r="89" spans="1:30" ht="15" customHeight="1" x14ac:dyDescent="0.25">
      <c r="A89" s="49" t="s">
        <v>6</v>
      </c>
      <c r="B89" s="49"/>
      <c r="C89" s="57" t="str">
        <f t="shared" si="3"/>
        <v>363,283</v>
      </c>
      <c r="D89" s="96">
        <f t="shared" si="4"/>
        <v>1.9847675407691501E-2</v>
      </c>
      <c r="E89" s="97">
        <f t="shared" si="5"/>
        <v>1.9847675407691501E-2</v>
      </c>
      <c r="F89" s="96">
        <f t="shared" si="6"/>
        <v>0.11276756067976024</v>
      </c>
      <c r="G89" s="97">
        <f t="shared" si="7"/>
        <v>0.11276756067976024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11208</v>
      </c>
      <c r="W89" s="112">
        <v>11961</v>
      </c>
      <c r="X89" s="112">
        <v>12344</v>
      </c>
      <c r="Y89" s="112">
        <v>12350</v>
      </c>
      <c r="Z89" s="112">
        <v>12474</v>
      </c>
    </row>
    <row r="90" spans="1:30" ht="15" customHeight="1" x14ac:dyDescent="0.25">
      <c r="A90" s="49" t="s">
        <v>98</v>
      </c>
      <c r="B90" s="49"/>
      <c r="C90" s="57" t="str">
        <f t="shared" si="3"/>
        <v>$43,747</v>
      </c>
      <c r="D90" s="96">
        <f t="shared" si="4"/>
        <v>5.0372290834161504E-2</v>
      </c>
      <c r="E90" s="97">
        <f t="shared" si="5"/>
        <v>5.0372290834161504E-2</v>
      </c>
      <c r="F90" s="96">
        <f t="shared" si="6"/>
        <v>8.5044893099855967E-2</v>
      </c>
      <c r="G90" s="97">
        <f t="shared" si="7"/>
        <v>8.5044893099855967E-2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17445</v>
      </c>
      <c r="W90" s="112">
        <v>18803</v>
      </c>
      <c r="X90" s="112">
        <v>19191</v>
      </c>
      <c r="Y90" s="112">
        <v>19450</v>
      </c>
      <c r="Z90" s="112">
        <v>19509</v>
      </c>
    </row>
    <row r="91" spans="1:30" ht="15" customHeight="1" x14ac:dyDescent="0.25">
      <c r="A91" s="49" t="s">
        <v>7</v>
      </c>
      <c r="B91" s="49"/>
      <c r="C91" s="57" t="str">
        <f t="shared" si="3"/>
        <v>$21,535.8 mil</v>
      </c>
      <c r="D91" s="96">
        <f t="shared" si="4"/>
        <v>8.624437095554871E-2</v>
      </c>
      <c r="E91" s="97">
        <f t="shared" si="5"/>
        <v>8.624437095554871E-2</v>
      </c>
      <c r="F91" s="96">
        <f t="shared" si="6"/>
        <v>0.26627964576266372</v>
      </c>
      <c r="G91" s="97">
        <f t="shared" si="7"/>
        <v>0.26627964576266372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165337</v>
      </c>
      <c r="W91" s="112">
        <v>172034</v>
      </c>
      <c r="X91" s="112">
        <v>174144</v>
      </c>
      <c r="Y91" s="112">
        <v>178576</v>
      </c>
      <c r="Z91" s="112">
        <v>181184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17114</v>
      </c>
      <c r="W93" s="112">
        <v>18240</v>
      </c>
      <c r="X93" s="112">
        <v>18695</v>
      </c>
      <c r="Y93" s="112">
        <v>19680</v>
      </c>
      <c r="Z93" s="112">
        <v>20351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28802</v>
      </c>
      <c r="W94" s="112">
        <v>30774</v>
      </c>
      <c r="X94" s="112">
        <v>32174</v>
      </c>
      <c r="Y94" s="112">
        <v>33714</v>
      </c>
      <c r="Z94" s="112">
        <v>35220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4868</v>
      </c>
      <c r="W95" s="112">
        <v>5266</v>
      </c>
      <c r="X95" s="112">
        <v>5519</v>
      </c>
      <c r="Y95" s="112">
        <v>5817</v>
      </c>
      <c r="Z95" s="112">
        <v>6193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24350</v>
      </c>
      <c r="W96" s="112">
        <v>26301</v>
      </c>
      <c r="X96" s="112">
        <v>27550</v>
      </c>
      <c r="Y96" s="112">
        <v>28357</v>
      </c>
      <c r="Z96" s="112">
        <v>29690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28968</v>
      </c>
      <c r="W97" s="112">
        <v>29755</v>
      </c>
      <c r="X97" s="112">
        <v>30064</v>
      </c>
      <c r="Y97" s="112">
        <v>30252</v>
      </c>
      <c r="Z97" s="112">
        <v>30251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18561</v>
      </c>
      <c r="W98" s="112">
        <v>19654</v>
      </c>
      <c r="X98" s="112">
        <v>20088</v>
      </c>
      <c r="Y98" s="112">
        <v>20288</v>
      </c>
      <c r="Z98" s="112">
        <v>20387</v>
      </c>
    </row>
    <row r="99" spans="1:32" ht="15" customHeight="1" x14ac:dyDescent="0.25">
      <c r="S99" s="115" t="s">
        <v>199</v>
      </c>
      <c r="T99" s="115"/>
      <c r="U99" s="112"/>
      <c r="V99" s="112">
        <v>1490</v>
      </c>
      <c r="W99" s="112">
        <v>1673</v>
      </c>
      <c r="X99" s="112">
        <v>1773</v>
      </c>
      <c r="Y99" s="112">
        <v>1801</v>
      </c>
      <c r="Z99" s="112">
        <v>1902</v>
      </c>
    </row>
    <row r="100" spans="1:32" ht="15" customHeight="1" x14ac:dyDescent="0.25">
      <c r="S100" s="115" t="s">
        <v>58</v>
      </c>
      <c r="T100" s="115"/>
      <c r="U100" s="112"/>
      <c r="V100" s="112">
        <v>7930</v>
      </c>
      <c r="W100" s="112">
        <v>8939</v>
      </c>
      <c r="X100" s="112">
        <v>9198</v>
      </c>
      <c r="Y100" s="112">
        <v>9727</v>
      </c>
      <c r="Z100" s="112">
        <v>9854</v>
      </c>
    </row>
    <row r="101" spans="1:32" x14ac:dyDescent="0.25">
      <c r="A101" s="18"/>
      <c r="S101" s="118" t="s">
        <v>53</v>
      </c>
      <c r="T101" s="118"/>
      <c r="U101" s="112"/>
      <c r="V101" s="112">
        <v>161127</v>
      </c>
      <c r="W101" s="112">
        <v>168788</v>
      </c>
      <c r="X101" s="112">
        <v>172800</v>
      </c>
      <c r="Y101" s="112">
        <v>177637</v>
      </c>
      <c r="Z101" s="112">
        <v>181688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374329</v>
      </c>
      <c r="W104" s="112">
        <v>387245</v>
      </c>
      <c r="X104" s="112">
        <v>395263</v>
      </c>
      <c r="Y104" s="112">
        <v>424846</v>
      </c>
      <c r="Z104" s="112">
        <v>424846</v>
      </c>
      <c r="AB104" s="109" t="str">
        <f>TEXT(Z104,"###,###")</f>
        <v>424,846</v>
      </c>
      <c r="AD104" s="130">
        <f>Z104/($Z$4)*100</f>
        <v>78.86885203295499</v>
      </c>
      <c r="AF104" s="109"/>
    </row>
    <row r="105" spans="1:32" x14ac:dyDescent="0.25">
      <c r="S105" s="115" t="s">
        <v>17</v>
      </c>
      <c r="T105" s="115"/>
      <c r="U105" s="112"/>
      <c r="V105" s="112">
        <v>63052</v>
      </c>
      <c r="W105" s="112">
        <v>64366</v>
      </c>
      <c r="X105" s="112">
        <v>67556</v>
      </c>
      <c r="Y105" s="112">
        <v>66780</v>
      </c>
      <c r="Z105" s="112">
        <v>67835</v>
      </c>
      <c r="AB105" s="109" t="str">
        <f>TEXT(Z105,"###,###")</f>
        <v>67,835</v>
      </c>
      <c r="AD105" s="130">
        <f>Z105/($Z$4)*100</f>
        <v>12.592959749310342</v>
      </c>
      <c r="AF105" s="109"/>
    </row>
    <row r="106" spans="1:32" x14ac:dyDescent="0.25">
      <c r="S106" s="118" t="s">
        <v>53</v>
      </c>
      <c r="T106" s="118"/>
      <c r="U106" s="120"/>
      <c r="V106" s="120">
        <v>437381</v>
      </c>
      <c r="W106" s="120">
        <v>451611</v>
      </c>
      <c r="X106" s="120">
        <v>462819</v>
      </c>
      <c r="Y106" s="120">
        <v>491626</v>
      </c>
      <c r="Z106" s="120">
        <v>492681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76118</v>
      </c>
      <c r="W108" s="112">
        <v>93032</v>
      </c>
      <c r="X108" s="112">
        <v>83212</v>
      </c>
      <c r="Y108" s="112">
        <v>88812</v>
      </c>
      <c r="Z108" s="112">
        <v>93441</v>
      </c>
      <c r="AB108" s="109" t="str">
        <f>TEXT(Z108,"###,###")</f>
        <v>93,441</v>
      </c>
      <c r="AD108" s="130">
        <f>Z108/($Z$4)*100</f>
        <v>17.346484144399025</v>
      </c>
      <c r="AF108" s="109"/>
    </row>
    <row r="109" spans="1:32" x14ac:dyDescent="0.25">
      <c r="S109" s="115" t="s">
        <v>20</v>
      </c>
      <c r="T109" s="115"/>
      <c r="U109" s="112"/>
      <c r="V109" s="112">
        <v>71769</v>
      </c>
      <c r="W109" s="112">
        <v>72317</v>
      </c>
      <c r="X109" s="112">
        <v>72332</v>
      </c>
      <c r="Y109" s="112">
        <v>73742</v>
      </c>
      <c r="Z109" s="112">
        <v>87004</v>
      </c>
      <c r="AB109" s="109" t="str">
        <f>TEXT(Z109,"###,###")</f>
        <v>87,004</v>
      </c>
      <c r="AD109" s="130">
        <f>Z109/($Z$4)*100</f>
        <v>16.151512788811043</v>
      </c>
      <c r="AF109" s="109"/>
    </row>
    <row r="110" spans="1:32" x14ac:dyDescent="0.25">
      <c r="S110" s="115" t="s">
        <v>21</v>
      </c>
      <c r="T110" s="115"/>
      <c r="U110" s="112"/>
      <c r="V110" s="112">
        <v>105457</v>
      </c>
      <c r="W110" s="112">
        <v>105607</v>
      </c>
      <c r="X110" s="112">
        <v>112964</v>
      </c>
      <c r="Y110" s="112">
        <v>109950</v>
      </c>
      <c r="Z110" s="112">
        <v>121003</v>
      </c>
      <c r="AB110" s="109" t="str">
        <f>TEXT(Z110,"###,###")</f>
        <v>121,003</v>
      </c>
      <c r="AD110" s="130">
        <f>Z110/($Z$4)*100</f>
        <v>22.463122407987022</v>
      </c>
      <c r="AF110" s="109"/>
    </row>
    <row r="111" spans="1:32" x14ac:dyDescent="0.25">
      <c r="S111" s="115" t="s">
        <v>22</v>
      </c>
      <c r="T111" s="115"/>
      <c r="U111" s="112"/>
      <c r="V111" s="112">
        <v>175415</v>
      </c>
      <c r="W111" s="112">
        <v>176082</v>
      </c>
      <c r="X111" s="112">
        <v>190635</v>
      </c>
      <c r="Y111" s="112">
        <v>188726</v>
      </c>
      <c r="Z111" s="112">
        <v>196815</v>
      </c>
      <c r="AB111" s="109" t="str">
        <f>TEXT(Z111,"###,###")</f>
        <v>196,815</v>
      </c>
      <c r="AD111" s="130">
        <f>Z111/($Z$4)*100</f>
        <v>36.536940709965585</v>
      </c>
      <c r="AF111" s="109"/>
    </row>
    <row r="112" spans="1:32" x14ac:dyDescent="0.25">
      <c r="S112" s="118" t="s">
        <v>53</v>
      </c>
      <c r="T112" s="118"/>
      <c r="U112" s="112"/>
      <c r="V112" s="112">
        <v>468846</v>
      </c>
      <c r="W112" s="112">
        <v>489008</v>
      </c>
      <c r="X112" s="112">
        <v>500146</v>
      </c>
      <c r="Y112" s="112">
        <v>502593</v>
      </c>
      <c r="Z112" s="112">
        <v>538674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40.119999999999997</v>
      </c>
      <c r="W118" s="131">
        <v>40.19</v>
      </c>
      <c r="X118" s="131">
        <v>40.229999999999997</v>
      </c>
      <c r="Y118" s="131">
        <v>40.450000000000003</v>
      </c>
      <c r="Z118" s="131">
        <v>40.57</v>
      </c>
      <c r="AB118" s="109" t="str">
        <f>TEXT(Z118,"##.0")</f>
        <v>40.6</v>
      </c>
    </row>
    <row r="120" spans="19:32" x14ac:dyDescent="0.25">
      <c r="S120" s="101" t="s">
        <v>100</v>
      </c>
      <c r="T120" s="112"/>
      <c r="U120" s="112"/>
      <c r="V120" s="112">
        <v>276567</v>
      </c>
      <c r="W120" s="112">
        <v>288309</v>
      </c>
      <c r="X120" s="112">
        <v>292059</v>
      </c>
      <c r="Y120" s="112">
        <v>299040</v>
      </c>
      <c r="Z120" s="112">
        <v>302490</v>
      </c>
      <c r="AB120" s="109" t="str">
        <f>TEXT(Z120,"###,###")</f>
        <v>302,490</v>
      </c>
    </row>
    <row r="121" spans="19:32" x14ac:dyDescent="0.25">
      <c r="S121" s="101" t="s">
        <v>101</v>
      </c>
      <c r="T121" s="112"/>
      <c r="U121" s="112"/>
      <c r="V121" s="112">
        <v>26057</v>
      </c>
      <c r="W121" s="112">
        <v>27105</v>
      </c>
      <c r="X121" s="112">
        <v>28099</v>
      </c>
      <c r="Y121" s="112">
        <v>29172</v>
      </c>
      <c r="Z121" s="112">
        <v>29487</v>
      </c>
      <c r="AB121" s="109" t="str">
        <f>TEXT(Z121,"###,###")</f>
        <v>29,487</v>
      </c>
    </row>
    <row r="122" spans="19:32" x14ac:dyDescent="0.25">
      <c r="S122" s="101" t="s">
        <v>102</v>
      </c>
      <c r="T122" s="112"/>
      <c r="U122" s="112"/>
      <c r="V122" s="112">
        <v>23846</v>
      </c>
      <c r="W122" s="112">
        <v>25417</v>
      </c>
      <c r="X122" s="112">
        <v>26777</v>
      </c>
      <c r="Y122" s="112">
        <v>28000</v>
      </c>
      <c r="Z122" s="112">
        <v>31311</v>
      </c>
      <c r="AB122" s="109" t="str">
        <f>TEXT(Z122,"###,###")</f>
        <v>31,311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300413</v>
      </c>
      <c r="W124" s="112">
        <v>313726</v>
      </c>
      <c r="X124" s="112">
        <v>318836</v>
      </c>
      <c r="Y124" s="112">
        <v>327040</v>
      </c>
      <c r="Z124" s="112">
        <v>333801</v>
      </c>
      <c r="AB124" s="109" t="str">
        <f>TEXT(Z124,"###,###")</f>
        <v>333,801</v>
      </c>
      <c r="AD124" s="127">
        <f>Z124/$Z$7*100</f>
        <v>91.884563824896844</v>
      </c>
    </row>
    <row r="125" spans="19:32" x14ac:dyDescent="0.25">
      <c r="S125" s="101" t="s">
        <v>104</v>
      </c>
      <c r="T125" s="112"/>
      <c r="U125" s="112"/>
      <c r="V125" s="112">
        <v>49903</v>
      </c>
      <c r="W125" s="112">
        <v>52522</v>
      </c>
      <c r="X125" s="112">
        <v>54876</v>
      </c>
      <c r="Y125" s="112">
        <v>57172</v>
      </c>
      <c r="Z125" s="112">
        <v>60798</v>
      </c>
      <c r="AB125" s="109" t="str">
        <f>TEXT(Z125,"###,###")</f>
        <v>60,798</v>
      </c>
      <c r="AD125" s="127">
        <f>Z125/$Z$7*100</f>
        <v>16.735712929038794</v>
      </c>
    </row>
    <row r="127" spans="19:32" x14ac:dyDescent="0.25">
      <c r="S127" s="101" t="s">
        <v>105</v>
      </c>
      <c r="T127" s="112"/>
      <c r="U127" s="112"/>
      <c r="V127" s="112">
        <v>165339</v>
      </c>
      <c r="W127" s="112">
        <v>172037</v>
      </c>
      <c r="X127" s="112">
        <v>174143</v>
      </c>
      <c r="Y127" s="112">
        <v>178578</v>
      </c>
      <c r="Z127" s="112">
        <v>181184</v>
      </c>
      <c r="AB127" s="109" t="str">
        <f>TEXT(Z127,"###,###")</f>
        <v>181,184</v>
      </c>
      <c r="AD127" s="127">
        <f>Z127/$Z$7*100</f>
        <v>49.874065122783065</v>
      </c>
    </row>
    <row r="128" spans="19:32" x14ac:dyDescent="0.25">
      <c r="S128" s="101" t="s">
        <v>106</v>
      </c>
      <c r="T128" s="112"/>
      <c r="U128" s="112"/>
      <c r="V128" s="112">
        <v>161129</v>
      </c>
      <c r="W128" s="112">
        <v>168787</v>
      </c>
      <c r="X128" s="112">
        <v>172798</v>
      </c>
      <c r="Y128" s="112">
        <v>177634</v>
      </c>
      <c r="Z128" s="112">
        <v>181690</v>
      </c>
      <c r="AB128" s="109" t="str">
        <f>TEXT(Z128,"###,###")</f>
        <v>181,690</v>
      </c>
      <c r="AD128" s="127">
        <f>Z128/$Z$7*100</f>
        <v>50.013350473322447</v>
      </c>
    </row>
    <row r="130" spans="19:20" x14ac:dyDescent="0.25">
      <c r="S130" s="101" t="s">
        <v>280</v>
      </c>
      <c r="T130" s="127">
        <v>83.26566340841714</v>
      </c>
    </row>
    <row r="131" spans="19:20" x14ac:dyDescent="0.25">
      <c r="S131" s="101" t="s">
        <v>281</v>
      </c>
      <c r="T131" s="127">
        <v>8.1168125125590791</v>
      </c>
    </row>
    <row r="132" spans="19:20" x14ac:dyDescent="0.25">
      <c r="S132" s="101" t="s">
        <v>282</v>
      </c>
      <c r="T132" s="127">
        <v>8.6189004164797147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4B2808B-B277-4726-A637-FFE30AF5B7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A4EC3E8-4F0A-409E-AE5A-B89EC2FF59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51224C0-CBBD-4C45-9EE3-220300D68A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5633C9D-7533-4A83-80D7-5D881CACFEB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82607-47F8-4E81-8827-0FFF6C378332}">
  <sheetPr codeName="Sheet9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138</v>
      </c>
      <c r="T1" s="99"/>
      <c r="U1" s="99"/>
      <c r="V1" s="99"/>
      <c r="W1" s="99"/>
      <c r="X1" s="99"/>
      <c r="Y1" s="100" t="s">
        <v>139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138</v>
      </c>
      <c r="Y3" s="105" t="s">
        <v>139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9.30 Goondiwindi,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8929</v>
      </c>
      <c r="W4" s="108">
        <v>9800</v>
      </c>
      <c r="X4" s="108">
        <v>9145</v>
      </c>
      <c r="Y4" s="108">
        <v>9288</v>
      </c>
      <c r="Z4" s="108">
        <v>9733</v>
      </c>
      <c r="AB4" s="109" t="str">
        <f>TEXT(Z4,"###,###")</f>
        <v>9,733</v>
      </c>
      <c r="AD4" s="110">
        <f>Z4/Y4-1</f>
        <v>4.7911283376399716E-2</v>
      </c>
      <c r="AF4" s="110">
        <f>Z4/V4-1</f>
        <v>9.0043677903460573E-2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4699</v>
      </c>
      <c r="W5" s="108">
        <v>5141</v>
      </c>
      <c r="X5" s="108">
        <v>4697</v>
      </c>
      <c r="Y5" s="108">
        <v>4870</v>
      </c>
      <c r="Z5" s="108">
        <v>5127</v>
      </c>
      <c r="AB5" s="109" t="str">
        <f>TEXT(Z5,"###,###")</f>
        <v>5,127</v>
      </c>
      <c r="AD5" s="110">
        <f t="shared" ref="AD5:AD9" si="0">Z5/Y5-1</f>
        <v>5.2772073921971252E-2</v>
      </c>
      <c r="AF5" s="110">
        <f t="shared" ref="AF5:AF9" si="1">Z5/V5-1</f>
        <v>9.108320919344548E-2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4231</v>
      </c>
      <c r="W6" s="108">
        <v>4657</v>
      </c>
      <c r="X6" s="108">
        <v>4449</v>
      </c>
      <c r="Y6" s="108">
        <v>4418</v>
      </c>
      <c r="Z6" s="108">
        <v>4598</v>
      </c>
      <c r="AB6" s="109" t="str">
        <f>TEXT(Z6,"###,###")</f>
        <v>4,598</v>
      </c>
      <c r="AD6" s="110">
        <f t="shared" si="0"/>
        <v>4.0742417383431428E-2</v>
      </c>
      <c r="AF6" s="110">
        <f t="shared" si="1"/>
        <v>8.6740723233278194E-2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5902</v>
      </c>
      <c r="W7" s="108">
        <v>6564</v>
      </c>
      <c r="X7" s="108">
        <v>6151</v>
      </c>
      <c r="Y7" s="108">
        <v>6458</v>
      </c>
      <c r="Z7" s="108">
        <v>6405</v>
      </c>
      <c r="AB7" s="109" t="str">
        <f>TEXT(Z7,"###,###")</f>
        <v>6,405</v>
      </c>
      <c r="AD7" s="110">
        <f t="shared" si="0"/>
        <v>-8.2068751935583384E-3</v>
      </c>
      <c r="AF7" s="110">
        <f t="shared" si="1"/>
        <v>8.5225347339884738E-2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9,733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6,405</v>
      </c>
      <c r="P8" s="67"/>
      <c r="S8" s="107" t="s">
        <v>84</v>
      </c>
      <c r="T8" s="108"/>
      <c r="U8" s="108"/>
      <c r="V8" s="108">
        <v>37757</v>
      </c>
      <c r="W8" s="108">
        <v>38627.07</v>
      </c>
      <c r="X8" s="108">
        <v>41139.69</v>
      </c>
      <c r="Y8" s="108">
        <v>40625.01</v>
      </c>
      <c r="Z8" s="108">
        <v>41907</v>
      </c>
      <c r="AB8" s="109" t="str">
        <f>TEXT(Z8,"$###,###")</f>
        <v>$41,907</v>
      </c>
      <c r="AD8" s="110">
        <f t="shared" si="0"/>
        <v>3.1556669155281325E-2</v>
      </c>
      <c r="AF8" s="110">
        <f t="shared" si="1"/>
        <v>0.10991339354291929</v>
      </c>
    </row>
    <row r="9" spans="1:32" x14ac:dyDescent="0.25">
      <c r="A9" s="30" t="s">
        <v>14</v>
      </c>
      <c r="B9" s="71"/>
      <c r="C9" s="72"/>
      <c r="D9" s="73">
        <f>AD104</f>
        <v>71.344909072228504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53.411397345823573</v>
      </c>
      <c r="P9" s="74" t="s">
        <v>85</v>
      </c>
      <c r="S9" s="107" t="s">
        <v>7</v>
      </c>
      <c r="T9" s="108"/>
      <c r="U9" s="108"/>
      <c r="V9" s="108">
        <v>284885563</v>
      </c>
      <c r="W9" s="108">
        <v>283861715</v>
      </c>
      <c r="X9" s="108">
        <v>265763751</v>
      </c>
      <c r="Y9" s="108">
        <v>243348790</v>
      </c>
      <c r="Z9" s="108">
        <v>282302520</v>
      </c>
      <c r="AB9" s="109" t="str">
        <f>TEXT(Z9/1000000,"$#,###.0")&amp;" mil"</f>
        <v>$282.3 mil</v>
      </c>
      <c r="AD9" s="110">
        <f t="shared" si="0"/>
        <v>0.16007365395159767</v>
      </c>
      <c r="AF9" s="110">
        <f t="shared" si="1"/>
        <v>-9.0669494543673679E-3</v>
      </c>
    </row>
    <row r="10" spans="1:32" x14ac:dyDescent="0.25">
      <c r="A10" s="30" t="s">
        <v>17</v>
      </c>
      <c r="B10" s="71"/>
      <c r="C10" s="72"/>
      <c r="D10" s="73">
        <f>AD105</f>
        <v>13.243604233021678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46.41686182669789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74.145199063231843</v>
      </c>
      <c r="P11" s="74" t="s">
        <v>85</v>
      </c>
      <c r="S11" s="107" t="s">
        <v>29</v>
      </c>
      <c r="T11" s="112"/>
      <c r="U11" s="112"/>
      <c r="V11" s="112">
        <v>7470</v>
      </c>
      <c r="W11" s="112">
        <v>8006</v>
      </c>
      <c r="X11" s="112">
        <v>7630</v>
      </c>
      <c r="Y11" s="112">
        <v>7583</v>
      </c>
      <c r="Z11" s="112">
        <v>8081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13.442622950819672</v>
      </c>
      <c r="P12" s="74" t="s">
        <v>85</v>
      </c>
      <c r="S12" s="107" t="s">
        <v>30</v>
      </c>
      <c r="T12" s="112"/>
      <c r="U12" s="112"/>
      <c r="V12" s="112">
        <v>1464</v>
      </c>
      <c r="W12" s="112">
        <v>1794</v>
      </c>
      <c r="X12" s="112">
        <v>1517</v>
      </c>
      <c r="Y12" s="112">
        <v>1706</v>
      </c>
      <c r="Z12" s="112">
        <v>1652</v>
      </c>
    </row>
    <row r="13" spans="1:32" ht="15" customHeight="1" x14ac:dyDescent="0.25">
      <c r="A13" s="30" t="s">
        <v>19</v>
      </c>
      <c r="B13" s="72"/>
      <c r="C13" s="72"/>
      <c r="D13" s="73">
        <f>AD108</f>
        <v>17.918421863762457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12.396565183450429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20.189047570122266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42.0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24.206308435220382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17.926296064959402</v>
      </c>
      <c r="P15" s="74" t="s">
        <v>85</v>
      </c>
      <c r="S15" s="115" t="s">
        <v>61</v>
      </c>
      <c r="T15" s="115"/>
      <c r="U15" s="116"/>
      <c r="V15" s="116">
        <v>1780</v>
      </c>
      <c r="W15" s="116">
        <v>1693</v>
      </c>
      <c r="X15" s="116">
        <v>1469</v>
      </c>
      <c r="Y15" s="112">
        <v>1529</v>
      </c>
      <c r="Z15" s="112">
        <v>1642</v>
      </c>
      <c r="AB15" s="117">
        <f t="shared" ref="AB15:AB34" si="2">IF(Z15="np",0,Z15/$Z$34)</f>
        <v>0.16870440768519471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22.480221925408404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82.073703935040598</v>
      </c>
      <c r="P16" s="37" t="s">
        <v>85</v>
      </c>
      <c r="S16" s="115" t="s">
        <v>62</v>
      </c>
      <c r="T16" s="115"/>
      <c r="U16" s="116"/>
      <c r="V16" s="116">
        <v>49</v>
      </c>
      <c r="W16" s="116">
        <v>76</v>
      </c>
      <c r="X16" s="116">
        <v>75</v>
      </c>
      <c r="Y16" s="112">
        <v>49</v>
      </c>
      <c r="Z16" s="112">
        <v>56</v>
      </c>
      <c r="AB16" s="117">
        <f t="shared" si="2"/>
        <v>5.7536216993732663E-3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305</v>
      </c>
      <c r="W17" s="116">
        <v>362</v>
      </c>
      <c r="X17" s="116">
        <v>408</v>
      </c>
      <c r="Y17" s="112">
        <v>409</v>
      </c>
      <c r="Z17" s="112">
        <v>415</v>
      </c>
      <c r="AB17" s="117">
        <f t="shared" si="2"/>
        <v>4.2638446522141167E-2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58</v>
      </c>
      <c r="W18" s="116">
        <v>68</v>
      </c>
      <c r="X18" s="116">
        <v>78</v>
      </c>
      <c r="Y18" s="112">
        <v>58</v>
      </c>
      <c r="Z18" s="112">
        <v>67</v>
      </c>
      <c r="AB18" s="117">
        <f t="shared" si="2"/>
        <v>6.8837973903215863E-3</v>
      </c>
    </row>
    <row r="19" spans="1:28" x14ac:dyDescent="0.25">
      <c r="A19" s="63" t="str">
        <f>$S$1&amp;" ("&amp;$V$2&amp;" to "&amp;$Z$2&amp;")"</f>
        <v>Goondiwindi (2016-17 to 2020-21)</v>
      </c>
      <c r="B19" s="63"/>
      <c r="C19" s="63"/>
      <c r="D19" s="63"/>
      <c r="E19" s="63"/>
      <c r="F19" s="63"/>
      <c r="G19" s="63" t="str">
        <f>$S$1&amp;" ("&amp;$V$2&amp;" to "&amp;$Z$2&amp;")"</f>
        <v>Goondiwindi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474</v>
      </c>
      <c r="W19" s="116">
        <v>583</v>
      </c>
      <c r="X19" s="116">
        <v>583</v>
      </c>
      <c r="Y19" s="112">
        <v>616</v>
      </c>
      <c r="Z19" s="112">
        <v>576</v>
      </c>
      <c r="AB19" s="117">
        <f t="shared" si="2"/>
        <v>5.9180108907839313E-2</v>
      </c>
    </row>
    <row r="20" spans="1:28" x14ac:dyDescent="0.25">
      <c r="S20" s="115" t="s">
        <v>66</v>
      </c>
      <c r="T20" s="115"/>
      <c r="U20" s="116"/>
      <c r="V20" s="116">
        <v>393</v>
      </c>
      <c r="W20" s="116">
        <v>519</v>
      </c>
      <c r="X20" s="116">
        <v>444</v>
      </c>
      <c r="Y20" s="112">
        <v>418</v>
      </c>
      <c r="Z20" s="112">
        <v>428</v>
      </c>
      <c r="AB20" s="117">
        <f t="shared" si="2"/>
        <v>4.397410870235282E-2</v>
      </c>
    </row>
    <row r="21" spans="1:28" x14ac:dyDescent="0.25">
      <c r="S21" s="115" t="s">
        <v>67</v>
      </c>
      <c r="T21" s="115"/>
      <c r="U21" s="116"/>
      <c r="V21" s="116">
        <v>733</v>
      </c>
      <c r="W21" s="116">
        <v>878</v>
      </c>
      <c r="X21" s="116">
        <v>698</v>
      </c>
      <c r="Y21" s="112">
        <v>703</v>
      </c>
      <c r="Z21" s="112">
        <v>871</v>
      </c>
      <c r="AB21" s="117">
        <f t="shared" si="2"/>
        <v>8.9489366074180621E-2</v>
      </c>
    </row>
    <row r="22" spans="1:28" x14ac:dyDescent="0.25">
      <c r="S22" s="115" t="s">
        <v>68</v>
      </c>
      <c r="T22" s="115"/>
      <c r="U22" s="116"/>
      <c r="V22" s="116">
        <v>582</v>
      </c>
      <c r="W22" s="116">
        <v>570</v>
      </c>
      <c r="X22" s="116">
        <v>607</v>
      </c>
      <c r="Y22" s="112">
        <v>600</v>
      </c>
      <c r="Z22" s="112">
        <v>594</v>
      </c>
      <c r="AB22" s="117">
        <f t="shared" si="2"/>
        <v>6.1029487311209288E-2</v>
      </c>
    </row>
    <row r="23" spans="1:28" x14ac:dyDescent="0.25">
      <c r="S23" s="115" t="s">
        <v>69</v>
      </c>
      <c r="T23" s="115"/>
      <c r="U23" s="116"/>
      <c r="V23" s="116">
        <v>249</v>
      </c>
      <c r="W23" s="116">
        <v>317</v>
      </c>
      <c r="X23" s="116">
        <v>273</v>
      </c>
      <c r="Y23" s="112">
        <v>268</v>
      </c>
      <c r="Z23" s="112">
        <v>317</v>
      </c>
      <c r="AB23" s="117">
        <f t="shared" si="2"/>
        <v>3.2569608548237955E-2</v>
      </c>
    </row>
    <row r="24" spans="1:28" x14ac:dyDescent="0.25">
      <c r="S24" s="115" t="s">
        <v>70</v>
      </c>
      <c r="T24" s="115"/>
      <c r="U24" s="116"/>
      <c r="V24" s="116">
        <v>25</v>
      </c>
      <c r="W24" s="116">
        <v>24</v>
      </c>
      <c r="X24" s="116">
        <v>24</v>
      </c>
      <c r="Y24" s="112">
        <v>17</v>
      </c>
      <c r="Z24" s="112">
        <v>9</v>
      </c>
      <c r="AB24" s="117">
        <f t="shared" si="2"/>
        <v>9.2468920168498926E-4</v>
      </c>
    </row>
    <row r="25" spans="1:28" x14ac:dyDescent="0.25">
      <c r="S25" s="115" t="s">
        <v>71</v>
      </c>
      <c r="T25" s="115"/>
      <c r="U25" s="116"/>
      <c r="V25" s="116">
        <v>245</v>
      </c>
      <c r="W25" s="116">
        <v>256</v>
      </c>
      <c r="X25" s="116">
        <v>256</v>
      </c>
      <c r="Y25" s="112">
        <v>262</v>
      </c>
      <c r="Z25" s="112">
        <v>262</v>
      </c>
      <c r="AB25" s="117">
        <f t="shared" si="2"/>
        <v>2.6918730093496351E-2</v>
      </c>
    </row>
    <row r="26" spans="1:28" x14ac:dyDescent="0.25">
      <c r="S26" s="115" t="s">
        <v>72</v>
      </c>
      <c r="T26" s="115"/>
      <c r="U26" s="116"/>
      <c r="V26" s="116">
        <v>104</v>
      </c>
      <c r="W26" s="116">
        <v>136</v>
      </c>
      <c r="X26" s="116">
        <v>145</v>
      </c>
      <c r="Y26" s="112">
        <v>151</v>
      </c>
      <c r="Z26" s="112">
        <v>158</v>
      </c>
      <c r="AB26" s="117">
        <f t="shared" si="2"/>
        <v>1.6233432651803145E-2</v>
      </c>
    </row>
    <row r="27" spans="1:28" x14ac:dyDescent="0.25">
      <c r="S27" s="115" t="s">
        <v>73</v>
      </c>
      <c r="T27" s="115"/>
      <c r="U27" s="116"/>
      <c r="V27" s="116">
        <v>285</v>
      </c>
      <c r="W27" s="116">
        <v>324</v>
      </c>
      <c r="X27" s="116">
        <v>329</v>
      </c>
      <c r="Y27" s="112">
        <v>281</v>
      </c>
      <c r="Z27" s="112">
        <v>331</v>
      </c>
      <c r="AB27" s="117">
        <f t="shared" si="2"/>
        <v>3.4008013973081272E-2</v>
      </c>
    </row>
    <row r="28" spans="1:28" x14ac:dyDescent="0.25">
      <c r="S28" s="115" t="s">
        <v>74</v>
      </c>
      <c r="T28" s="115"/>
      <c r="U28" s="116"/>
      <c r="V28" s="116">
        <v>474</v>
      </c>
      <c r="W28" s="116">
        <v>577</v>
      </c>
      <c r="X28" s="116">
        <v>608</v>
      </c>
      <c r="Y28" s="112">
        <v>603</v>
      </c>
      <c r="Z28" s="112">
        <v>679</v>
      </c>
      <c r="AB28" s="117">
        <f t="shared" si="2"/>
        <v>6.9762663104900854E-2</v>
      </c>
    </row>
    <row r="29" spans="1:28" x14ac:dyDescent="0.25">
      <c r="S29" s="115" t="s">
        <v>75</v>
      </c>
      <c r="T29" s="115"/>
      <c r="U29" s="116"/>
      <c r="V29" s="116">
        <v>362</v>
      </c>
      <c r="W29" s="116">
        <v>398</v>
      </c>
      <c r="X29" s="116">
        <v>407</v>
      </c>
      <c r="Y29" s="112">
        <v>377</v>
      </c>
      <c r="Z29" s="112">
        <v>390</v>
      </c>
      <c r="AB29" s="117">
        <f t="shared" si="2"/>
        <v>4.0069865406349534E-2</v>
      </c>
    </row>
    <row r="30" spans="1:28" x14ac:dyDescent="0.25">
      <c r="S30" s="115" t="s">
        <v>76</v>
      </c>
      <c r="T30" s="115"/>
      <c r="U30" s="116"/>
      <c r="V30" s="116">
        <v>549</v>
      </c>
      <c r="W30" s="116">
        <v>606</v>
      </c>
      <c r="X30" s="116">
        <v>603</v>
      </c>
      <c r="Y30" s="112">
        <v>650</v>
      </c>
      <c r="Z30" s="112">
        <v>627</v>
      </c>
      <c r="AB30" s="117">
        <f t="shared" si="2"/>
        <v>6.4420014384054244E-2</v>
      </c>
    </row>
    <row r="31" spans="1:28" x14ac:dyDescent="0.25">
      <c r="S31" s="115" t="s">
        <v>77</v>
      </c>
      <c r="T31" s="115"/>
      <c r="U31" s="116"/>
      <c r="V31" s="116">
        <v>616</v>
      </c>
      <c r="W31" s="116">
        <v>584</v>
      </c>
      <c r="X31" s="116">
        <v>687</v>
      </c>
      <c r="Y31" s="112">
        <v>716</v>
      </c>
      <c r="Z31" s="112">
        <v>749</v>
      </c>
      <c r="AB31" s="117">
        <f t="shared" si="2"/>
        <v>7.695469022911744E-2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41</v>
      </c>
      <c r="W32" s="116">
        <v>32</v>
      </c>
      <c r="X32" s="116">
        <v>40</v>
      </c>
      <c r="Y32" s="112">
        <v>50</v>
      </c>
      <c r="Z32" s="112">
        <v>45</v>
      </c>
      <c r="AB32" s="117">
        <f t="shared" si="2"/>
        <v>4.6234460084249463E-3</v>
      </c>
    </row>
    <row r="33" spans="19:32" x14ac:dyDescent="0.25">
      <c r="S33" s="115" t="s">
        <v>79</v>
      </c>
      <c r="T33" s="115"/>
      <c r="U33" s="116"/>
      <c r="V33" s="116">
        <v>315</v>
      </c>
      <c r="W33" s="116">
        <v>384</v>
      </c>
      <c r="X33" s="116">
        <v>389</v>
      </c>
      <c r="Y33" s="112">
        <v>447</v>
      </c>
      <c r="Z33" s="112">
        <v>479</v>
      </c>
      <c r="AB33" s="117">
        <f t="shared" si="2"/>
        <v>4.9214014178567758E-2</v>
      </c>
    </row>
    <row r="34" spans="19:32" x14ac:dyDescent="0.25">
      <c r="S34" s="118" t="s">
        <v>53</v>
      </c>
      <c r="T34" s="118"/>
      <c r="U34" s="119"/>
      <c r="V34" s="119">
        <v>8929</v>
      </c>
      <c r="W34" s="119">
        <v>9796</v>
      </c>
      <c r="X34" s="119">
        <v>9143</v>
      </c>
      <c r="Y34" s="120">
        <v>9283</v>
      </c>
      <c r="Z34" s="120">
        <v>9733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4870</v>
      </c>
      <c r="W37" s="112">
        <v>5555</v>
      </c>
      <c r="X37" s="112">
        <v>5084</v>
      </c>
      <c r="Y37" s="112">
        <v>5403</v>
      </c>
      <c r="Z37" s="112">
        <v>5256</v>
      </c>
      <c r="AB37" s="132">
        <f>Z37/Z40*100</f>
        <v>82.073703935040598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1031</v>
      </c>
      <c r="W38" s="112">
        <v>1012</v>
      </c>
      <c r="X38" s="112">
        <v>1067</v>
      </c>
      <c r="Y38" s="112">
        <v>1056</v>
      </c>
      <c r="Z38" s="112">
        <v>1148</v>
      </c>
      <c r="AB38" s="132">
        <f>Z38/Z40*100</f>
        <v>17.926296064959402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5901</v>
      </c>
      <c r="W40" s="112">
        <v>6567</v>
      </c>
      <c r="X40" s="112">
        <v>6151</v>
      </c>
      <c r="Y40" s="112">
        <v>6459</v>
      </c>
      <c r="Z40" s="112">
        <v>6404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27</v>
      </c>
      <c r="W44" s="112">
        <v>38</v>
      </c>
      <c r="X44" s="112">
        <v>29</v>
      </c>
      <c r="Y44" s="112">
        <v>43</v>
      </c>
      <c r="Z44" s="112">
        <v>42</v>
      </c>
    </row>
    <row r="45" spans="19:32" x14ac:dyDescent="0.25">
      <c r="S45" s="115" t="s">
        <v>37</v>
      </c>
      <c r="T45" s="115"/>
      <c r="U45" s="112"/>
      <c r="V45" s="112">
        <v>185</v>
      </c>
      <c r="W45" s="112">
        <v>205</v>
      </c>
      <c r="X45" s="112">
        <v>162</v>
      </c>
      <c r="Y45" s="112">
        <v>170</v>
      </c>
      <c r="Z45" s="112">
        <v>204</v>
      </c>
    </row>
    <row r="46" spans="19:32" x14ac:dyDescent="0.25">
      <c r="S46" s="115" t="s">
        <v>38</v>
      </c>
      <c r="T46" s="115"/>
      <c r="U46" s="112"/>
      <c r="V46" s="112">
        <v>365</v>
      </c>
      <c r="W46" s="112">
        <v>400</v>
      </c>
      <c r="X46" s="112">
        <v>339</v>
      </c>
      <c r="Y46" s="112">
        <v>327</v>
      </c>
      <c r="Z46" s="112">
        <v>367</v>
      </c>
    </row>
    <row r="47" spans="19:32" x14ac:dyDescent="0.25">
      <c r="S47" s="115" t="s">
        <v>39</v>
      </c>
      <c r="T47" s="115"/>
      <c r="U47" s="112"/>
      <c r="V47" s="112">
        <v>493</v>
      </c>
      <c r="W47" s="112">
        <v>546</v>
      </c>
      <c r="X47" s="112">
        <v>500</v>
      </c>
      <c r="Y47" s="112">
        <v>462</v>
      </c>
      <c r="Z47" s="112">
        <v>492</v>
      </c>
    </row>
    <row r="48" spans="19:32" x14ac:dyDescent="0.25">
      <c r="S48" s="115" t="s">
        <v>40</v>
      </c>
      <c r="T48" s="115"/>
      <c r="U48" s="112"/>
      <c r="V48" s="112">
        <v>554</v>
      </c>
      <c r="W48" s="112">
        <v>596</v>
      </c>
      <c r="X48" s="112">
        <v>560</v>
      </c>
      <c r="Y48" s="112">
        <v>599</v>
      </c>
      <c r="Z48" s="112">
        <v>645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466</v>
      </c>
      <c r="W49" s="112">
        <v>423</v>
      </c>
      <c r="X49" s="112">
        <v>433</v>
      </c>
      <c r="Y49" s="112">
        <v>445</v>
      </c>
      <c r="Z49" s="112">
        <v>507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Goondiwindi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370</v>
      </c>
      <c r="W50" s="112">
        <v>448</v>
      </c>
      <c r="X50" s="112">
        <v>420</v>
      </c>
      <c r="Y50" s="112">
        <v>444</v>
      </c>
      <c r="Z50" s="112">
        <v>450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406</v>
      </c>
      <c r="W51" s="112">
        <v>414</v>
      </c>
      <c r="X51" s="112">
        <v>372</v>
      </c>
      <c r="Y51" s="112">
        <v>353</v>
      </c>
      <c r="Z51" s="112">
        <v>370</v>
      </c>
    </row>
    <row r="52" spans="1:26" ht="15" customHeight="1" x14ac:dyDescent="0.25">
      <c r="S52" s="115" t="s">
        <v>44</v>
      </c>
      <c r="T52" s="115"/>
      <c r="U52" s="112"/>
      <c r="V52" s="112">
        <v>376</v>
      </c>
      <c r="W52" s="112">
        <v>425</v>
      </c>
      <c r="X52" s="112">
        <v>401</v>
      </c>
      <c r="Y52" s="112">
        <v>415</v>
      </c>
      <c r="Z52" s="112">
        <v>368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360</v>
      </c>
      <c r="W53" s="112">
        <v>402</v>
      </c>
      <c r="X53" s="112">
        <v>365</v>
      </c>
      <c r="Y53" s="112">
        <v>383</v>
      </c>
      <c r="Z53" s="112">
        <v>418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433</v>
      </c>
      <c r="W54" s="112">
        <v>461</v>
      </c>
      <c r="X54" s="112">
        <v>416</v>
      </c>
      <c r="Y54" s="112">
        <v>425</v>
      </c>
      <c r="Z54" s="112">
        <v>371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314</v>
      </c>
      <c r="W55" s="112">
        <v>338</v>
      </c>
      <c r="X55" s="112">
        <v>322</v>
      </c>
      <c r="Y55" s="112">
        <v>355</v>
      </c>
      <c r="Z55" s="112">
        <v>432</v>
      </c>
    </row>
    <row r="56" spans="1:26" ht="15" customHeight="1" x14ac:dyDescent="0.25">
      <c r="S56" s="115" t="s">
        <v>48</v>
      </c>
      <c r="T56" s="115"/>
      <c r="U56" s="112"/>
      <c r="V56" s="112">
        <v>189</v>
      </c>
      <c r="W56" s="112">
        <v>222</v>
      </c>
      <c r="X56" s="112">
        <v>219</v>
      </c>
      <c r="Y56" s="112">
        <v>231</v>
      </c>
      <c r="Z56" s="112">
        <v>243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79</v>
      </c>
      <c r="W57" s="112">
        <v>106</v>
      </c>
      <c r="X57" s="112">
        <v>83</v>
      </c>
      <c r="Y57" s="112">
        <v>109</v>
      </c>
      <c r="Z57" s="112">
        <v>119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50</v>
      </c>
      <c r="W58" s="112">
        <v>52</v>
      </c>
      <c r="X58" s="112">
        <v>32</v>
      </c>
      <c r="Y58" s="112">
        <v>45</v>
      </c>
      <c r="Z58" s="112">
        <v>43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17</v>
      </c>
      <c r="W59" s="112">
        <v>28</v>
      </c>
      <c r="X59" s="112">
        <v>23</v>
      </c>
      <c r="Y59" s="112">
        <v>40</v>
      </c>
      <c r="Z59" s="112">
        <v>34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16</v>
      </c>
      <c r="W60" s="112">
        <v>21</v>
      </c>
      <c r="X60" s="112">
        <v>14</v>
      </c>
      <c r="Y60" s="112">
        <v>25</v>
      </c>
      <c r="Z60" s="112">
        <v>22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4697</v>
      </c>
      <c r="W61" s="112">
        <v>5139</v>
      </c>
      <c r="X61" s="112">
        <v>4693</v>
      </c>
      <c r="Y61" s="112">
        <v>4866</v>
      </c>
      <c r="Z61" s="112">
        <v>5127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25</v>
      </c>
      <c r="W63" s="112">
        <v>30</v>
      </c>
      <c r="X63" s="112">
        <v>22</v>
      </c>
      <c r="Y63" s="112">
        <v>16</v>
      </c>
      <c r="Z63" s="112">
        <v>29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159</v>
      </c>
      <c r="W64" s="112">
        <v>194</v>
      </c>
      <c r="X64" s="112">
        <v>121</v>
      </c>
      <c r="Y64" s="112">
        <v>145</v>
      </c>
      <c r="Z64" s="112">
        <v>170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Goondiwindi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343</v>
      </c>
      <c r="W65" s="112">
        <v>387</v>
      </c>
      <c r="X65" s="112">
        <v>344</v>
      </c>
      <c r="Y65" s="112">
        <v>338</v>
      </c>
      <c r="Z65" s="112">
        <v>400</v>
      </c>
    </row>
    <row r="66" spans="1:26" x14ac:dyDescent="0.25">
      <c r="S66" s="115" t="s">
        <v>39</v>
      </c>
      <c r="T66" s="115"/>
      <c r="U66" s="112"/>
      <c r="V66" s="112">
        <v>398</v>
      </c>
      <c r="W66" s="112">
        <v>411</v>
      </c>
      <c r="X66" s="112">
        <v>456</v>
      </c>
      <c r="Y66" s="112">
        <v>396</v>
      </c>
      <c r="Z66" s="112">
        <v>416</v>
      </c>
    </row>
    <row r="67" spans="1:26" x14ac:dyDescent="0.25">
      <c r="S67" s="115" t="s">
        <v>40</v>
      </c>
      <c r="T67" s="115"/>
      <c r="U67" s="112"/>
      <c r="V67" s="112">
        <v>481</v>
      </c>
      <c r="W67" s="112">
        <v>490</v>
      </c>
      <c r="X67" s="112">
        <v>512</v>
      </c>
      <c r="Y67" s="112">
        <v>437</v>
      </c>
      <c r="Z67" s="112">
        <v>462</v>
      </c>
    </row>
    <row r="68" spans="1:26" x14ac:dyDescent="0.25">
      <c r="S68" s="115" t="s">
        <v>41</v>
      </c>
      <c r="T68" s="115"/>
      <c r="U68" s="112"/>
      <c r="V68" s="112">
        <v>437</v>
      </c>
      <c r="W68" s="112">
        <v>473</v>
      </c>
      <c r="X68" s="112">
        <v>433</v>
      </c>
      <c r="Y68" s="112">
        <v>493</v>
      </c>
      <c r="Z68" s="112">
        <v>448</v>
      </c>
    </row>
    <row r="69" spans="1:26" x14ac:dyDescent="0.25">
      <c r="S69" s="115" t="s">
        <v>42</v>
      </c>
      <c r="T69" s="115"/>
      <c r="U69" s="112"/>
      <c r="V69" s="112">
        <v>429</v>
      </c>
      <c r="W69" s="112">
        <v>471</v>
      </c>
      <c r="X69" s="112">
        <v>475</v>
      </c>
      <c r="Y69" s="112">
        <v>417</v>
      </c>
      <c r="Z69" s="112">
        <v>432</v>
      </c>
    </row>
    <row r="70" spans="1:26" x14ac:dyDescent="0.25">
      <c r="S70" s="115" t="s">
        <v>43</v>
      </c>
      <c r="T70" s="115"/>
      <c r="U70" s="112"/>
      <c r="V70" s="112">
        <v>392</v>
      </c>
      <c r="W70" s="112">
        <v>391</v>
      </c>
      <c r="X70" s="112">
        <v>386</v>
      </c>
      <c r="Y70" s="112">
        <v>403</v>
      </c>
      <c r="Z70" s="112">
        <v>443</v>
      </c>
    </row>
    <row r="71" spans="1:26" x14ac:dyDescent="0.25">
      <c r="S71" s="115" t="s">
        <v>44</v>
      </c>
      <c r="T71" s="115"/>
      <c r="U71" s="112"/>
      <c r="V71" s="112">
        <v>412</v>
      </c>
      <c r="W71" s="112">
        <v>489</v>
      </c>
      <c r="X71" s="112">
        <v>445</v>
      </c>
      <c r="Y71" s="112">
        <v>424</v>
      </c>
      <c r="Z71" s="112">
        <v>426</v>
      </c>
    </row>
    <row r="72" spans="1:26" x14ac:dyDescent="0.25">
      <c r="S72" s="115" t="s">
        <v>45</v>
      </c>
      <c r="T72" s="115"/>
      <c r="U72" s="112"/>
      <c r="V72" s="112">
        <v>353</v>
      </c>
      <c r="W72" s="112">
        <v>381</v>
      </c>
      <c r="X72" s="112">
        <v>373</v>
      </c>
      <c r="Y72" s="112">
        <v>370</v>
      </c>
      <c r="Z72" s="112">
        <v>407</v>
      </c>
    </row>
    <row r="73" spans="1:26" x14ac:dyDescent="0.25">
      <c r="S73" s="115" t="s">
        <v>46</v>
      </c>
      <c r="T73" s="115"/>
      <c r="U73" s="112"/>
      <c r="V73" s="112">
        <v>375</v>
      </c>
      <c r="W73" s="112">
        <v>372</v>
      </c>
      <c r="X73" s="112">
        <v>382</v>
      </c>
      <c r="Y73" s="112">
        <v>381</v>
      </c>
      <c r="Z73" s="112">
        <v>360</v>
      </c>
    </row>
    <row r="74" spans="1:26" x14ac:dyDescent="0.25">
      <c r="S74" s="115" t="s">
        <v>47</v>
      </c>
      <c r="T74" s="115"/>
      <c r="U74" s="112"/>
      <c r="V74" s="112">
        <v>205</v>
      </c>
      <c r="W74" s="112">
        <v>273</v>
      </c>
      <c r="X74" s="112">
        <v>262</v>
      </c>
      <c r="Y74" s="112">
        <v>279</v>
      </c>
      <c r="Z74" s="112">
        <v>295</v>
      </c>
    </row>
    <row r="75" spans="1:26" x14ac:dyDescent="0.25">
      <c r="S75" s="115" t="s">
        <v>48</v>
      </c>
      <c r="T75" s="115"/>
      <c r="U75" s="112"/>
      <c r="V75" s="112">
        <v>102</v>
      </c>
      <c r="W75" s="112">
        <v>128</v>
      </c>
      <c r="X75" s="112">
        <v>117</v>
      </c>
      <c r="Y75" s="112">
        <v>140</v>
      </c>
      <c r="Z75" s="112">
        <v>143</v>
      </c>
    </row>
    <row r="76" spans="1:26" x14ac:dyDescent="0.25">
      <c r="S76" s="115" t="s">
        <v>49</v>
      </c>
      <c r="T76" s="115"/>
      <c r="U76" s="112"/>
      <c r="V76" s="112">
        <v>57</v>
      </c>
      <c r="W76" s="112">
        <v>88</v>
      </c>
      <c r="X76" s="112">
        <v>68</v>
      </c>
      <c r="Y76" s="112">
        <v>93</v>
      </c>
      <c r="Z76" s="112">
        <v>91</v>
      </c>
    </row>
    <row r="77" spans="1:26" x14ac:dyDescent="0.25">
      <c r="S77" s="115" t="s">
        <v>50</v>
      </c>
      <c r="T77" s="115"/>
      <c r="U77" s="112"/>
      <c r="V77" s="112">
        <v>38</v>
      </c>
      <c r="W77" s="112">
        <v>50</v>
      </c>
      <c r="X77" s="112">
        <v>30</v>
      </c>
      <c r="Y77" s="112">
        <v>46</v>
      </c>
      <c r="Z77" s="112">
        <v>32</v>
      </c>
    </row>
    <row r="78" spans="1:26" x14ac:dyDescent="0.25">
      <c r="S78" s="115" t="s">
        <v>51</v>
      </c>
      <c r="T78" s="115"/>
      <c r="U78" s="112"/>
      <c r="V78" s="112">
        <v>18</v>
      </c>
      <c r="W78" s="112">
        <v>15</v>
      </c>
      <c r="X78" s="112">
        <v>18</v>
      </c>
      <c r="Y78" s="112">
        <v>25</v>
      </c>
      <c r="Z78" s="112">
        <v>30</v>
      </c>
    </row>
    <row r="79" spans="1:26" x14ac:dyDescent="0.25">
      <c r="S79" s="115" t="s">
        <v>52</v>
      </c>
      <c r="T79" s="115"/>
      <c r="U79" s="112"/>
      <c r="V79" s="112">
        <v>14</v>
      </c>
      <c r="W79" s="112">
        <v>17</v>
      </c>
      <c r="X79" s="112">
        <v>12</v>
      </c>
      <c r="Y79" s="112">
        <v>5</v>
      </c>
      <c r="Z79" s="112">
        <v>14</v>
      </c>
    </row>
    <row r="80" spans="1:26" x14ac:dyDescent="0.25">
      <c r="S80" s="118" t="s">
        <v>53</v>
      </c>
      <c r="T80" s="118"/>
      <c r="U80" s="112"/>
      <c r="V80" s="112">
        <v>4237</v>
      </c>
      <c r="W80" s="112">
        <v>4654</v>
      </c>
      <c r="X80" s="112">
        <v>4448</v>
      </c>
      <c r="Y80" s="112">
        <v>4418</v>
      </c>
      <c r="Z80" s="112">
        <v>4598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Goondiwindi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379</v>
      </c>
      <c r="W83" s="112">
        <v>418</v>
      </c>
      <c r="X83" s="112">
        <v>389</v>
      </c>
      <c r="Y83" s="112">
        <v>437</v>
      </c>
      <c r="Z83" s="112">
        <v>412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133</v>
      </c>
      <c r="W84" s="112">
        <v>142</v>
      </c>
      <c r="X84" s="112">
        <v>146</v>
      </c>
      <c r="Y84" s="112">
        <v>153</v>
      </c>
      <c r="Z84" s="112">
        <v>169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543</v>
      </c>
      <c r="W85" s="112">
        <v>595</v>
      </c>
      <c r="X85" s="112">
        <v>575</v>
      </c>
      <c r="Y85" s="112">
        <v>580</v>
      </c>
      <c r="Z85" s="112">
        <v>582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9,733</v>
      </c>
      <c r="D86" s="96">
        <f t="shared" ref="D86:D91" si="4">AD4</f>
        <v>4.7911283376399716E-2</v>
      </c>
      <c r="E86" s="97">
        <f t="shared" ref="E86:E91" si="5">AD4</f>
        <v>4.7911283376399716E-2</v>
      </c>
      <c r="F86" s="96">
        <f t="shared" ref="F86:F91" si="6">AF4</f>
        <v>9.0043677903460573E-2</v>
      </c>
      <c r="G86" s="97">
        <f t="shared" ref="G86:G91" si="7">AF4</f>
        <v>9.0043677903460573E-2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74</v>
      </c>
      <c r="W86" s="112">
        <v>91</v>
      </c>
      <c r="X86" s="112">
        <v>85</v>
      </c>
      <c r="Y86" s="112">
        <v>85</v>
      </c>
      <c r="Z86" s="112">
        <v>84</v>
      </c>
    </row>
    <row r="87" spans="1:30" ht="15" customHeight="1" x14ac:dyDescent="0.25">
      <c r="A87" s="98" t="s">
        <v>4</v>
      </c>
      <c r="B87" s="49"/>
      <c r="C87" s="57" t="str">
        <f t="shared" si="3"/>
        <v>5,127</v>
      </c>
      <c r="D87" s="96">
        <f t="shared" si="4"/>
        <v>5.2772073921971252E-2</v>
      </c>
      <c r="E87" s="97">
        <f t="shared" si="5"/>
        <v>5.2772073921971252E-2</v>
      </c>
      <c r="F87" s="96">
        <f t="shared" si="6"/>
        <v>9.108320919344548E-2</v>
      </c>
      <c r="G87" s="97">
        <f t="shared" si="7"/>
        <v>9.108320919344548E-2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75</v>
      </c>
      <c r="W87" s="112">
        <v>70</v>
      </c>
      <c r="X87" s="112">
        <v>79</v>
      </c>
      <c r="Y87" s="112">
        <v>74</v>
      </c>
      <c r="Z87" s="112">
        <v>79</v>
      </c>
    </row>
    <row r="88" spans="1:30" ht="15" customHeight="1" x14ac:dyDescent="0.25">
      <c r="A88" s="98" t="s">
        <v>5</v>
      </c>
      <c r="B88" s="49"/>
      <c r="C88" s="57" t="str">
        <f t="shared" si="3"/>
        <v>4,598</v>
      </c>
      <c r="D88" s="96">
        <f t="shared" si="4"/>
        <v>4.0742417383431428E-2</v>
      </c>
      <c r="E88" s="97">
        <f t="shared" si="5"/>
        <v>4.0742417383431428E-2</v>
      </c>
      <c r="F88" s="96">
        <f t="shared" si="6"/>
        <v>8.6740723233278194E-2</v>
      </c>
      <c r="G88" s="97">
        <f t="shared" si="7"/>
        <v>8.6740723233278194E-2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128</v>
      </c>
      <c r="W88" s="112">
        <v>143</v>
      </c>
      <c r="X88" s="112">
        <v>141</v>
      </c>
      <c r="Y88" s="112">
        <v>128</v>
      </c>
      <c r="Z88" s="112">
        <v>142</v>
      </c>
    </row>
    <row r="89" spans="1:30" ht="15" customHeight="1" x14ac:dyDescent="0.25">
      <c r="A89" s="49" t="s">
        <v>6</v>
      </c>
      <c r="B89" s="49"/>
      <c r="C89" s="57" t="str">
        <f t="shared" si="3"/>
        <v>6,405</v>
      </c>
      <c r="D89" s="96">
        <f t="shared" si="4"/>
        <v>-8.2068751935583384E-3</v>
      </c>
      <c r="E89" s="97">
        <f t="shared" si="5"/>
        <v>-8.2068751935583384E-3</v>
      </c>
      <c r="F89" s="96">
        <f t="shared" si="6"/>
        <v>8.5225347339884738E-2</v>
      </c>
      <c r="G89" s="97">
        <f t="shared" si="7"/>
        <v>8.5225347339884738E-2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396</v>
      </c>
      <c r="W89" s="112">
        <v>429</v>
      </c>
      <c r="X89" s="112">
        <v>424</v>
      </c>
      <c r="Y89" s="112">
        <v>415</v>
      </c>
      <c r="Z89" s="112">
        <v>448</v>
      </c>
    </row>
    <row r="90" spans="1:30" ht="15" customHeight="1" x14ac:dyDescent="0.25">
      <c r="A90" s="49" t="s">
        <v>98</v>
      </c>
      <c r="B90" s="49"/>
      <c r="C90" s="57" t="str">
        <f t="shared" si="3"/>
        <v>$41,907</v>
      </c>
      <c r="D90" s="96">
        <f t="shared" si="4"/>
        <v>3.1556669155281325E-2</v>
      </c>
      <c r="E90" s="97">
        <f t="shared" si="5"/>
        <v>3.1556669155281325E-2</v>
      </c>
      <c r="F90" s="96">
        <f t="shared" si="6"/>
        <v>0.10991339354291929</v>
      </c>
      <c r="G90" s="97">
        <f t="shared" si="7"/>
        <v>0.10991339354291929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569</v>
      </c>
      <c r="W90" s="112">
        <v>642</v>
      </c>
      <c r="X90" s="112">
        <v>617</v>
      </c>
      <c r="Y90" s="112">
        <v>660</v>
      </c>
      <c r="Z90" s="112">
        <v>640</v>
      </c>
    </row>
    <row r="91" spans="1:30" ht="15" customHeight="1" x14ac:dyDescent="0.25">
      <c r="A91" s="49" t="s">
        <v>7</v>
      </c>
      <c r="B91" s="49"/>
      <c r="C91" s="57" t="str">
        <f t="shared" si="3"/>
        <v>$282.3 mil</v>
      </c>
      <c r="D91" s="96">
        <f t="shared" si="4"/>
        <v>0.16007365395159767</v>
      </c>
      <c r="E91" s="97">
        <f t="shared" si="5"/>
        <v>0.16007365395159767</v>
      </c>
      <c r="F91" s="96">
        <f t="shared" si="6"/>
        <v>-9.0669494543673679E-3</v>
      </c>
      <c r="G91" s="97">
        <f t="shared" si="7"/>
        <v>-9.0669494543673679E-3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3142</v>
      </c>
      <c r="W91" s="112">
        <v>3521</v>
      </c>
      <c r="X91" s="112">
        <v>3233</v>
      </c>
      <c r="Y91" s="112">
        <v>3439</v>
      </c>
      <c r="Z91" s="112">
        <v>3419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167</v>
      </c>
      <c r="W93" s="112">
        <v>217</v>
      </c>
      <c r="X93" s="112">
        <v>214</v>
      </c>
      <c r="Y93" s="112">
        <v>224</v>
      </c>
      <c r="Z93" s="112">
        <v>233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407</v>
      </c>
      <c r="W94" s="112">
        <v>457</v>
      </c>
      <c r="X94" s="112">
        <v>443</v>
      </c>
      <c r="Y94" s="112">
        <v>464</v>
      </c>
      <c r="Z94" s="112">
        <v>451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88</v>
      </c>
      <c r="W95" s="112">
        <v>94</v>
      </c>
      <c r="X95" s="112">
        <v>102</v>
      </c>
      <c r="Y95" s="112">
        <v>87</v>
      </c>
      <c r="Z95" s="112">
        <v>93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350</v>
      </c>
      <c r="W96" s="112">
        <v>418</v>
      </c>
      <c r="X96" s="112">
        <v>398</v>
      </c>
      <c r="Y96" s="112">
        <v>423</v>
      </c>
      <c r="Z96" s="112">
        <v>445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487</v>
      </c>
      <c r="W97" s="112">
        <v>520</v>
      </c>
      <c r="X97" s="112">
        <v>510</v>
      </c>
      <c r="Y97" s="112">
        <v>503</v>
      </c>
      <c r="Z97" s="112">
        <v>463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244</v>
      </c>
      <c r="W98" s="112">
        <v>256</v>
      </c>
      <c r="X98" s="112">
        <v>251</v>
      </c>
      <c r="Y98" s="112">
        <v>264</v>
      </c>
      <c r="Z98" s="112">
        <v>279</v>
      </c>
    </row>
    <row r="99" spans="1:32" ht="15" customHeight="1" x14ac:dyDescent="0.25">
      <c r="S99" s="115" t="s">
        <v>199</v>
      </c>
      <c r="T99" s="115"/>
      <c r="U99" s="112"/>
      <c r="V99" s="112">
        <v>45</v>
      </c>
      <c r="W99" s="112">
        <v>42</v>
      </c>
      <c r="X99" s="112">
        <v>48</v>
      </c>
      <c r="Y99" s="112">
        <v>39</v>
      </c>
      <c r="Z99" s="112">
        <v>35</v>
      </c>
    </row>
    <row r="100" spans="1:32" ht="15" customHeight="1" x14ac:dyDescent="0.25">
      <c r="S100" s="115" t="s">
        <v>58</v>
      </c>
      <c r="T100" s="115"/>
      <c r="U100" s="112"/>
      <c r="V100" s="112">
        <v>319</v>
      </c>
      <c r="W100" s="112">
        <v>367</v>
      </c>
      <c r="X100" s="112">
        <v>364</v>
      </c>
      <c r="Y100" s="112">
        <v>369</v>
      </c>
      <c r="Z100" s="112">
        <v>344</v>
      </c>
    </row>
    <row r="101" spans="1:32" x14ac:dyDescent="0.25">
      <c r="A101" s="18"/>
      <c r="S101" s="118" t="s">
        <v>53</v>
      </c>
      <c r="T101" s="118"/>
      <c r="U101" s="112"/>
      <c r="V101" s="112">
        <v>2756</v>
      </c>
      <c r="W101" s="112">
        <v>3047</v>
      </c>
      <c r="X101" s="112">
        <v>2916</v>
      </c>
      <c r="Y101" s="112">
        <v>3020</v>
      </c>
      <c r="Z101" s="112">
        <v>2978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6292</v>
      </c>
      <c r="W104" s="112">
        <v>6472</v>
      </c>
      <c r="X104" s="112">
        <v>6442</v>
      </c>
      <c r="Y104" s="112">
        <v>6944</v>
      </c>
      <c r="Z104" s="112">
        <v>6944</v>
      </c>
      <c r="AB104" s="109" t="str">
        <f>TEXT(Z104,"###,###")</f>
        <v>6,944</v>
      </c>
      <c r="AD104" s="130">
        <f>Z104/($Z$4)*100</f>
        <v>71.344909072228504</v>
      </c>
      <c r="AF104" s="109"/>
    </row>
    <row r="105" spans="1:32" x14ac:dyDescent="0.25">
      <c r="S105" s="115" t="s">
        <v>17</v>
      </c>
      <c r="T105" s="115"/>
      <c r="U105" s="112"/>
      <c r="V105" s="112">
        <v>1200</v>
      </c>
      <c r="W105" s="112">
        <v>1299</v>
      </c>
      <c r="X105" s="112">
        <v>1291</v>
      </c>
      <c r="Y105" s="112">
        <v>1289</v>
      </c>
      <c r="Z105" s="112">
        <v>1289</v>
      </c>
      <c r="AB105" s="109" t="str">
        <f>TEXT(Z105,"###,###")</f>
        <v>1,289</v>
      </c>
      <c r="AD105" s="130">
        <f>Z105/($Z$4)*100</f>
        <v>13.243604233021678</v>
      </c>
      <c r="AF105" s="109"/>
    </row>
    <row r="106" spans="1:32" x14ac:dyDescent="0.25">
      <c r="S106" s="118" t="s">
        <v>53</v>
      </c>
      <c r="T106" s="118"/>
      <c r="U106" s="120"/>
      <c r="V106" s="120">
        <v>7492</v>
      </c>
      <c r="W106" s="120">
        <v>7771</v>
      </c>
      <c r="X106" s="120">
        <v>7733</v>
      </c>
      <c r="Y106" s="120">
        <v>8233</v>
      </c>
      <c r="Z106" s="120">
        <v>8233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1764</v>
      </c>
      <c r="W108" s="112">
        <v>1885</v>
      </c>
      <c r="X108" s="112">
        <v>1601</v>
      </c>
      <c r="Y108" s="112">
        <v>1633</v>
      </c>
      <c r="Z108" s="112">
        <v>1744</v>
      </c>
      <c r="AB108" s="109" t="str">
        <f>TEXT(Z108,"###,###")</f>
        <v>1,744</v>
      </c>
      <c r="AD108" s="130">
        <f>Z108/($Z$4)*100</f>
        <v>17.918421863762457</v>
      </c>
      <c r="AF108" s="109"/>
    </row>
    <row r="109" spans="1:32" x14ac:dyDescent="0.25">
      <c r="S109" s="115" t="s">
        <v>20</v>
      </c>
      <c r="T109" s="115"/>
      <c r="U109" s="112"/>
      <c r="V109" s="112">
        <v>1871</v>
      </c>
      <c r="W109" s="112">
        <v>1965</v>
      </c>
      <c r="X109" s="112">
        <v>1769</v>
      </c>
      <c r="Y109" s="112">
        <v>1850</v>
      </c>
      <c r="Z109" s="112">
        <v>1965</v>
      </c>
      <c r="AB109" s="109" t="str">
        <f>TEXT(Z109,"###,###")</f>
        <v>1,965</v>
      </c>
      <c r="AD109" s="130">
        <f>Z109/($Z$4)*100</f>
        <v>20.189047570122266</v>
      </c>
      <c r="AF109" s="109"/>
    </row>
    <row r="110" spans="1:32" x14ac:dyDescent="0.25">
      <c r="S110" s="115" t="s">
        <v>21</v>
      </c>
      <c r="T110" s="115"/>
      <c r="U110" s="112"/>
      <c r="V110" s="112">
        <v>2202</v>
      </c>
      <c r="W110" s="112">
        <v>2320</v>
      </c>
      <c r="X110" s="112">
        <v>2230</v>
      </c>
      <c r="Y110" s="112">
        <v>2178</v>
      </c>
      <c r="Z110" s="112">
        <v>2356</v>
      </c>
      <c r="AB110" s="109" t="str">
        <f>TEXT(Z110,"###,###")</f>
        <v>2,356</v>
      </c>
      <c r="AD110" s="130">
        <f>Z110/($Z$4)*100</f>
        <v>24.206308435220382</v>
      </c>
      <c r="AF110" s="109"/>
    </row>
    <row r="111" spans="1:32" x14ac:dyDescent="0.25">
      <c r="S111" s="115" t="s">
        <v>22</v>
      </c>
      <c r="T111" s="115"/>
      <c r="U111" s="112"/>
      <c r="V111" s="112">
        <v>1837</v>
      </c>
      <c r="W111" s="112">
        <v>1819</v>
      </c>
      <c r="X111" s="112">
        <v>2151</v>
      </c>
      <c r="Y111" s="112">
        <v>2096</v>
      </c>
      <c r="Z111" s="112">
        <v>2188</v>
      </c>
      <c r="AB111" s="109" t="str">
        <f>TEXT(Z111,"###,###")</f>
        <v>2,188</v>
      </c>
      <c r="AD111" s="130">
        <f>Z111/($Z$4)*100</f>
        <v>22.480221925408404</v>
      </c>
      <c r="AF111" s="109"/>
    </row>
    <row r="112" spans="1:32" x14ac:dyDescent="0.25">
      <c r="S112" s="118" t="s">
        <v>53</v>
      </c>
      <c r="T112" s="118"/>
      <c r="U112" s="112"/>
      <c r="V112" s="112">
        <v>8934</v>
      </c>
      <c r="W112" s="112">
        <v>9797</v>
      </c>
      <c r="X112" s="112">
        <v>9142</v>
      </c>
      <c r="Y112" s="112">
        <v>9286</v>
      </c>
      <c r="Z112" s="112">
        <v>9733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40.950000000000003</v>
      </c>
      <c r="W118" s="131">
        <v>41.59</v>
      </c>
      <c r="X118" s="131">
        <v>41.07</v>
      </c>
      <c r="Y118" s="131">
        <v>41.96</v>
      </c>
      <c r="Z118" s="131">
        <v>41.96</v>
      </c>
      <c r="AB118" s="109" t="str">
        <f>TEXT(Z118,"##.0")</f>
        <v>42.0</v>
      </c>
    </row>
    <row r="120" spans="19:32" x14ac:dyDescent="0.25">
      <c r="S120" s="101" t="s">
        <v>100</v>
      </c>
      <c r="T120" s="112"/>
      <c r="U120" s="112"/>
      <c r="V120" s="112">
        <v>4439</v>
      </c>
      <c r="W120" s="112">
        <v>4770</v>
      </c>
      <c r="X120" s="112">
        <v>4635</v>
      </c>
      <c r="Y120" s="112">
        <v>4753</v>
      </c>
      <c r="Z120" s="112">
        <v>4749</v>
      </c>
      <c r="AB120" s="109" t="str">
        <f>TEXT(Z120,"###,###")</f>
        <v>4,749</v>
      </c>
    </row>
    <row r="121" spans="19:32" x14ac:dyDescent="0.25">
      <c r="S121" s="101" t="s">
        <v>101</v>
      </c>
      <c r="T121" s="112"/>
      <c r="U121" s="112"/>
      <c r="V121" s="112">
        <v>753</v>
      </c>
      <c r="W121" s="112">
        <v>977</v>
      </c>
      <c r="X121" s="112">
        <v>764</v>
      </c>
      <c r="Y121" s="112">
        <v>898</v>
      </c>
      <c r="Z121" s="112">
        <v>861</v>
      </c>
      <c r="AB121" s="109" t="str">
        <f>TEXT(Z121,"###,###")</f>
        <v>861</v>
      </c>
    </row>
    <row r="122" spans="19:32" x14ac:dyDescent="0.25">
      <c r="S122" s="101" t="s">
        <v>102</v>
      </c>
      <c r="T122" s="112"/>
      <c r="U122" s="112"/>
      <c r="V122" s="112">
        <v>705</v>
      </c>
      <c r="W122" s="112">
        <v>815</v>
      </c>
      <c r="X122" s="112">
        <v>754</v>
      </c>
      <c r="Y122" s="112">
        <v>807</v>
      </c>
      <c r="Z122" s="112">
        <v>794</v>
      </c>
      <c r="AB122" s="109" t="str">
        <f>TEXT(Z122,"###,###")</f>
        <v>794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5144</v>
      </c>
      <c r="W124" s="112">
        <v>5585</v>
      </c>
      <c r="X124" s="112">
        <v>5389</v>
      </c>
      <c r="Y124" s="112">
        <v>5560</v>
      </c>
      <c r="Z124" s="112">
        <v>5543</v>
      </c>
      <c r="AB124" s="109" t="str">
        <f>TEXT(Z124,"###,###")</f>
        <v>5,543</v>
      </c>
      <c r="AD124" s="127">
        <f>Z124/$Z$7*100</f>
        <v>86.541764246682291</v>
      </c>
    </row>
    <row r="125" spans="19:32" x14ac:dyDescent="0.25">
      <c r="S125" s="101" t="s">
        <v>104</v>
      </c>
      <c r="T125" s="112"/>
      <c r="U125" s="112"/>
      <c r="V125" s="112">
        <v>1458</v>
      </c>
      <c r="W125" s="112">
        <v>1792</v>
      </c>
      <c r="X125" s="112">
        <v>1518</v>
      </c>
      <c r="Y125" s="112">
        <v>1705</v>
      </c>
      <c r="Z125" s="112">
        <v>1655</v>
      </c>
      <c r="AB125" s="109" t="str">
        <f>TEXT(Z125,"###,###")</f>
        <v>1,655</v>
      </c>
      <c r="AD125" s="127">
        <f>Z125/$Z$7*100</f>
        <v>25.839188134270103</v>
      </c>
    </row>
    <row r="127" spans="19:32" x14ac:dyDescent="0.25">
      <c r="S127" s="101" t="s">
        <v>105</v>
      </c>
      <c r="T127" s="112"/>
      <c r="U127" s="112"/>
      <c r="V127" s="112">
        <v>3143</v>
      </c>
      <c r="W127" s="112">
        <v>3518</v>
      </c>
      <c r="X127" s="112">
        <v>3237</v>
      </c>
      <c r="Y127" s="112">
        <v>3440</v>
      </c>
      <c r="Z127" s="112">
        <v>3421</v>
      </c>
      <c r="AB127" s="109" t="str">
        <f>TEXT(Z127,"###,###")</f>
        <v>3,421</v>
      </c>
      <c r="AD127" s="127">
        <f>Z127/$Z$7*100</f>
        <v>53.411397345823573</v>
      </c>
    </row>
    <row r="128" spans="19:32" x14ac:dyDescent="0.25">
      <c r="S128" s="101" t="s">
        <v>106</v>
      </c>
      <c r="T128" s="112"/>
      <c r="U128" s="112"/>
      <c r="V128" s="112">
        <v>2758</v>
      </c>
      <c r="W128" s="112">
        <v>3051</v>
      </c>
      <c r="X128" s="112">
        <v>2916</v>
      </c>
      <c r="Y128" s="112">
        <v>3019</v>
      </c>
      <c r="Z128" s="112">
        <v>2973</v>
      </c>
      <c r="AB128" s="109" t="str">
        <f>TEXT(Z128,"###,###")</f>
        <v>2,973</v>
      </c>
      <c r="AD128" s="127">
        <f>Z128/$Z$7*100</f>
        <v>46.41686182669789</v>
      </c>
    </row>
    <row r="130" spans="19:20" x14ac:dyDescent="0.25">
      <c r="S130" s="101" t="s">
        <v>280</v>
      </c>
      <c r="T130" s="127">
        <v>74.145199063231843</v>
      </c>
    </row>
    <row r="131" spans="19:20" x14ac:dyDescent="0.25">
      <c r="S131" s="101" t="s">
        <v>281</v>
      </c>
      <c r="T131" s="127">
        <v>13.442622950819672</v>
      </c>
    </row>
    <row r="132" spans="19:20" x14ac:dyDescent="0.25">
      <c r="S132" s="101" t="s">
        <v>282</v>
      </c>
      <c r="T132" s="127">
        <v>12.396565183450429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563B812-5765-4BE6-A281-BFDD011D3CF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5C8D343-AE30-4824-9851-9C8184B38F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99CA560-5171-4075-99C4-4B640A2318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880F9B9-D945-4522-A490-4ADC90B392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C5D73-DBAE-44FA-BC21-556C3C423233}">
  <sheetPr codeName="Sheet9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140</v>
      </c>
      <c r="T1" s="99"/>
      <c r="U1" s="99"/>
      <c r="V1" s="99"/>
      <c r="W1" s="99"/>
      <c r="X1" s="99"/>
      <c r="Y1" s="100" t="s">
        <v>231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140</v>
      </c>
      <c r="Y3" s="105" t="s">
        <v>231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9.31 Gympie,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32047</v>
      </c>
      <c r="W4" s="108">
        <v>33239</v>
      </c>
      <c r="X4" s="108">
        <v>34147</v>
      </c>
      <c r="Y4" s="108">
        <v>34355</v>
      </c>
      <c r="Z4" s="108">
        <v>37012</v>
      </c>
      <c r="AB4" s="109" t="str">
        <f>TEXT(Z4,"###,###")</f>
        <v>37,012</v>
      </c>
      <c r="AD4" s="110">
        <f>Z4/Y4-1</f>
        <v>7.7339543006840428E-2</v>
      </c>
      <c r="AF4" s="110">
        <f>Z4/V4-1</f>
        <v>0.15492869847411606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16974</v>
      </c>
      <c r="W5" s="108">
        <v>17527</v>
      </c>
      <c r="X5" s="108">
        <v>17724</v>
      </c>
      <c r="Y5" s="108">
        <v>17712</v>
      </c>
      <c r="Z5" s="108">
        <v>19087</v>
      </c>
      <c r="AB5" s="109" t="str">
        <f>TEXT(Z5,"###,###")</f>
        <v>19,087</v>
      </c>
      <c r="AD5" s="110">
        <f t="shared" ref="AD5:AD9" si="0">Z5/Y5-1</f>
        <v>7.7630984643179746E-2</v>
      </c>
      <c r="AF5" s="110">
        <f t="shared" ref="AF5:AF9" si="1">Z5/V5-1</f>
        <v>0.12448450571462244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15074</v>
      </c>
      <c r="W6" s="108">
        <v>15711</v>
      </c>
      <c r="X6" s="108">
        <v>16419</v>
      </c>
      <c r="Y6" s="108">
        <v>16639</v>
      </c>
      <c r="Z6" s="108">
        <v>17875</v>
      </c>
      <c r="AB6" s="109" t="str">
        <f>TEXT(Z6,"###,###")</f>
        <v>17,875</v>
      </c>
      <c r="AD6" s="110">
        <f t="shared" si="0"/>
        <v>7.4283310295089944E-2</v>
      </c>
      <c r="AF6" s="110">
        <f t="shared" si="1"/>
        <v>0.18581663791959668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22977</v>
      </c>
      <c r="W7" s="108">
        <v>23856</v>
      </c>
      <c r="X7" s="108">
        <v>24379</v>
      </c>
      <c r="Y7" s="108">
        <v>25019</v>
      </c>
      <c r="Z7" s="108">
        <v>25956</v>
      </c>
      <c r="AB7" s="109" t="str">
        <f>TEXT(Z7,"###,###")</f>
        <v>25,956</v>
      </c>
      <c r="AD7" s="110">
        <f t="shared" si="0"/>
        <v>3.7451536832007637E-2</v>
      </c>
      <c r="AF7" s="110">
        <f t="shared" si="1"/>
        <v>0.12965139052095576</v>
      </c>
    </row>
    <row r="8" spans="1:32" ht="17.25" customHeight="1" x14ac:dyDescent="0.25">
      <c r="A8" s="64" t="s">
        <v>12</v>
      </c>
      <c r="B8" s="65"/>
      <c r="C8" s="29"/>
      <c r="D8" s="66" t="str">
        <f>AB4</f>
        <v>37,012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25,956</v>
      </c>
      <c r="P8" s="67"/>
      <c r="S8" s="107" t="s">
        <v>84</v>
      </c>
      <c r="T8" s="108"/>
      <c r="U8" s="108"/>
      <c r="V8" s="108">
        <v>36364.26</v>
      </c>
      <c r="W8" s="108">
        <v>37327.769999999997</v>
      </c>
      <c r="X8" s="108">
        <v>38832.639999999999</v>
      </c>
      <c r="Y8" s="108">
        <v>39615.46</v>
      </c>
      <c r="Z8" s="108">
        <v>40689.57</v>
      </c>
      <c r="AB8" s="109" t="str">
        <f>TEXT(Z8,"$###,###")</f>
        <v>$40,690</v>
      </c>
      <c r="AD8" s="110">
        <f t="shared" si="0"/>
        <v>2.7113404716239575E-2</v>
      </c>
      <c r="AF8" s="110">
        <f t="shared" si="1"/>
        <v>0.11894398511065529</v>
      </c>
    </row>
    <row r="9" spans="1:32" x14ac:dyDescent="0.25">
      <c r="A9" s="30" t="s">
        <v>14</v>
      </c>
      <c r="B9" s="71"/>
      <c r="C9" s="72"/>
      <c r="D9" s="73">
        <f>AD104</f>
        <v>72.573759861666488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51.845430728925876</v>
      </c>
      <c r="P9" s="74" t="s">
        <v>85</v>
      </c>
      <c r="S9" s="107" t="s">
        <v>7</v>
      </c>
      <c r="T9" s="108"/>
      <c r="U9" s="108"/>
      <c r="V9" s="108">
        <v>979433977</v>
      </c>
      <c r="W9" s="108">
        <v>1045638795</v>
      </c>
      <c r="X9" s="108">
        <v>1097763649</v>
      </c>
      <c r="Y9" s="108">
        <v>1146812817</v>
      </c>
      <c r="Z9" s="108">
        <v>1260374763</v>
      </c>
      <c r="AB9" s="109" t="str">
        <f>TEXT(Z9/1000000,"$#,###.0")&amp;" mil"</f>
        <v>$1,260.4 mil</v>
      </c>
      <c r="AD9" s="110">
        <f t="shared" si="0"/>
        <v>9.9023959548230289E-2</v>
      </c>
      <c r="AF9" s="110">
        <f t="shared" si="1"/>
        <v>0.28683994286222325</v>
      </c>
    </row>
    <row r="10" spans="1:32" x14ac:dyDescent="0.25">
      <c r="A10" s="30" t="s">
        <v>17</v>
      </c>
      <c r="B10" s="71"/>
      <c r="C10" s="72"/>
      <c r="D10" s="73">
        <f>AD105</f>
        <v>14.679023019561225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48.004314994606254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77.273077515795961</v>
      </c>
      <c r="P11" s="74" t="s">
        <v>85</v>
      </c>
      <c r="S11" s="107" t="s">
        <v>29</v>
      </c>
      <c r="T11" s="112"/>
      <c r="U11" s="112"/>
      <c r="V11" s="112">
        <v>26808</v>
      </c>
      <c r="W11" s="112">
        <v>27719</v>
      </c>
      <c r="X11" s="112">
        <v>28637</v>
      </c>
      <c r="Y11" s="112">
        <v>28642</v>
      </c>
      <c r="Z11" s="112">
        <v>31116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12.68685467714594</v>
      </c>
      <c r="P12" s="74" t="s">
        <v>85</v>
      </c>
      <c r="S12" s="107" t="s">
        <v>30</v>
      </c>
      <c r="T12" s="112"/>
      <c r="U12" s="112"/>
      <c r="V12" s="112">
        <v>5240</v>
      </c>
      <c r="W12" s="112">
        <v>5517</v>
      </c>
      <c r="X12" s="112">
        <v>5508</v>
      </c>
      <c r="Y12" s="112">
        <v>5710</v>
      </c>
      <c r="Z12" s="112">
        <v>5896</v>
      </c>
    </row>
    <row r="13" spans="1:32" ht="15" customHeight="1" x14ac:dyDescent="0.25">
      <c r="A13" s="30" t="s">
        <v>19</v>
      </c>
      <c r="B13" s="72"/>
      <c r="C13" s="72"/>
      <c r="D13" s="73">
        <f>AD108</f>
        <v>17.967145790554415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10.020804438280166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17.945531179077058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43.3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19.955690046471414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14.867052023121389</v>
      </c>
      <c r="P15" s="74" t="s">
        <v>85</v>
      </c>
      <c r="S15" s="115" t="s">
        <v>61</v>
      </c>
      <c r="T15" s="115"/>
      <c r="U15" s="116"/>
      <c r="V15" s="116">
        <v>1980</v>
      </c>
      <c r="W15" s="116">
        <v>1897</v>
      </c>
      <c r="X15" s="116">
        <v>2113</v>
      </c>
      <c r="Y15" s="112">
        <v>2089</v>
      </c>
      <c r="Z15" s="112">
        <v>2180</v>
      </c>
      <c r="AB15" s="117">
        <f t="shared" ref="AB15:AB34" si="2">IF(Z15="np",0,Z15/$Z$34)</f>
        <v>5.8899816275802444E-2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33.175726791310929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85.132947976878611</v>
      </c>
      <c r="P16" s="37" t="s">
        <v>85</v>
      </c>
      <c r="S16" s="115" t="s">
        <v>62</v>
      </c>
      <c r="T16" s="115"/>
      <c r="U16" s="116"/>
      <c r="V16" s="116">
        <v>474</v>
      </c>
      <c r="W16" s="116">
        <v>529</v>
      </c>
      <c r="X16" s="116">
        <v>614</v>
      </c>
      <c r="Y16" s="112">
        <v>626</v>
      </c>
      <c r="Z16" s="112">
        <v>614</v>
      </c>
      <c r="AB16" s="117">
        <f t="shared" si="2"/>
        <v>1.6589214308872797E-2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2430</v>
      </c>
      <c r="W17" s="116">
        <v>2679</v>
      </c>
      <c r="X17" s="116">
        <v>2760</v>
      </c>
      <c r="Y17" s="112">
        <v>2578</v>
      </c>
      <c r="Z17" s="112">
        <v>2787</v>
      </c>
      <c r="AB17" s="117">
        <f t="shared" si="2"/>
        <v>7.5299902734248358E-2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158</v>
      </c>
      <c r="W18" s="116">
        <v>188</v>
      </c>
      <c r="X18" s="116">
        <v>211</v>
      </c>
      <c r="Y18" s="112">
        <v>195</v>
      </c>
      <c r="Z18" s="112">
        <v>215</v>
      </c>
      <c r="AB18" s="117">
        <f t="shared" si="2"/>
        <v>5.8089268345401495E-3</v>
      </c>
    </row>
    <row r="19" spans="1:28" x14ac:dyDescent="0.25">
      <c r="A19" s="63" t="str">
        <f>$S$1&amp;" ("&amp;$V$2&amp;" to "&amp;$Z$2&amp;")"</f>
        <v>Gympie (2016-17 to 2020-21)</v>
      </c>
      <c r="B19" s="63"/>
      <c r="C19" s="63"/>
      <c r="D19" s="63"/>
      <c r="E19" s="63"/>
      <c r="F19" s="63"/>
      <c r="G19" s="63" t="str">
        <f>$S$1&amp;" ("&amp;$V$2&amp;" to "&amp;$Z$2&amp;")"</f>
        <v>Gympie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2376</v>
      </c>
      <c r="W19" s="116">
        <v>2819</v>
      </c>
      <c r="X19" s="116">
        <v>2914</v>
      </c>
      <c r="Y19" s="112">
        <v>2838</v>
      </c>
      <c r="Z19" s="112">
        <v>3265</v>
      </c>
      <c r="AB19" s="117">
        <f t="shared" si="2"/>
        <v>8.8214633091970168E-2</v>
      </c>
    </row>
    <row r="20" spans="1:28" x14ac:dyDescent="0.25">
      <c r="S20" s="115" t="s">
        <v>66</v>
      </c>
      <c r="T20" s="115"/>
      <c r="U20" s="116"/>
      <c r="V20" s="116">
        <v>1086</v>
      </c>
      <c r="W20" s="116">
        <v>1183</v>
      </c>
      <c r="X20" s="116">
        <v>1245</v>
      </c>
      <c r="Y20" s="112">
        <v>1275</v>
      </c>
      <c r="Z20" s="112">
        <v>1404</v>
      </c>
      <c r="AB20" s="117">
        <f t="shared" si="2"/>
        <v>3.7933643142764512E-2</v>
      </c>
    </row>
    <row r="21" spans="1:28" x14ac:dyDescent="0.25">
      <c r="S21" s="115" t="s">
        <v>67</v>
      </c>
      <c r="T21" s="115"/>
      <c r="U21" s="116"/>
      <c r="V21" s="116">
        <v>3160</v>
      </c>
      <c r="W21" s="116">
        <v>3456</v>
      </c>
      <c r="X21" s="116">
        <v>3529</v>
      </c>
      <c r="Y21" s="112">
        <v>3661</v>
      </c>
      <c r="Z21" s="112">
        <v>3863</v>
      </c>
      <c r="AB21" s="117">
        <f t="shared" si="2"/>
        <v>0.1043715551712958</v>
      </c>
    </row>
    <row r="22" spans="1:28" x14ac:dyDescent="0.25">
      <c r="S22" s="115" t="s">
        <v>68</v>
      </c>
      <c r="T22" s="115"/>
      <c r="U22" s="116"/>
      <c r="V22" s="116">
        <v>2113</v>
      </c>
      <c r="W22" s="116">
        <v>2111</v>
      </c>
      <c r="X22" s="116">
        <v>2202</v>
      </c>
      <c r="Y22" s="112">
        <v>2146</v>
      </c>
      <c r="Z22" s="112">
        <v>2483</v>
      </c>
      <c r="AB22" s="117">
        <f t="shared" si="2"/>
        <v>6.7086350372852044E-2</v>
      </c>
    </row>
    <row r="23" spans="1:28" x14ac:dyDescent="0.25">
      <c r="S23" s="115" t="s">
        <v>69</v>
      </c>
      <c r="T23" s="115"/>
      <c r="U23" s="116"/>
      <c r="V23" s="116">
        <v>1109</v>
      </c>
      <c r="W23" s="116">
        <v>1249</v>
      </c>
      <c r="X23" s="116">
        <v>1196</v>
      </c>
      <c r="Y23" s="112">
        <v>1249</v>
      </c>
      <c r="Z23" s="112">
        <v>1309</v>
      </c>
      <c r="AB23" s="117">
        <f t="shared" si="2"/>
        <v>3.5366908029828163E-2</v>
      </c>
    </row>
    <row r="24" spans="1:28" x14ac:dyDescent="0.25">
      <c r="S24" s="115" t="s">
        <v>70</v>
      </c>
      <c r="T24" s="115"/>
      <c r="U24" s="116"/>
      <c r="V24" s="116">
        <v>115</v>
      </c>
      <c r="W24" s="116">
        <v>114</v>
      </c>
      <c r="X24" s="116">
        <v>121</v>
      </c>
      <c r="Y24" s="112">
        <v>129</v>
      </c>
      <c r="Z24" s="112">
        <v>128</v>
      </c>
      <c r="AB24" s="117">
        <f t="shared" si="2"/>
        <v>3.4583378363773911E-3</v>
      </c>
    </row>
    <row r="25" spans="1:28" x14ac:dyDescent="0.25">
      <c r="S25" s="115" t="s">
        <v>71</v>
      </c>
      <c r="T25" s="115"/>
      <c r="U25" s="116"/>
      <c r="V25" s="116">
        <v>836</v>
      </c>
      <c r="W25" s="116">
        <v>962</v>
      </c>
      <c r="X25" s="116">
        <v>1009</v>
      </c>
      <c r="Y25" s="112">
        <v>1040</v>
      </c>
      <c r="Z25" s="112">
        <v>1019</v>
      </c>
      <c r="AB25" s="117">
        <f t="shared" si="2"/>
        <v>2.7531611369285638E-2</v>
      </c>
    </row>
    <row r="26" spans="1:28" x14ac:dyDescent="0.25">
      <c r="S26" s="115" t="s">
        <v>72</v>
      </c>
      <c r="T26" s="115"/>
      <c r="U26" s="116"/>
      <c r="V26" s="116">
        <v>697</v>
      </c>
      <c r="W26" s="116">
        <v>776</v>
      </c>
      <c r="X26" s="116">
        <v>812</v>
      </c>
      <c r="Y26" s="112">
        <v>800</v>
      </c>
      <c r="Z26" s="112">
        <v>873</v>
      </c>
      <c r="AB26" s="117">
        <f t="shared" si="2"/>
        <v>2.3586944774667676E-2</v>
      </c>
    </row>
    <row r="27" spans="1:28" x14ac:dyDescent="0.25">
      <c r="S27" s="115" t="s">
        <v>73</v>
      </c>
      <c r="T27" s="115"/>
      <c r="U27" s="116"/>
      <c r="V27" s="116">
        <v>1188</v>
      </c>
      <c r="W27" s="116">
        <v>1199</v>
      </c>
      <c r="X27" s="116">
        <v>1272</v>
      </c>
      <c r="Y27" s="112">
        <v>1370</v>
      </c>
      <c r="Z27" s="112">
        <v>1595</v>
      </c>
      <c r="AB27" s="117">
        <f t="shared" si="2"/>
        <v>4.3094131632983895E-2</v>
      </c>
    </row>
    <row r="28" spans="1:28" x14ac:dyDescent="0.25">
      <c r="S28" s="115" t="s">
        <v>74</v>
      </c>
      <c r="T28" s="115"/>
      <c r="U28" s="116"/>
      <c r="V28" s="116">
        <v>1873</v>
      </c>
      <c r="W28" s="116">
        <v>2303</v>
      </c>
      <c r="X28" s="116">
        <v>2262</v>
      </c>
      <c r="Y28" s="112">
        <v>2315</v>
      </c>
      <c r="Z28" s="112">
        <v>2611</v>
      </c>
      <c r="AB28" s="117">
        <f t="shared" si="2"/>
        <v>7.0544688209229434E-2</v>
      </c>
    </row>
    <row r="29" spans="1:28" x14ac:dyDescent="0.25">
      <c r="S29" s="115" t="s">
        <v>75</v>
      </c>
      <c r="T29" s="115"/>
      <c r="U29" s="116"/>
      <c r="V29" s="116">
        <v>1471</v>
      </c>
      <c r="W29" s="116">
        <v>1492</v>
      </c>
      <c r="X29" s="116">
        <v>1682</v>
      </c>
      <c r="Y29" s="112">
        <v>1480</v>
      </c>
      <c r="Z29" s="112">
        <v>1464</v>
      </c>
      <c r="AB29" s="117">
        <f t="shared" si="2"/>
        <v>3.955473900356641E-2</v>
      </c>
    </row>
    <row r="30" spans="1:28" x14ac:dyDescent="0.25">
      <c r="S30" s="115" t="s">
        <v>76</v>
      </c>
      <c r="T30" s="115"/>
      <c r="U30" s="116"/>
      <c r="V30" s="116">
        <v>2217</v>
      </c>
      <c r="W30" s="116">
        <v>2322</v>
      </c>
      <c r="X30" s="116">
        <v>2328</v>
      </c>
      <c r="Y30" s="112">
        <v>2353</v>
      </c>
      <c r="Z30" s="112">
        <v>2469</v>
      </c>
      <c r="AB30" s="117">
        <f t="shared" si="2"/>
        <v>6.6708094671998272E-2</v>
      </c>
    </row>
    <row r="31" spans="1:28" x14ac:dyDescent="0.25">
      <c r="S31" s="115" t="s">
        <v>77</v>
      </c>
      <c r="T31" s="115"/>
      <c r="U31" s="116"/>
      <c r="V31" s="116">
        <v>2945</v>
      </c>
      <c r="W31" s="116">
        <v>3308</v>
      </c>
      <c r="X31" s="116">
        <v>3615</v>
      </c>
      <c r="Y31" s="112">
        <v>3847</v>
      </c>
      <c r="Z31" s="112">
        <v>4303</v>
      </c>
      <c r="AB31" s="117">
        <f t="shared" si="2"/>
        <v>0.11625959148384307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342</v>
      </c>
      <c r="W32" s="116">
        <v>369</v>
      </c>
      <c r="X32" s="116">
        <v>361</v>
      </c>
      <c r="Y32" s="112">
        <v>425</v>
      </c>
      <c r="Z32" s="112">
        <v>454</v>
      </c>
      <c r="AB32" s="117">
        <f t="shared" si="2"/>
        <v>1.226629201340106E-2</v>
      </c>
    </row>
    <row r="33" spans="19:32" x14ac:dyDescent="0.25">
      <c r="S33" s="115" t="s">
        <v>79</v>
      </c>
      <c r="T33" s="115"/>
      <c r="U33" s="116"/>
      <c r="V33" s="116">
        <v>1156</v>
      </c>
      <c r="W33" s="116">
        <v>1264</v>
      </c>
      <c r="X33" s="116">
        <v>1309</v>
      </c>
      <c r="Y33" s="112">
        <v>1533</v>
      </c>
      <c r="Z33" s="112">
        <v>1725</v>
      </c>
      <c r="AB33" s="117">
        <f t="shared" si="2"/>
        <v>4.6606505998054687E-2</v>
      </c>
    </row>
    <row r="34" spans="19:32" x14ac:dyDescent="0.25">
      <c r="S34" s="118" t="s">
        <v>53</v>
      </c>
      <c r="T34" s="118"/>
      <c r="U34" s="119"/>
      <c r="V34" s="119">
        <v>32044</v>
      </c>
      <c r="W34" s="119">
        <v>33239</v>
      </c>
      <c r="X34" s="119">
        <v>34146</v>
      </c>
      <c r="Y34" s="120">
        <v>34351</v>
      </c>
      <c r="Z34" s="120">
        <v>37012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19813</v>
      </c>
      <c r="W37" s="112">
        <v>20741</v>
      </c>
      <c r="X37" s="112">
        <v>20786</v>
      </c>
      <c r="Y37" s="112">
        <v>21470</v>
      </c>
      <c r="Z37" s="112">
        <v>22092</v>
      </c>
      <c r="AB37" s="132">
        <f>Z37/Z40*100</f>
        <v>85.132947976878611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3162</v>
      </c>
      <c r="W38" s="112">
        <v>3115</v>
      </c>
      <c r="X38" s="112">
        <v>3590</v>
      </c>
      <c r="Y38" s="112">
        <v>3552</v>
      </c>
      <c r="Z38" s="112">
        <v>3858</v>
      </c>
      <c r="AB38" s="132">
        <f>Z38/Z40*100</f>
        <v>14.867052023121389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22975</v>
      </c>
      <c r="W40" s="112">
        <v>23856</v>
      </c>
      <c r="X40" s="112">
        <v>24376</v>
      </c>
      <c r="Y40" s="112">
        <v>25022</v>
      </c>
      <c r="Z40" s="112">
        <v>25950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20</v>
      </c>
      <c r="W44" s="112">
        <v>32</v>
      </c>
      <c r="X44" s="112">
        <v>34</v>
      </c>
      <c r="Y44" s="112">
        <v>34</v>
      </c>
      <c r="Z44" s="112">
        <v>53</v>
      </c>
    </row>
    <row r="45" spans="19:32" x14ac:dyDescent="0.25">
      <c r="S45" s="115" t="s">
        <v>37</v>
      </c>
      <c r="T45" s="115"/>
      <c r="U45" s="112"/>
      <c r="V45" s="112">
        <v>445</v>
      </c>
      <c r="W45" s="112">
        <v>462</v>
      </c>
      <c r="X45" s="112">
        <v>531</v>
      </c>
      <c r="Y45" s="112">
        <v>509</v>
      </c>
      <c r="Z45" s="112">
        <v>672</v>
      </c>
    </row>
    <row r="46" spans="19:32" x14ac:dyDescent="0.25">
      <c r="S46" s="115" t="s">
        <v>38</v>
      </c>
      <c r="T46" s="115"/>
      <c r="U46" s="112"/>
      <c r="V46" s="112">
        <v>984</v>
      </c>
      <c r="W46" s="112">
        <v>1156</v>
      </c>
      <c r="X46" s="112">
        <v>1092</v>
      </c>
      <c r="Y46" s="112">
        <v>1047</v>
      </c>
      <c r="Z46" s="112">
        <v>1174</v>
      </c>
    </row>
    <row r="47" spans="19:32" x14ac:dyDescent="0.25">
      <c r="S47" s="115" t="s">
        <v>39</v>
      </c>
      <c r="T47" s="115"/>
      <c r="U47" s="112"/>
      <c r="V47" s="112">
        <v>1386</v>
      </c>
      <c r="W47" s="112">
        <v>1357</v>
      </c>
      <c r="X47" s="112">
        <v>1432</v>
      </c>
      <c r="Y47" s="112">
        <v>1413</v>
      </c>
      <c r="Z47" s="112">
        <v>1498</v>
      </c>
    </row>
    <row r="48" spans="19:32" x14ac:dyDescent="0.25">
      <c r="S48" s="115" t="s">
        <v>40</v>
      </c>
      <c r="T48" s="115"/>
      <c r="U48" s="112"/>
      <c r="V48" s="112">
        <v>1622</v>
      </c>
      <c r="W48" s="112">
        <v>1606</v>
      </c>
      <c r="X48" s="112">
        <v>1671</v>
      </c>
      <c r="Y48" s="112">
        <v>1701</v>
      </c>
      <c r="Z48" s="112">
        <v>1919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1495</v>
      </c>
      <c r="W49" s="112">
        <v>1590</v>
      </c>
      <c r="X49" s="112">
        <v>1620</v>
      </c>
      <c r="Y49" s="112">
        <v>1629</v>
      </c>
      <c r="Z49" s="112">
        <v>1757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Gympie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1522</v>
      </c>
      <c r="W50" s="112">
        <v>1625</v>
      </c>
      <c r="X50" s="112">
        <v>1560</v>
      </c>
      <c r="Y50" s="112">
        <v>1571</v>
      </c>
      <c r="Z50" s="112">
        <v>1655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1551</v>
      </c>
      <c r="W51" s="112">
        <v>1524</v>
      </c>
      <c r="X51" s="112">
        <v>1575</v>
      </c>
      <c r="Y51" s="112">
        <v>1534</v>
      </c>
      <c r="Z51" s="112">
        <v>1644</v>
      </c>
    </row>
    <row r="52" spans="1:26" ht="15" customHeight="1" x14ac:dyDescent="0.25">
      <c r="S52" s="115" t="s">
        <v>44</v>
      </c>
      <c r="T52" s="115"/>
      <c r="U52" s="112"/>
      <c r="V52" s="112">
        <v>1835</v>
      </c>
      <c r="W52" s="112">
        <v>1826</v>
      </c>
      <c r="X52" s="112">
        <v>1808</v>
      </c>
      <c r="Y52" s="112">
        <v>1782</v>
      </c>
      <c r="Z52" s="112">
        <v>1754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1771</v>
      </c>
      <c r="W53" s="112">
        <v>1749</v>
      </c>
      <c r="X53" s="112">
        <v>1704</v>
      </c>
      <c r="Y53" s="112">
        <v>1739</v>
      </c>
      <c r="Z53" s="112">
        <v>1940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1748</v>
      </c>
      <c r="W54" s="112">
        <v>1847</v>
      </c>
      <c r="X54" s="112">
        <v>1918</v>
      </c>
      <c r="Y54" s="112">
        <v>1893</v>
      </c>
      <c r="Z54" s="112">
        <v>1908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1356</v>
      </c>
      <c r="W55" s="112">
        <v>1446</v>
      </c>
      <c r="X55" s="112">
        <v>1462</v>
      </c>
      <c r="Y55" s="112">
        <v>1468</v>
      </c>
      <c r="Z55" s="112">
        <v>1612</v>
      </c>
    </row>
    <row r="56" spans="1:26" ht="15" customHeight="1" x14ac:dyDescent="0.25">
      <c r="S56" s="115" t="s">
        <v>48</v>
      </c>
      <c r="T56" s="115"/>
      <c r="U56" s="112"/>
      <c r="V56" s="112">
        <v>659</v>
      </c>
      <c r="W56" s="112">
        <v>666</v>
      </c>
      <c r="X56" s="112">
        <v>706</v>
      </c>
      <c r="Y56" s="112">
        <v>785</v>
      </c>
      <c r="Z56" s="112">
        <v>872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336</v>
      </c>
      <c r="W57" s="112">
        <v>350</v>
      </c>
      <c r="X57" s="112">
        <v>369</v>
      </c>
      <c r="Y57" s="112">
        <v>332</v>
      </c>
      <c r="Z57" s="112">
        <v>353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126</v>
      </c>
      <c r="W58" s="112">
        <v>140</v>
      </c>
      <c r="X58" s="112">
        <v>138</v>
      </c>
      <c r="Y58" s="112">
        <v>155</v>
      </c>
      <c r="Z58" s="112">
        <v>162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66</v>
      </c>
      <c r="W59" s="112">
        <v>81</v>
      </c>
      <c r="X59" s="112">
        <v>69</v>
      </c>
      <c r="Y59" s="112">
        <v>70</v>
      </c>
      <c r="Z59" s="112">
        <v>67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42</v>
      </c>
      <c r="W60" s="112">
        <v>57</v>
      </c>
      <c r="X60" s="112">
        <v>48</v>
      </c>
      <c r="Y60" s="112">
        <v>53</v>
      </c>
      <c r="Z60" s="112">
        <v>47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16971</v>
      </c>
      <c r="W61" s="112">
        <v>17521</v>
      </c>
      <c r="X61" s="112">
        <v>17725</v>
      </c>
      <c r="Y61" s="112">
        <v>17715</v>
      </c>
      <c r="Z61" s="112">
        <v>19087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18</v>
      </c>
      <c r="W63" s="112">
        <v>28</v>
      </c>
      <c r="X63" s="112">
        <v>43</v>
      </c>
      <c r="Y63" s="112">
        <v>60</v>
      </c>
      <c r="Z63" s="112">
        <v>80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557</v>
      </c>
      <c r="W64" s="112">
        <v>534</v>
      </c>
      <c r="X64" s="112">
        <v>594</v>
      </c>
      <c r="Y64" s="112">
        <v>504</v>
      </c>
      <c r="Z64" s="112">
        <v>600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Gympie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955</v>
      </c>
      <c r="W65" s="112">
        <v>1069</v>
      </c>
      <c r="X65" s="112">
        <v>1046</v>
      </c>
      <c r="Y65" s="112">
        <v>1070</v>
      </c>
      <c r="Z65" s="112">
        <v>1171</v>
      </c>
    </row>
    <row r="66" spans="1:26" x14ac:dyDescent="0.25">
      <c r="S66" s="115" t="s">
        <v>39</v>
      </c>
      <c r="T66" s="115"/>
      <c r="U66" s="112"/>
      <c r="V66" s="112">
        <v>1057</v>
      </c>
      <c r="W66" s="112">
        <v>1153</v>
      </c>
      <c r="X66" s="112">
        <v>1222</v>
      </c>
      <c r="Y66" s="112">
        <v>1212</v>
      </c>
      <c r="Z66" s="112">
        <v>1328</v>
      </c>
    </row>
    <row r="67" spans="1:26" x14ac:dyDescent="0.25">
      <c r="S67" s="115" t="s">
        <v>40</v>
      </c>
      <c r="T67" s="115"/>
      <c r="U67" s="112"/>
      <c r="V67" s="112">
        <v>1292</v>
      </c>
      <c r="W67" s="112">
        <v>1281</v>
      </c>
      <c r="X67" s="112">
        <v>1396</v>
      </c>
      <c r="Y67" s="112">
        <v>1416</v>
      </c>
      <c r="Z67" s="112">
        <v>1538</v>
      </c>
    </row>
    <row r="68" spans="1:26" x14ac:dyDescent="0.25">
      <c r="S68" s="115" t="s">
        <v>41</v>
      </c>
      <c r="T68" s="115"/>
      <c r="U68" s="112"/>
      <c r="V68" s="112">
        <v>1240</v>
      </c>
      <c r="W68" s="112">
        <v>1233</v>
      </c>
      <c r="X68" s="112">
        <v>1290</v>
      </c>
      <c r="Y68" s="112">
        <v>1343</v>
      </c>
      <c r="Z68" s="112">
        <v>1512</v>
      </c>
    </row>
    <row r="69" spans="1:26" x14ac:dyDescent="0.25">
      <c r="S69" s="115" t="s">
        <v>42</v>
      </c>
      <c r="T69" s="115"/>
      <c r="U69" s="112"/>
      <c r="V69" s="112">
        <v>1347</v>
      </c>
      <c r="W69" s="112">
        <v>1438</v>
      </c>
      <c r="X69" s="112">
        <v>1505</v>
      </c>
      <c r="Y69" s="112">
        <v>1564</v>
      </c>
      <c r="Z69" s="112">
        <v>1657</v>
      </c>
    </row>
    <row r="70" spans="1:26" x14ac:dyDescent="0.25">
      <c r="S70" s="115" t="s">
        <v>43</v>
      </c>
      <c r="T70" s="115"/>
      <c r="U70" s="112"/>
      <c r="V70" s="112">
        <v>1493</v>
      </c>
      <c r="W70" s="112">
        <v>1453</v>
      </c>
      <c r="X70" s="112">
        <v>1550</v>
      </c>
      <c r="Y70" s="112">
        <v>1574</v>
      </c>
      <c r="Z70" s="112">
        <v>1622</v>
      </c>
    </row>
    <row r="71" spans="1:26" x14ac:dyDescent="0.25">
      <c r="S71" s="115" t="s">
        <v>44</v>
      </c>
      <c r="T71" s="115"/>
      <c r="U71" s="112"/>
      <c r="V71" s="112">
        <v>1729</v>
      </c>
      <c r="W71" s="112">
        <v>1752</v>
      </c>
      <c r="X71" s="112">
        <v>1793</v>
      </c>
      <c r="Y71" s="112">
        <v>1799</v>
      </c>
      <c r="Z71" s="112">
        <v>1927</v>
      </c>
    </row>
    <row r="72" spans="1:26" x14ac:dyDescent="0.25">
      <c r="S72" s="115" t="s">
        <v>45</v>
      </c>
      <c r="T72" s="115"/>
      <c r="U72" s="112"/>
      <c r="V72" s="112">
        <v>1756</v>
      </c>
      <c r="W72" s="112">
        <v>1818</v>
      </c>
      <c r="X72" s="112">
        <v>1895</v>
      </c>
      <c r="Y72" s="112">
        <v>1830</v>
      </c>
      <c r="Z72" s="112">
        <v>1951</v>
      </c>
    </row>
    <row r="73" spans="1:26" x14ac:dyDescent="0.25">
      <c r="S73" s="115" t="s">
        <v>46</v>
      </c>
      <c r="T73" s="115"/>
      <c r="U73" s="112"/>
      <c r="V73" s="112">
        <v>1680</v>
      </c>
      <c r="W73" s="112">
        <v>1767</v>
      </c>
      <c r="X73" s="112">
        <v>1858</v>
      </c>
      <c r="Y73" s="112">
        <v>1841</v>
      </c>
      <c r="Z73" s="112">
        <v>1971</v>
      </c>
    </row>
    <row r="74" spans="1:26" x14ac:dyDescent="0.25">
      <c r="S74" s="115" t="s">
        <v>47</v>
      </c>
      <c r="T74" s="115"/>
      <c r="U74" s="112"/>
      <c r="V74" s="112">
        <v>1075</v>
      </c>
      <c r="W74" s="112">
        <v>1214</v>
      </c>
      <c r="X74" s="112">
        <v>1233</v>
      </c>
      <c r="Y74" s="112">
        <v>1360</v>
      </c>
      <c r="Z74" s="112">
        <v>1416</v>
      </c>
    </row>
    <row r="75" spans="1:26" x14ac:dyDescent="0.25">
      <c r="S75" s="115" t="s">
        <v>48</v>
      </c>
      <c r="T75" s="115"/>
      <c r="U75" s="112"/>
      <c r="V75" s="112">
        <v>526</v>
      </c>
      <c r="W75" s="112">
        <v>564</v>
      </c>
      <c r="X75" s="112">
        <v>592</v>
      </c>
      <c r="Y75" s="112">
        <v>648</v>
      </c>
      <c r="Z75" s="112">
        <v>648</v>
      </c>
    </row>
    <row r="76" spans="1:26" x14ac:dyDescent="0.25">
      <c r="S76" s="115" t="s">
        <v>49</v>
      </c>
      <c r="T76" s="115"/>
      <c r="U76" s="112"/>
      <c r="V76" s="112">
        <v>180</v>
      </c>
      <c r="W76" s="112">
        <v>210</v>
      </c>
      <c r="X76" s="112">
        <v>226</v>
      </c>
      <c r="Y76" s="112">
        <v>247</v>
      </c>
      <c r="Z76" s="112">
        <v>260</v>
      </c>
    </row>
    <row r="77" spans="1:26" x14ac:dyDescent="0.25">
      <c r="S77" s="115" t="s">
        <v>50</v>
      </c>
      <c r="T77" s="115"/>
      <c r="U77" s="112"/>
      <c r="V77" s="112">
        <v>96</v>
      </c>
      <c r="W77" s="112">
        <v>101</v>
      </c>
      <c r="X77" s="112">
        <v>90</v>
      </c>
      <c r="Y77" s="112">
        <v>92</v>
      </c>
      <c r="Z77" s="112">
        <v>102</v>
      </c>
    </row>
    <row r="78" spans="1:26" x14ac:dyDescent="0.25">
      <c r="S78" s="115" t="s">
        <v>51</v>
      </c>
      <c r="T78" s="115"/>
      <c r="U78" s="112"/>
      <c r="V78" s="112">
        <v>48</v>
      </c>
      <c r="W78" s="112">
        <v>49</v>
      </c>
      <c r="X78" s="112">
        <v>41</v>
      </c>
      <c r="Y78" s="112">
        <v>45</v>
      </c>
      <c r="Z78" s="112">
        <v>50</v>
      </c>
    </row>
    <row r="79" spans="1:26" x14ac:dyDescent="0.25">
      <c r="S79" s="115" t="s">
        <v>52</v>
      </c>
      <c r="T79" s="115"/>
      <c r="U79" s="112"/>
      <c r="V79" s="112">
        <v>26</v>
      </c>
      <c r="W79" s="112">
        <v>43</v>
      </c>
      <c r="X79" s="112">
        <v>38</v>
      </c>
      <c r="Y79" s="112">
        <v>44</v>
      </c>
      <c r="Z79" s="112">
        <v>42</v>
      </c>
    </row>
    <row r="80" spans="1:26" x14ac:dyDescent="0.25">
      <c r="S80" s="118" t="s">
        <v>53</v>
      </c>
      <c r="T80" s="118"/>
      <c r="U80" s="112"/>
      <c r="V80" s="112">
        <v>15078</v>
      </c>
      <c r="W80" s="112">
        <v>15711</v>
      </c>
      <c r="X80" s="112">
        <v>16422</v>
      </c>
      <c r="Y80" s="112">
        <v>16640</v>
      </c>
      <c r="Z80" s="112">
        <v>17875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Gympie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888</v>
      </c>
      <c r="W83" s="112">
        <v>938</v>
      </c>
      <c r="X83" s="112">
        <v>943</v>
      </c>
      <c r="Y83" s="112">
        <v>1001</v>
      </c>
      <c r="Z83" s="112">
        <v>1070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791</v>
      </c>
      <c r="W84" s="112">
        <v>791</v>
      </c>
      <c r="X84" s="112">
        <v>804</v>
      </c>
      <c r="Y84" s="112">
        <v>803</v>
      </c>
      <c r="Z84" s="112">
        <v>840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2187</v>
      </c>
      <c r="W85" s="112">
        <v>2276</v>
      </c>
      <c r="X85" s="112">
        <v>2400</v>
      </c>
      <c r="Y85" s="112">
        <v>2438</v>
      </c>
      <c r="Z85" s="112">
        <v>2505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37,012</v>
      </c>
      <c r="D86" s="96">
        <f t="shared" ref="D86:D91" si="4">AD4</f>
        <v>7.7339543006840428E-2</v>
      </c>
      <c r="E86" s="97">
        <f t="shared" ref="E86:E91" si="5">AD4</f>
        <v>7.7339543006840428E-2</v>
      </c>
      <c r="F86" s="96">
        <f t="shared" ref="F86:F91" si="6">AF4</f>
        <v>0.15492869847411606</v>
      </c>
      <c r="G86" s="97">
        <f t="shared" ref="G86:G91" si="7">AF4</f>
        <v>0.15492869847411606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493</v>
      </c>
      <c r="W86" s="112">
        <v>543</v>
      </c>
      <c r="X86" s="112">
        <v>560</v>
      </c>
      <c r="Y86" s="112">
        <v>594</v>
      </c>
      <c r="Z86" s="112">
        <v>623</v>
      </c>
    </row>
    <row r="87" spans="1:30" ht="15" customHeight="1" x14ac:dyDescent="0.25">
      <c r="A87" s="98" t="s">
        <v>4</v>
      </c>
      <c r="B87" s="49"/>
      <c r="C87" s="57" t="str">
        <f t="shared" si="3"/>
        <v>19,087</v>
      </c>
      <c r="D87" s="96">
        <f t="shared" si="4"/>
        <v>7.7630984643179746E-2</v>
      </c>
      <c r="E87" s="97">
        <f t="shared" si="5"/>
        <v>7.7630984643179746E-2</v>
      </c>
      <c r="F87" s="96">
        <f t="shared" si="6"/>
        <v>0.12448450571462244</v>
      </c>
      <c r="G87" s="97">
        <f t="shared" si="7"/>
        <v>0.12448450571462244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289</v>
      </c>
      <c r="W87" s="112">
        <v>295</v>
      </c>
      <c r="X87" s="112">
        <v>304</v>
      </c>
      <c r="Y87" s="112">
        <v>312</v>
      </c>
      <c r="Z87" s="112">
        <v>308</v>
      </c>
    </row>
    <row r="88" spans="1:30" ht="15" customHeight="1" x14ac:dyDescent="0.25">
      <c r="A88" s="98" t="s">
        <v>5</v>
      </c>
      <c r="B88" s="49"/>
      <c r="C88" s="57" t="str">
        <f t="shared" si="3"/>
        <v>17,875</v>
      </c>
      <c r="D88" s="96">
        <f t="shared" si="4"/>
        <v>7.4283310295089944E-2</v>
      </c>
      <c r="E88" s="97">
        <f t="shared" si="5"/>
        <v>7.4283310295089944E-2</v>
      </c>
      <c r="F88" s="96">
        <f t="shared" si="6"/>
        <v>0.18581663791959668</v>
      </c>
      <c r="G88" s="97">
        <f t="shared" si="7"/>
        <v>0.18581663791959668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548</v>
      </c>
      <c r="W88" s="112">
        <v>613</v>
      </c>
      <c r="X88" s="112">
        <v>590</v>
      </c>
      <c r="Y88" s="112">
        <v>614</v>
      </c>
      <c r="Z88" s="112">
        <v>652</v>
      </c>
    </row>
    <row r="89" spans="1:30" ht="15" customHeight="1" x14ac:dyDescent="0.25">
      <c r="A89" s="49" t="s">
        <v>6</v>
      </c>
      <c r="B89" s="49"/>
      <c r="C89" s="57" t="str">
        <f t="shared" si="3"/>
        <v>25,956</v>
      </c>
      <c r="D89" s="96">
        <f t="shared" si="4"/>
        <v>3.7451536832007637E-2</v>
      </c>
      <c r="E89" s="97">
        <f t="shared" si="5"/>
        <v>3.7451536832007637E-2</v>
      </c>
      <c r="F89" s="96">
        <f t="shared" si="6"/>
        <v>0.12965139052095576</v>
      </c>
      <c r="G89" s="97">
        <f t="shared" si="7"/>
        <v>0.12965139052095576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1579</v>
      </c>
      <c r="W89" s="112">
        <v>1663</v>
      </c>
      <c r="X89" s="112">
        <v>1710</v>
      </c>
      <c r="Y89" s="112">
        <v>1737</v>
      </c>
      <c r="Z89" s="112">
        <v>1793</v>
      </c>
    </row>
    <row r="90" spans="1:30" ht="15" customHeight="1" x14ac:dyDescent="0.25">
      <c r="A90" s="49" t="s">
        <v>98</v>
      </c>
      <c r="B90" s="49"/>
      <c r="C90" s="57" t="str">
        <f t="shared" si="3"/>
        <v>$40,690</v>
      </c>
      <c r="D90" s="96">
        <f t="shared" si="4"/>
        <v>2.7113404716239575E-2</v>
      </c>
      <c r="E90" s="97">
        <f t="shared" si="5"/>
        <v>2.7113404716239575E-2</v>
      </c>
      <c r="F90" s="96">
        <f t="shared" si="6"/>
        <v>0.11894398511065529</v>
      </c>
      <c r="G90" s="97">
        <f t="shared" si="7"/>
        <v>0.11894398511065529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2017</v>
      </c>
      <c r="W90" s="112">
        <v>2133</v>
      </c>
      <c r="X90" s="112">
        <v>2183</v>
      </c>
      <c r="Y90" s="112">
        <v>2165</v>
      </c>
      <c r="Z90" s="112">
        <v>2276</v>
      </c>
    </row>
    <row r="91" spans="1:30" ht="15" customHeight="1" x14ac:dyDescent="0.25">
      <c r="A91" s="49" t="s">
        <v>7</v>
      </c>
      <c r="B91" s="49"/>
      <c r="C91" s="57" t="str">
        <f t="shared" si="3"/>
        <v>$1,260.4 mil</v>
      </c>
      <c r="D91" s="96">
        <f t="shared" si="4"/>
        <v>9.9023959548230289E-2</v>
      </c>
      <c r="E91" s="97">
        <f t="shared" si="5"/>
        <v>9.9023959548230289E-2</v>
      </c>
      <c r="F91" s="96">
        <f t="shared" si="6"/>
        <v>0.28683994286222325</v>
      </c>
      <c r="G91" s="97">
        <f t="shared" si="7"/>
        <v>0.28683994286222325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12084</v>
      </c>
      <c r="W91" s="112">
        <v>12517</v>
      </c>
      <c r="X91" s="112">
        <v>12680</v>
      </c>
      <c r="Y91" s="112">
        <v>12992</v>
      </c>
      <c r="Z91" s="112">
        <v>13454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636</v>
      </c>
      <c r="W93" s="112">
        <v>686</v>
      </c>
      <c r="X93" s="112">
        <v>712</v>
      </c>
      <c r="Y93" s="112">
        <v>777</v>
      </c>
      <c r="Z93" s="112">
        <v>804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1519</v>
      </c>
      <c r="W94" s="112">
        <v>1598</v>
      </c>
      <c r="X94" s="112">
        <v>1677</v>
      </c>
      <c r="Y94" s="112">
        <v>1728</v>
      </c>
      <c r="Z94" s="112">
        <v>1743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366</v>
      </c>
      <c r="W95" s="112">
        <v>397</v>
      </c>
      <c r="X95" s="112">
        <v>424</v>
      </c>
      <c r="Y95" s="112">
        <v>469</v>
      </c>
      <c r="Z95" s="112">
        <v>497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1677</v>
      </c>
      <c r="W96" s="112">
        <v>1798</v>
      </c>
      <c r="X96" s="112">
        <v>1921</v>
      </c>
      <c r="Y96" s="112">
        <v>2023</v>
      </c>
      <c r="Z96" s="112">
        <v>2194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1779</v>
      </c>
      <c r="W97" s="112">
        <v>1851</v>
      </c>
      <c r="X97" s="112">
        <v>1874</v>
      </c>
      <c r="Y97" s="112">
        <v>1893</v>
      </c>
      <c r="Z97" s="112">
        <v>1907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1243</v>
      </c>
      <c r="W98" s="112">
        <v>1335</v>
      </c>
      <c r="X98" s="112">
        <v>1365</v>
      </c>
      <c r="Y98" s="112">
        <v>1393</v>
      </c>
      <c r="Z98" s="112">
        <v>1427</v>
      </c>
    </row>
    <row r="99" spans="1:32" ht="15" customHeight="1" x14ac:dyDescent="0.25">
      <c r="S99" s="115" t="s">
        <v>199</v>
      </c>
      <c r="T99" s="115"/>
      <c r="U99" s="112"/>
      <c r="V99" s="112">
        <v>122</v>
      </c>
      <c r="W99" s="112">
        <v>157</v>
      </c>
      <c r="X99" s="112">
        <v>158</v>
      </c>
      <c r="Y99" s="112">
        <v>161</v>
      </c>
      <c r="Z99" s="112">
        <v>185</v>
      </c>
    </row>
    <row r="100" spans="1:32" ht="15" customHeight="1" x14ac:dyDescent="0.25">
      <c r="S100" s="115" t="s">
        <v>58</v>
      </c>
      <c r="T100" s="115"/>
      <c r="U100" s="112"/>
      <c r="V100" s="112">
        <v>991</v>
      </c>
      <c r="W100" s="112">
        <v>1044</v>
      </c>
      <c r="X100" s="112">
        <v>1129</v>
      </c>
      <c r="Y100" s="112">
        <v>1120</v>
      </c>
      <c r="Z100" s="112">
        <v>1174</v>
      </c>
    </row>
    <row r="101" spans="1:32" x14ac:dyDescent="0.25">
      <c r="A101" s="18"/>
      <c r="S101" s="118" t="s">
        <v>53</v>
      </c>
      <c r="T101" s="118"/>
      <c r="U101" s="112"/>
      <c r="V101" s="112">
        <v>10891</v>
      </c>
      <c r="W101" s="112">
        <v>11342</v>
      </c>
      <c r="X101" s="112">
        <v>11704</v>
      </c>
      <c r="Y101" s="112">
        <v>12032</v>
      </c>
      <c r="Z101" s="112">
        <v>12456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23133</v>
      </c>
      <c r="W104" s="112">
        <v>23851</v>
      </c>
      <c r="X104" s="112">
        <v>24787</v>
      </c>
      <c r="Y104" s="112">
        <v>26861</v>
      </c>
      <c r="Z104" s="112">
        <v>26861</v>
      </c>
      <c r="AB104" s="109" t="str">
        <f>TEXT(Z104,"###,###")</f>
        <v>26,861</v>
      </c>
      <c r="AD104" s="130">
        <f>Z104/($Z$4)*100</f>
        <v>72.573759861666488</v>
      </c>
      <c r="AF104" s="109"/>
    </row>
    <row r="105" spans="1:32" x14ac:dyDescent="0.25">
      <c r="S105" s="115" t="s">
        <v>17</v>
      </c>
      <c r="T105" s="115"/>
      <c r="U105" s="112"/>
      <c r="V105" s="112">
        <v>5205</v>
      </c>
      <c r="W105" s="112">
        <v>5230</v>
      </c>
      <c r="X105" s="112">
        <v>5564</v>
      </c>
      <c r="Y105" s="112">
        <v>5434</v>
      </c>
      <c r="Z105" s="112">
        <v>5433</v>
      </c>
      <c r="AB105" s="109" t="str">
        <f>TEXT(Z105,"###,###")</f>
        <v>5,433</v>
      </c>
      <c r="AD105" s="130">
        <f>Z105/($Z$4)*100</f>
        <v>14.679023019561225</v>
      </c>
      <c r="AF105" s="109"/>
    </row>
    <row r="106" spans="1:32" x14ac:dyDescent="0.25">
      <c r="S106" s="118" t="s">
        <v>53</v>
      </c>
      <c r="T106" s="118"/>
      <c r="U106" s="120"/>
      <c r="V106" s="120">
        <v>28338</v>
      </c>
      <c r="W106" s="120">
        <v>29081</v>
      </c>
      <c r="X106" s="120">
        <v>30351</v>
      </c>
      <c r="Y106" s="120">
        <v>32295</v>
      </c>
      <c r="Z106" s="120">
        <v>32294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5604</v>
      </c>
      <c r="W108" s="112">
        <v>6608</v>
      </c>
      <c r="X108" s="112">
        <v>5898</v>
      </c>
      <c r="Y108" s="112">
        <v>6038</v>
      </c>
      <c r="Z108" s="112">
        <v>6650</v>
      </c>
      <c r="AB108" s="109" t="str">
        <f>TEXT(Z108,"###,###")</f>
        <v>6,650</v>
      </c>
      <c r="AD108" s="130">
        <f>Z108/($Z$4)*100</f>
        <v>17.967145790554415</v>
      </c>
      <c r="AF108" s="109"/>
    </row>
    <row r="109" spans="1:32" x14ac:dyDescent="0.25">
      <c r="S109" s="115" t="s">
        <v>20</v>
      </c>
      <c r="T109" s="115"/>
      <c r="U109" s="112"/>
      <c r="V109" s="112">
        <v>5822</v>
      </c>
      <c r="W109" s="112">
        <v>5636</v>
      </c>
      <c r="X109" s="112">
        <v>5825</v>
      </c>
      <c r="Y109" s="112">
        <v>5940</v>
      </c>
      <c r="Z109" s="112">
        <v>6642</v>
      </c>
      <c r="AB109" s="109" t="str">
        <f>TEXT(Z109,"###,###")</f>
        <v>6,642</v>
      </c>
      <c r="AD109" s="130">
        <f>Z109/($Z$4)*100</f>
        <v>17.945531179077058</v>
      </c>
      <c r="AF109" s="109"/>
    </row>
    <row r="110" spans="1:32" x14ac:dyDescent="0.25">
      <c r="S110" s="115" t="s">
        <v>21</v>
      </c>
      <c r="T110" s="115"/>
      <c r="U110" s="112"/>
      <c r="V110" s="112">
        <v>5573</v>
      </c>
      <c r="W110" s="112">
        <v>5892</v>
      </c>
      <c r="X110" s="112">
        <v>6324</v>
      </c>
      <c r="Y110" s="112">
        <v>6534</v>
      </c>
      <c r="Z110" s="112">
        <v>7386</v>
      </c>
      <c r="AB110" s="109" t="str">
        <f>TEXT(Z110,"###,###")</f>
        <v>7,386</v>
      </c>
      <c r="AD110" s="130">
        <f>Z110/($Z$4)*100</f>
        <v>19.955690046471414</v>
      </c>
      <c r="AF110" s="109"/>
    </row>
    <row r="111" spans="1:32" x14ac:dyDescent="0.25">
      <c r="S111" s="115" t="s">
        <v>22</v>
      </c>
      <c r="T111" s="115"/>
      <c r="U111" s="112"/>
      <c r="V111" s="112">
        <v>10869</v>
      </c>
      <c r="W111" s="112">
        <v>10635</v>
      </c>
      <c r="X111" s="112">
        <v>11929</v>
      </c>
      <c r="Y111" s="112">
        <v>11649</v>
      </c>
      <c r="Z111" s="112">
        <v>12279</v>
      </c>
      <c r="AB111" s="109" t="str">
        <f>TEXT(Z111,"###,###")</f>
        <v>12,279</v>
      </c>
      <c r="AD111" s="130">
        <f>Z111/($Z$4)*100</f>
        <v>33.175726791310929</v>
      </c>
      <c r="AF111" s="109"/>
    </row>
    <row r="112" spans="1:32" x14ac:dyDescent="0.25">
      <c r="S112" s="118" t="s">
        <v>53</v>
      </c>
      <c r="T112" s="118"/>
      <c r="U112" s="112"/>
      <c r="V112" s="112">
        <v>32045</v>
      </c>
      <c r="W112" s="112">
        <v>33233</v>
      </c>
      <c r="X112" s="112">
        <v>34152</v>
      </c>
      <c r="Y112" s="112">
        <v>34355</v>
      </c>
      <c r="Z112" s="112">
        <v>37012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43.31</v>
      </c>
      <c r="W118" s="131">
        <v>43.4</v>
      </c>
      <c r="X118" s="131">
        <v>43.25</v>
      </c>
      <c r="Y118" s="131">
        <v>43.46</v>
      </c>
      <c r="Z118" s="131">
        <v>43.3</v>
      </c>
      <c r="AB118" s="109" t="str">
        <f>TEXT(Z118,"##.0")</f>
        <v>43.3</v>
      </c>
    </row>
    <row r="120" spans="19:32" x14ac:dyDescent="0.25">
      <c r="S120" s="101" t="s">
        <v>100</v>
      </c>
      <c r="T120" s="112"/>
      <c r="U120" s="112"/>
      <c r="V120" s="112">
        <v>17740</v>
      </c>
      <c r="W120" s="112">
        <v>18338</v>
      </c>
      <c r="X120" s="112">
        <v>18874</v>
      </c>
      <c r="Y120" s="112">
        <v>19307</v>
      </c>
      <c r="Z120" s="112">
        <v>20057</v>
      </c>
      <c r="AB120" s="109" t="str">
        <f>TEXT(Z120,"###,###")</f>
        <v>20,057</v>
      </c>
    </row>
    <row r="121" spans="19:32" x14ac:dyDescent="0.25">
      <c r="S121" s="101" t="s">
        <v>101</v>
      </c>
      <c r="T121" s="112"/>
      <c r="U121" s="112"/>
      <c r="V121" s="112">
        <v>3009</v>
      </c>
      <c r="W121" s="112">
        <v>3166</v>
      </c>
      <c r="X121" s="112">
        <v>3132</v>
      </c>
      <c r="Y121" s="112">
        <v>3235</v>
      </c>
      <c r="Z121" s="112">
        <v>3293</v>
      </c>
      <c r="AB121" s="109" t="str">
        <f>TEXT(Z121,"###,###")</f>
        <v>3,293</v>
      </c>
    </row>
    <row r="122" spans="19:32" x14ac:dyDescent="0.25">
      <c r="S122" s="101" t="s">
        <v>102</v>
      </c>
      <c r="T122" s="112"/>
      <c r="U122" s="112"/>
      <c r="V122" s="112">
        <v>2231</v>
      </c>
      <c r="W122" s="112">
        <v>2353</v>
      </c>
      <c r="X122" s="112">
        <v>2380</v>
      </c>
      <c r="Y122" s="112">
        <v>2476</v>
      </c>
      <c r="Z122" s="112">
        <v>2601</v>
      </c>
      <c r="AB122" s="109" t="str">
        <f>TEXT(Z122,"###,###")</f>
        <v>2,601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19971</v>
      </c>
      <c r="W124" s="112">
        <v>20691</v>
      </c>
      <c r="X124" s="112">
        <v>21254</v>
      </c>
      <c r="Y124" s="112">
        <v>21783</v>
      </c>
      <c r="Z124" s="112">
        <v>22658</v>
      </c>
      <c r="AB124" s="109" t="str">
        <f>TEXT(Z124,"###,###")</f>
        <v>22,658</v>
      </c>
      <c r="AD124" s="127">
        <f>Z124/$Z$7*100</f>
        <v>87.293881954076127</v>
      </c>
    </row>
    <row r="125" spans="19:32" x14ac:dyDescent="0.25">
      <c r="S125" s="101" t="s">
        <v>104</v>
      </c>
      <c r="T125" s="112"/>
      <c r="U125" s="112"/>
      <c r="V125" s="112">
        <v>5240</v>
      </c>
      <c r="W125" s="112">
        <v>5519</v>
      </c>
      <c r="X125" s="112">
        <v>5512</v>
      </c>
      <c r="Y125" s="112">
        <v>5711</v>
      </c>
      <c r="Z125" s="112">
        <v>5894</v>
      </c>
      <c r="AB125" s="109" t="str">
        <f>TEXT(Z125,"###,###")</f>
        <v>5,894</v>
      </c>
      <c r="AD125" s="127">
        <f>Z125/$Z$7*100</f>
        <v>22.707659115426107</v>
      </c>
    </row>
    <row r="127" spans="19:32" x14ac:dyDescent="0.25">
      <c r="S127" s="101" t="s">
        <v>105</v>
      </c>
      <c r="T127" s="112"/>
      <c r="U127" s="112"/>
      <c r="V127" s="112">
        <v>12079</v>
      </c>
      <c r="W127" s="112">
        <v>12515</v>
      </c>
      <c r="X127" s="112">
        <v>12678</v>
      </c>
      <c r="Y127" s="112">
        <v>12993</v>
      </c>
      <c r="Z127" s="112">
        <v>13457</v>
      </c>
      <c r="AB127" s="109" t="str">
        <f>TEXT(Z127,"###,###")</f>
        <v>13,457</v>
      </c>
      <c r="AD127" s="127">
        <f>Z127/$Z$7*100</f>
        <v>51.845430728925876</v>
      </c>
    </row>
    <row r="128" spans="19:32" x14ac:dyDescent="0.25">
      <c r="S128" s="101" t="s">
        <v>106</v>
      </c>
      <c r="T128" s="112"/>
      <c r="U128" s="112"/>
      <c r="V128" s="112">
        <v>10896</v>
      </c>
      <c r="W128" s="112">
        <v>11339</v>
      </c>
      <c r="X128" s="112">
        <v>11706</v>
      </c>
      <c r="Y128" s="112">
        <v>12029</v>
      </c>
      <c r="Z128" s="112">
        <v>12460</v>
      </c>
      <c r="AB128" s="109" t="str">
        <f>TEXT(Z128,"###,###")</f>
        <v>12,460</v>
      </c>
      <c r="AD128" s="127">
        <f>Z128/$Z$7*100</f>
        <v>48.004314994606254</v>
      </c>
    </row>
    <row r="130" spans="19:20" x14ac:dyDescent="0.25">
      <c r="S130" s="101" t="s">
        <v>280</v>
      </c>
      <c r="T130" s="127">
        <v>77.273077515795961</v>
      </c>
    </row>
    <row r="131" spans="19:20" x14ac:dyDescent="0.25">
      <c r="S131" s="101" t="s">
        <v>281</v>
      </c>
      <c r="T131" s="127">
        <v>12.68685467714594</v>
      </c>
    </row>
    <row r="132" spans="19:20" x14ac:dyDescent="0.25">
      <c r="S132" s="101" t="s">
        <v>282</v>
      </c>
      <c r="T132" s="127">
        <v>10.020804438280166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98BD11D-B7D1-4D7D-95B7-ED2091B6B4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4DD8691-1BA0-4159-B53D-938E4A2982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004FB23-FF40-471C-9013-6DE71DF864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514F785-864C-4AA1-BFF6-041F097493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02C3E-9425-4C9D-A382-1C9C656700FB}">
  <sheetPr codeName="Sheet9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141</v>
      </c>
      <c r="T1" s="99"/>
      <c r="U1" s="99"/>
      <c r="V1" s="99"/>
      <c r="W1" s="99"/>
      <c r="X1" s="99"/>
      <c r="Y1" s="100" t="s">
        <v>232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141</v>
      </c>
      <c r="Y3" s="105" t="s">
        <v>232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9.32 Hinchinbrook,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8397</v>
      </c>
      <c r="W4" s="108">
        <v>8815</v>
      </c>
      <c r="X4" s="108">
        <v>8322</v>
      </c>
      <c r="Y4" s="108">
        <v>8234</v>
      </c>
      <c r="Z4" s="108">
        <v>8731</v>
      </c>
      <c r="AB4" s="109" t="str">
        <f>TEXT(Z4,"###,###")</f>
        <v>8,731</v>
      </c>
      <c r="AD4" s="110">
        <f>Z4/Y4-1</f>
        <v>6.0359485061938223E-2</v>
      </c>
      <c r="AF4" s="110">
        <f>Z4/V4-1</f>
        <v>3.9776110515660434E-2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4618</v>
      </c>
      <c r="W5" s="108">
        <v>4830</v>
      </c>
      <c r="X5" s="108">
        <v>4523</v>
      </c>
      <c r="Y5" s="108">
        <v>4562</v>
      </c>
      <c r="Z5" s="108">
        <v>4642</v>
      </c>
      <c r="AB5" s="109" t="str">
        <f>TEXT(Z5,"###,###")</f>
        <v>4,642</v>
      </c>
      <c r="AD5" s="110">
        <f t="shared" ref="AD5:AD9" si="0">Z5/Y5-1</f>
        <v>1.7536168347216163E-2</v>
      </c>
      <c r="AF5" s="110">
        <f t="shared" ref="AF5:AF9" si="1">Z5/V5-1</f>
        <v>5.197055002165385E-3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3782</v>
      </c>
      <c r="W6" s="108">
        <v>3986</v>
      </c>
      <c r="X6" s="108">
        <v>3805</v>
      </c>
      <c r="Y6" s="108">
        <v>3677</v>
      </c>
      <c r="Z6" s="108">
        <v>4082</v>
      </c>
      <c r="AB6" s="109" t="str">
        <f>TEXT(Z6,"###,###")</f>
        <v>4,082</v>
      </c>
      <c r="AD6" s="110">
        <f t="shared" si="0"/>
        <v>0.11014413924394884</v>
      </c>
      <c r="AF6" s="110">
        <f t="shared" si="1"/>
        <v>7.9323109465891051E-2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5620</v>
      </c>
      <c r="W7" s="108">
        <v>5986</v>
      </c>
      <c r="X7" s="108">
        <v>5780</v>
      </c>
      <c r="Y7" s="108">
        <v>5838</v>
      </c>
      <c r="Z7" s="108">
        <v>5910</v>
      </c>
      <c r="AB7" s="109" t="str">
        <f>TEXT(Z7,"###,###")</f>
        <v>5,910</v>
      </c>
      <c r="AD7" s="110">
        <f t="shared" si="0"/>
        <v>1.2332990750256956E-2</v>
      </c>
      <c r="AF7" s="110">
        <f t="shared" si="1"/>
        <v>5.1601423487544373E-2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8,731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5,910</v>
      </c>
      <c r="P8" s="67"/>
      <c r="S8" s="107" t="s">
        <v>84</v>
      </c>
      <c r="T8" s="108"/>
      <c r="U8" s="108"/>
      <c r="V8" s="108">
        <v>34794.5</v>
      </c>
      <c r="W8" s="108">
        <v>37662</v>
      </c>
      <c r="X8" s="108">
        <v>39996</v>
      </c>
      <c r="Y8" s="108">
        <v>40963.269999999997</v>
      </c>
      <c r="Z8" s="108">
        <v>40948.71</v>
      </c>
      <c r="AB8" s="109" t="str">
        <f>TEXT(Z8,"$###,###")</f>
        <v>$40,949</v>
      </c>
      <c r="AD8" s="110">
        <f t="shared" si="0"/>
        <v>-3.5544037377865934E-4</v>
      </c>
      <c r="AF8" s="110">
        <f t="shared" si="1"/>
        <v>0.17687306901952882</v>
      </c>
    </row>
    <row r="9" spans="1:32" x14ac:dyDescent="0.25">
      <c r="A9" s="30" t="s">
        <v>14</v>
      </c>
      <c r="B9" s="71"/>
      <c r="C9" s="72"/>
      <c r="D9" s="73">
        <f>AD104</f>
        <v>66.773565456419661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53.773265651438237</v>
      </c>
      <c r="P9" s="74" t="s">
        <v>85</v>
      </c>
      <c r="S9" s="107" t="s">
        <v>7</v>
      </c>
      <c r="T9" s="108"/>
      <c r="U9" s="108"/>
      <c r="V9" s="108">
        <v>284634143</v>
      </c>
      <c r="W9" s="108">
        <v>304299724</v>
      </c>
      <c r="X9" s="108">
        <v>295740356</v>
      </c>
      <c r="Y9" s="108">
        <v>295394218</v>
      </c>
      <c r="Z9" s="108">
        <v>320914624</v>
      </c>
      <c r="AB9" s="109" t="str">
        <f>TEXT(Z9/1000000,"$#,###.0")&amp;" mil"</f>
        <v>$320.9 mil</v>
      </c>
      <c r="AD9" s="110">
        <f t="shared" si="0"/>
        <v>8.6394399229574592E-2</v>
      </c>
      <c r="AF9" s="110">
        <f t="shared" si="1"/>
        <v>0.12746355942266563</v>
      </c>
    </row>
    <row r="10" spans="1:32" x14ac:dyDescent="0.25">
      <c r="A10" s="30" t="s">
        <v>17</v>
      </c>
      <c r="B10" s="71"/>
      <c r="C10" s="72"/>
      <c r="D10" s="73">
        <f>AD105</f>
        <v>17.787195052113162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46.243654822335024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75.025380710659888</v>
      </c>
      <c r="P11" s="74" t="s">
        <v>85</v>
      </c>
      <c r="S11" s="107" t="s">
        <v>29</v>
      </c>
      <c r="T11" s="112"/>
      <c r="U11" s="112"/>
      <c r="V11" s="112">
        <v>6871</v>
      </c>
      <c r="W11" s="112">
        <v>7209</v>
      </c>
      <c r="X11" s="112">
        <v>6849</v>
      </c>
      <c r="Y11" s="112">
        <v>6766</v>
      </c>
      <c r="Z11" s="112">
        <v>7249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13.214890016920474</v>
      </c>
      <c r="P12" s="74" t="s">
        <v>85</v>
      </c>
      <c r="S12" s="107" t="s">
        <v>30</v>
      </c>
      <c r="T12" s="112"/>
      <c r="U12" s="112"/>
      <c r="V12" s="112">
        <v>1532</v>
      </c>
      <c r="W12" s="112">
        <v>1609</v>
      </c>
      <c r="X12" s="112">
        <v>1476</v>
      </c>
      <c r="Y12" s="112">
        <v>1472</v>
      </c>
      <c r="Z12" s="112">
        <v>1482</v>
      </c>
    </row>
    <row r="13" spans="1:32" ht="15" customHeight="1" x14ac:dyDescent="0.25">
      <c r="A13" s="30" t="s">
        <v>19</v>
      </c>
      <c r="B13" s="72"/>
      <c r="C13" s="72"/>
      <c r="D13" s="73">
        <f>AD108</f>
        <v>16.355514832207078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11.878172588832488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17.993357003779636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46.0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17.29469705646547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18.809201623815969</v>
      </c>
      <c r="P15" s="74" t="s">
        <v>85</v>
      </c>
      <c r="S15" s="115" t="s">
        <v>61</v>
      </c>
      <c r="T15" s="115"/>
      <c r="U15" s="116"/>
      <c r="V15" s="116">
        <v>1139</v>
      </c>
      <c r="W15" s="116">
        <v>1095</v>
      </c>
      <c r="X15" s="116">
        <v>1054</v>
      </c>
      <c r="Y15" s="112">
        <v>1042</v>
      </c>
      <c r="Z15" s="112">
        <v>1039</v>
      </c>
      <c r="AB15" s="117">
        <f t="shared" ref="AB15:AB34" si="2">IF(Z15="np",0,Z15/$Z$34)</f>
        <v>0.11900125987859352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33.570037796357802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81.190798376184034</v>
      </c>
      <c r="P16" s="37" t="s">
        <v>85</v>
      </c>
      <c r="S16" s="115" t="s">
        <v>62</v>
      </c>
      <c r="T16" s="115"/>
      <c r="U16" s="116"/>
      <c r="V16" s="116">
        <v>76</v>
      </c>
      <c r="W16" s="116">
        <v>85</v>
      </c>
      <c r="X16" s="116">
        <v>129</v>
      </c>
      <c r="Y16" s="112">
        <v>135</v>
      </c>
      <c r="Z16" s="112">
        <v>140</v>
      </c>
      <c r="AB16" s="117">
        <f t="shared" si="2"/>
        <v>1.6034818462948117E-2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865</v>
      </c>
      <c r="W17" s="116">
        <v>1053</v>
      </c>
      <c r="X17" s="116">
        <v>844</v>
      </c>
      <c r="Y17" s="112">
        <v>874</v>
      </c>
      <c r="Z17" s="112">
        <v>935</v>
      </c>
      <c r="AB17" s="117">
        <f t="shared" si="2"/>
        <v>0.10708968044897492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43</v>
      </c>
      <c r="W18" s="116">
        <v>48</v>
      </c>
      <c r="X18" s="116">
        <v>53</v>
      </c>
      <c r="Y18" s="112">
        <v>58</v>
      </c>
      <c r="Z18" s="112">
        <v>39</v>
      </c>
      <c r="AB18" s="117">
        <f t="shared" si="2"/>
        <v>4.4668422861069753E-3</v>
      </c>
    </row>
    <row r="19" spans="1:28" x14ac:dyDescent="0.25">
      <c r="A19" s="63" t="str">
        <f>$S$1&amp;" ("&amp;$V$2&amp;" to "&amp;$Z$2&amp;")"</f>
        <v>Hinchinbrook (2016-17 to 2020-21)</v>
      </c>
      <c r="B19" s="63"/>
      <c r="C19" s="63"/>
      <c r="D19" s="63"/>
      <c r="E19" s="63"/>
      <c r="F19" s="63"/>
      <c r="G19" s="63" t="str">
        <f>$S$1&amp;" ("&amp;$V$2&amp;" to "&amp;$Z$2&amp;")"</f>
        <v>Hinchinbrook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518</v>
      </c>
      <c r="W19" s="116">
        <v>544</v>
      </c>
      <c r="X19" s="116">
        <v>551</v>
      </c>
      <c r="Y19" s="112">
        <v>533</v>
      </c>
      <c r="Z19" s="112">
        <v>552</v>
      </c>
      <c r="AB19" s="117">
        <f t="shared" si="2"/>
        <v>6.3222998511052578E-2</v>
      </c>
    </row>
    <row r="20" spans="1:28" x14ac:dyDescent="0.25">
      <c r="S20" s="115" t="s">
        <v>66</v>
      </c>
      <c r="T20" s="115"/>
      <c r="U20" s="116"/>
      <c r="V20" s="116">
        <v>122</v>
      </c>
      <c r="W20" s="116">
        <v>228</v>
      </c>
      <c r="X20" s="116">
        <v>206</v>
      </c>
      <c r="Y20" s="112">
        <v>198</v>
      </c>
      <c r="Z20" s="112">
        <v>201</v>
      </c>
      <c r="AB20" s="117">
        <f t="shared" si="2"/>
        <v>2.3021417936089795E-2</v>
      </c>
    </row>
    <row r="21" spans="1:28" x14ac:dyDescent="0.25">
      <c r="S21" s="115" t="s">
        <v>67</v>
      </c>
      <c r="T21" s="115"/>
      <c r="U21" s="116"/>
      <c r="V21" s="116">
        <v>615</v>
      </c>
      <c r="W21" s="116">
        <v>607</v>
      </c>
      <c r="X21" s="116">
        <v>637</v>
      </c>
      <c r="Y21" s="112">
        <v>605</v>
      </c>
      <c r="Z21" s="112">
        <v>728</v>
      </c>
      <c r="AB21" s="117">
        <f t="shared" si="2"/>
        <v>8.3381056007330201E-2</v>
      </c>
    </row>
    <row r="22" spans="1:28" x14ac:dyDescent="0.25">
      <c r="S22" s="115" t="s">
        <v>68</v>
      </c>
      <c r="T22" s="115"/>
      <c r="U22" s="116"/>
      <c r="V22" s="116">
        <v>533</v>
      </c>
      <c r="W22" s="116">
        <v>460</v>
      </c>
      <c r="X22" s="116">
        <v>431</v>
      </c>
      <c r="Y22" s="112">
        <v>449</v>
      </c>
      <c r="Z22" s="112">
        <v>526</v>
      </c>
      <c r="AB22" s="117">
        <f t="shared" si="2"/>
        <v>6.0245103653647922E-2</v>
      </c>
    </row>
    <row r="23" spans="1:28" x14ac:dyDescent="0.25">
      <c r="S23" s="115" t="s">
        <v>69</v>
      </c>
      <c r="T23" s="115"/>
      <c r="U23" s="116"/>
      <c r="V23" s="116">
        <v>200</v>
      </c>
      <c r="W23" s="116">
        <v>206</v>
      </c>
      <c r="X23" s="116">
        <v>180</v>
      </c>
      <c r="Y23" s="112">
        <v>191</v>
      </c>
      <c r="Z23" s="112">
        <v>238</v>
      </c>
      <c r="AB23" s="117">
        <f t="shared" si="2"/>
        <v>2.7259191387011796E-2</v>
      </c>
    </row>
    <row r="24" spans="1:28" x14ac:dyDescent="0.25">
      <c r="S24" s="115" t="s">
        <v>70</v>
      </c>
      <c r="T24" s="115"/>
      <c r="U24" s="116"/>
      <c r="V24" s="116">
        <v>14</v>
      </c>
      <c r="W24" s="116">
        <v>11</v>
      </c>
      <c r="X24" s="116">
        <v>8</v>
      </c>
      <c r="Y24" s="112">
        <v>10</v>
      </c>
      <c r="Z24" s="112">
        <v>12</v>
      </c>
      <c r="AB24" s="117">
        <f t="shared" si="2"/>
        <v>1.3744130111098384E-3</v>
      </c>
    </row>
    <row r="25" spans="1:28" x14ac:dyDescent="0.25">
      <c r="S25" s="115" t="s">
        <v>71</v>
      </c>
      <c r="T25" s="115"/>
      <c r="U25" s="116"/>
      <c r="V25" s="116">
        <v>171</v>
      </c>
      <c r="W25" s="116">
        <v>205</v>
      </c>
      <c r="X25" s="116">
        <v>186</v>
      </c>
      <c r="Y25" s="112">
        <v>166</v>
      </c>
      <c r="Z25" s="112">
        <v>176</v>
      </c>
      <c r="AB25" s="117">
        <f t="shared" si="2"/>
        <v>2.015805749627763E-2</v>
      </c>
    </row>
    <row r="26" spans="1:28" x14ac:dyDescent="0.25">
      <c r="S26" s="115" t="s">
        <v>72</v>
      </c>
      <c r="T26" s="115"/>
      <c r="U26" s="116"/>
      <c r="V26" s="116">
        <v>62</v>
      </c>
      <c r="W26" s="116">
        <v>108</v>
      </c>
      <c r="X26" s="116">
        <v>117</v>
      </c>
      <c r="Y26" s="112">
        <v>114</v>
      </c>
      <c r="Z26" s="112">
        <v>120</v>
      </c>
      <c r="AB26" s="117">
        <f t="shared" si="2"/>
        <v>1.3744130111098384E-2</v>
      </c>
    </row>
    <row r="27" spans="1:28" x14ac:dyDescent="0.25">
      <c r="S27" s="115" t="s">
        <v>73</v>
      </c>
      <c r="T27" s="115"/>
      <c r="U27" s="116"/>
      <c r="V27" s="116">
        <v>288</v>
      </c>
      <c r="W27" s="116">
        <v>305</v>
      </c>
      <c r="X27" s="116">
        <v>297</v>
      </c>
      <c r="Y27" s="112">
        <v>330</v>
      </c>
      <c r="Z27" s="112">
        <v>337</v>
      </c>
      <c r="AB27" s="117">
        <f t="shared" si="2"/>
        <v>3.8598098728667964E-2</v>
      </c>
    </row>
    <row r="28" spans="1:28" x14ac:dyDescent="0.25">
      <c r="S28" s="115" t="s">
        <v>74</v>
      </c>
      <c r="T28" s="115"/>
      <c r="U28" s="116"/>
      <c r="V28" s="116">
        <v>332</v>
      </c>
      <c r="W28" s="116">
        <v>364</v>
      </c>
      <c r="X28" s="116">
        <v>325</v>
      </c>
      <c r="Y28" s="112">
        <v>319</v>
      </c>
      <c r="Z28" s="112">
        <v>341</v>
      </c>
      <c r="AB28" s="117">
        <f t="shared" si="2"/>
        <v>3.9056236399037908E-2</v>
      </c>
    </row>
    <row r="29" spans="1:28" x14ac:dyDescent="0.25">
      <c r="S29" s="115" t="s">
        <v>75</v>
      </c>
      <c r="T29" s="115"/>
      <c r="U29" s="116"/>
      <c r="V29" s="116">
        <v>456</v>
      </c>
      <c r="W29" s="116">
        <v>489</v>
      </c>
      <c r="X29" s="116">
        <v>498</v>
      </c>
      <c r="Y29" s="112">
        <v>422</v>
      </c>
      <c r="Z29" s="112">
        <v>426</v>
      </c>
      <c r="AB29" s="117">
        <f t="shared" si="2"/>
        <v>4.879166189439927E-2</v>
      </c>
    </row>
    <row r="30" spans="1:28" x14ac:dyDescent="0.25">
      <c r="S30" s="115" t="s">
        <v>76</v>
      </c>
      <c r="T30" s="115"/>
      <c r="U30" s="116"/>
      <c r="V30" s="116">
        <v>551</v>
      </c>
      <c r="W30" s="116">
        <v>581</v>
      </c>
      <c r="X30" s="116">
        <v>570</v>
      </c>
      <c r="Y30" s="112">
        <v>586</v>
      </c>
      <c r="Z30" s="112">
        <v>602</v>
      </c>
      <c r="AB30" s="117">
        <f t="shared" si="2"/>
        <v>6.89497193906769E-2</v>
      </c>
    </row>
    <row r="31" spans="1:28" x14ac:dyDescent="0.25">
      <c r="S31" s="115" t="s">
        <v>77</v>
      </c>
      <c r="T31" s="115"/>
      <c r="U31" s="116"/>
      <c r="V31" s="116">
        <v>682</v>
      </c>
      <c r="W31" s="116">
        <v>918</v>
      </c>
      <c r="X31" s="116">
        <v>892</v>
      </c>
      <c r="Y31" s="112">
        <v>824</v>
      </c>
      <c r="Z31" s="112">
        <v>1009</v>
      </c>
      <c r="AB31" s="117">
        <f t="shared" si="2"/>
        <v>0.11556522735081892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42</v>
      </c>
      <c r="W32" s="116">
        <v>49</v>
      </c>
      <c r="X32" s="116">
        <v>53</v>
      </c>
      <c r="Y32" s="112">
        <v>42</v>
      </c>
      <c r="Z32" s="112">
        <v>51</v>
      </c>
      <c r="AB32" s="117">
        <f t="shared" si="2"/>
        <v>5.8412552972168137E-3</v>
      </c>
    </row>
    <row r="33" spans="19:32" x14ac:dyDescent="0.25">
      <c r="S33" s="115" t="s">
        <v>79</v>
      </c>
      <c r="T33" s="115"/>
      <c r="U33" s="116"/>
      <c r="V33" s="116">
        <v>326</v>
      </c>
      <c r="W33" s="116">
        <v>365</v>
      </c>
      <c r="X33" s="116">
        <v>358</v>
      </c>
      <c r="Y33" s="112">
        <v>359</v>
      </c>
      <c r="Z33" s="112">
        <v>335</v>
      </c>
      <c r="AB33" s="117">
        <f t="shared" si="2"/>
        <v>3.8369029893482995E-2</v>
      </c>
    </row>
    <row r="34" spans="19:32" x14ac:dyDescent="0.25">
      <c r="S34" s="118" t="s">
        <v>53</v>
      </c>
      <c r="T34" s="118"/>
      <c r="U34" s="119"/>
      <c r="V34" s="119">
        <v>8397</v>
      </c>
      <c r="W34" s="119">
        <v>8815</v>
      </c>
      <c r="X34" s="119">
        <v>8322</v>
      </c>
      <c r="Y34" s="120">
        <v>8239</v>
      </c>
      <c r="Z34" s="120">
        <v>8731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4551</v>
      </c>
      <c r="W37" s="112">
        <v>4936</v>
      </c>
      <c r="X37" s="112">
        <v>4811</v>
      </c>
      <c r="Y37" s="112">
        <v>4856</v>
      </c>
      <c r="Z37" s="112">
        <v>4800</v>
      </c>
      <c r="AB37" s="132">
        <f>Z37/Z40*100</f>
        <v>81.190798376184034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1069</v>
      </c>
      <c r="W38" s="112">
        <v>1052</v>
      </c>
      <c r="X38" s="112">
        <v>972</v>
      </c>
      <c r="Y38" s="112">
        <v>981</v>
      </c>
      <c r="Z38" s="112">
        <v>1112</v>
      </c>
      <c r="AB38" s="132">
        <f>Z38/Z40*100</f>
        <v>18.809201623815969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5620</v>
      </c>
      <c r="W40" s="112">
        <v>5988</v>
      </c>
      <c r="X40" s="112">
        <v>5783</v>
      </c>
      <c r="Y40" s="112">
        <v>5837</v>
      </c>
      <c r="Z40" s="112">
        <v>5912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3</v>
      </c>
      <c r="X44" s="112">
        <v>13</v>
      </c>
      <c r="Y44" s="112">
        <v>9</v>
      </c>
      <c r="Z44" s="112">
        <v>12</v>
      </c>
    </row>
    <row r="45" spans="19:32" x14ac:dyDescent="0.25">
      <c r="S45" s="115" t="s">
        <v>37</v>
      </c>
      <c r="T45" s="115"/>
      <c r="U45" s="112"/>
      <c r="V45" s="112">
        <v>168</v>
      </c>
      <c r="W45" s="112">
        <v>163</v>
      </c>
      <c r="X45" s="112">
        <v>128</v>
      </c>
      <c r="Y45" s="112">
        <v>123</v>
      </c>
      <c r="Z45" s="112">
        <v>166</v>
      </c>
    </row>
    <row r="46" spans="19:32" x14ac:dyDescent="0.25">
      <c r="S46" s="115" t="s">
        <v>38</v>
      </c>
      <c r="T46" s="115"/>
      <c r="U46" s="112"/>
      <c r="V46" s="112">
        <v>282</v>
      </c>
      <c r="W46" s="112">
        <v>303</v>
      </c>
      <c r="X46" s="112">
        <v>264</v>
      </c>
      <c r="Y46" s="112">
        <v>244</v>
      </c>
      <c r="Z46" s="112">
        <v>230</v>
      </c>
    </row>
    <row r="47" spans="19:32" x14ac:dyDescent="0.25">
      <c r="S47" s="115" t="s">
        <v>39</v>
      </c>
      <c r="T47" s="115"/>
      <c r="U47" s="112"/>
      <c r="V47" s="112">
        <v>373</v>
      </c>
      <c r="W47" s="112">
        <v>429</v>
      </c>
      <c r="X47" s="112">
        <v>385</v>
      </c>
      <c r="Y47" s="112">
        <v>361</v>
      </c>
      <c r="Z47" s="112">
        <v>366</v>
      </c>
    </row>
    <row r="48" spans="19:32" x14ac:dyDescent="0.25">
      <c r="S48" s="115" t="s">
        <v>40</v>
      </c>
      <c r="T48" s="115"/>
      <c r="U48" s="112"/>
      <c r="V48" s="112">
        <v>396</v>
      </c>
      <c r="W48" s="112">
        <v>409</v>
      </c>
      <c r="X48" s="112">
        <v>440</v>
      </c>
      <c r="Y48" s="112">
        <v>411</v>
      </c>
      <c r="Z48" s="112">
        <v>453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333</v>
      </c>
      <c r="W49" s="112">
        <v>305</v>
      </c>
      <c r="X49" s="112">
        <v>287</v>
      </c>
      <c r="Y49" s="112">
        <v>368</v>
      </c>
      <c r="Z49" s="112">
        <v>391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Hinchinbrook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336</v>
      </c>
      <c r="W50" s="112">
        <v>382</v>
      </c>
      <c r="X50" s="112">
        <v>322</v>
      </c>
      <c r="Y50" s="112">
        <v>323</v>
      </c>
      <c r="Z50" s="112">
        <v>294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404</v>
      </c>
      <c r="W51" s="112">
        <v>368</v>
      </c>
      <c r="X51" s="112">
        <v>323</v>
      </c>
      <c r="Y51" s="112">
        <v>321</v>
      </c>
      <c r="Z51" s="112">
        <v>300</v>
      </c>
    </row>
    <row r="52" spans="1:26" ht="15" customHeight="1" x14ac:dyDescent="0.25">
      <c r="S52" s="115" t="s">
        <v>44</v>
      </c>
      <c r="T52" s="115"/>
      <c r="U52" s="112"/>
      <c r="V52" s="112">
        <v>408</v>
      </c>
      <c r="W52" s="112">
        <v>461</v>
      </c>
      <c r="X52" s="112">
        <v>458</v>
      </c>
      <c r="Y52" s="112">
        <v>419</v>
      </c>
      <c r="Z52" s="112">
        <v>397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504</v>
      </c>
      <c r="W53" s="112">
        <v>506</v>
      </c>
      <c r="X53" s="112">
        <v>451</v>
      </c>
      <c r="Y53" s="112">
        <v>451</v>
      </c>
      <c r="Z53" s="112">
        <v>441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497</v>
      </c>
      <c r="W54" s="112">
        <v>550</v>
      </c>
      <c r="X54" s="112">
        <v>498</v>
      </c>
      <c r="Y54" s="112">
        <v>517</v>
      </c>
      <c r="Z54" s="112">
        <v>530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410</v>
      </c>
      <c r="W55" s="112">
        <v>402</v>
      </c>
      <c r="X55" s="112">
        <v>398</v>
      </c>
      <c r="Y55" s="112">
        <v>447</v>
      </c>
      <c r="Z55" s="112">
        <v>498</v>
      </c>
    </row>
    <row r="56" spans="1:26" ht="15" customHeight="1" x14ac:dyDescent="0.25">
      <c r="S56" s="115" t="s">
        <v>48</v>
      </c>
      <c r="T56" s="115"/>
      <c r="U56" s="112"/>
      <c r="V56" s="112">
        <v>240</v>
      </c>
      <c r="W56" s="112">
        <v>273</v>
      </c>
      <c r="X56" s="112">
        <v>268</v>
      </c>
      <c r="Y56" s="112">
        <v>254</v>
      </c>
      <c r="Z56" s="112">
        <v>249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132</v>
      </c>
      <c r="W57" s="112">
        <v>160</v>
      </c>
      <c r="X57" s="112">
        <v>156</v>
      </c>
      <c r="Y57" s="112">
        <v>165</v>
      </c>
      <c r="Z57" s="112">
        <v>158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67</v>
      </c>
      <c r="W58" s="112">
        <v>56</v>
      </c>
      <c r="X58" s="112">
        <v>50</v>
      </c>
      <c r="Y58" s="112">
        <v>66</v>
      </c>
      <c r="Z58" s="112">
        <v>78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32</v>
      </c>
      <c r="W59" s="112">
        <v>41</v>
      </c>
      <c r="X59" s="112">
        <v>42</v>
      </c>
      <c r="Y59" s="112">
        <v>45</v>
      </c>
      <c r="Z59" s="112">
        <v>50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22</v>
      </c>
      <c r="W60" s="112">
        <v>33</v>
      </c>
      <c r="X60" s="112">
        <v>27</v>
      </c>
      <c r="Y60" s="112">
        <v>30</v>
      </c>
      <c r="Z60" s="112">
        <v>29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4618</v>
      </c>
      <c r="W61" s="112">
        <v>4832</v>
      </c>
      <c r="X61" s="112">
        <v>4521</v>
      </c>
      <c r="Y61" s="112">
        <v>4566</v>
      </c>
      <c r="Z61" s="112">
        <v>4642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29</v>
      </c>
      <c r="W63" s="112">
        <v>15</v>
      </c>
      <c r="X63" s="112">
        <v>10</v>
      </c>
      <c r="Y63" s="112">
        <v>14</v>
      </c>
      <c r="Z63" s="112">
        <v>13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167</v>
      </c>
      <c r="W64" s="112">
        <v>173</v>
      </c>
      <c r="X64" s="112">
        <v>139</v>
      </c>
      <c r="Y64" s="112">
        <v>136</v>
      </c>
      <c r="Z64" s="112">
        <v>162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Hinchinbrook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285</v>
      </c>
      <c r="W65" s="112">
        <v>295</v>
      </c>
      <c r="X65" s="112">
        <v>302</v>
      </c>
      <c r="Y65" s="112">
        <v>227</v>
      </c>
      <c r="Z65" s="112">
        <v>289</v>
      </c>
    </row>
    <row r="66" spans="1:26" x14ac:dyDescent="0.25">
      <c r="S66" s="115" t="s">
        <v>39</v>
      </c>
      <c r="T66" s="115"/>
      <c r="U66" s="112"/>
      <c r="V66" s="112">
        <v>236</v>
      </c>
      <c r="W66" s="112">
        <v>290</v>
      </c>
      <c r="X66" s="112">
        <v>280</v>
      </c>
      <c r="Y66" s="112">
        <v>271</v>
      </c>
      <c r="Z66" s="112">
        <v>290</v>
      </c>
    </row>
    <row r="67" spans="1:26" x14ac:dyDescent="0.25">
      <c r="S67" s="115" t="s">
        <v>40</v>
      </c>
      <c r="T67" s="115"/>
      <c r="U67" s="112"/>
      <c r="V67" s="112">
        <v>265</v>
      </c>
      <c r="W67" s="112">
        <v>269</v>
      </c>
      <c r="X67" s="112">
        <v>292</v>
      </c>
      <c r="Y67" s="112">
        <v>276</v>
      </c>
      <c r="Z67" s="112">
        <v>335</v>
      </c>
    </row>
    <row r="68" spans="1:26" x14ac:dyDescent="0.25">
      <c r="S68" s="115" t="s">
        <v>41</v>
      </c>
      <c r="T68" s="115"/>
      <c r="U68" s="112"/>
      <c r="V68" s="112">
        <v>211</v>
      </c>
      <c r="W68" s="112">
        <v>222</v>
      </c>
      <c r="X68" s="112">
        <v>212</v>
      </c>
      <c r="Y68" s="112">
        <v>234</v>
      </c>
      <c r="Z68" s="112">
        <v>274</v>
      </c>
    </row>
    <row r="69" spans="1:26" x14ac:dyDescent="0.25">
      <c r="S69" s="115" t="s">
        <v>42</v>
      </c>
      <c r="T69" s="115"/>
      <c r="U69" s="112"/>
      <c r="V69" s="112">
        <v>245</v>
      </c>
      <c r="W69" s="112">
        <v>249</v>
      </c>
      <c r="X69" s="112">
        <v>252</v>
      </c>
      <c r="Y69" s="112">
        <v>239</v>
      </c>
      <c r="Z69" s="112">
        <v>274</v>
      </c>
    </row>
    <row r="70" spans="1:26" x14ac:dyDescent="0.25">
      <c r="S70" s="115" t="s">
        <v>43</v>
      </c>
      <c r="T70" s="115"/>
      <c r="U70" s="112"/>
      <c r="V70" s="112">
        <v>320</v>
      </c>
      <c r="W70" s="112">
        <v>322</v>
      </c>
      <c r="X70" s="112">
        <v>275</v>
      </c>
      <c r="Y70" s="112">
        <v>240</v>
      </c>
      <c r="Z70" s="112">
        <v>285</v>
      </c>
    </row>
    <row r="71" spans="1:26" x14ac:dyDescent="0.25">
      <c r="S71" s="115" t="s">
        <v>44</v>
      </c>
      <c r="T71" s="115"/>
      <c r="U71" s="112"/>
      <c r="V71" s="112">
        <v>415</v>
      </c>
      <c r="W71" s="112">
        <v>445</v>
      </c>
      <c r="X71" s="112">
        <v>425</v>
      </c>
      <c r="Y71" s="112">
        <v>417</v>
      </c>
      <c r="Z71" s="112">
        <v>406</v>
      </c>
    </row>
    <row r="72" spans="1:26" x14ac:dyDescent="0.25">
      <c r="S72" s="115" t="s">
        <v>45</v>
      </c>
      <c r="T72" s="115"/>
      <c r="U72" s="112"/>
      <c r="V72" s="112">
        <v>501</v>
      </c>
      <c r="W72" s="112">
        <v>468</v>
      </c>
      <c r="X72" s="112">
        <v>417</v>
      </c>
      <c r="Y72" s="112">
        <v>377</v>
      </c>
      <c r="Z72" s="112">
        <v>440</v>
      </c>
    </row>
    <row r="73" spans="1:26" x14ac:dyDescent="0.25">
      <c r="S73" s="115" t="s">
        <v>46</v>
      </c>
      <c r="T73" s="115"/>
      <c r="U73" s="112"/>
      <c r="V73" s="112">
        <v>425</v>
      </c>
      <c r="W73" s="112">
        <v>462</v>
      </c>
      <c r="X73" s="112">
        <v>468</v>
      </c>
      <c r="Y73" s="112">
        <v>507</v>
      </c>
      <c r="Z73" s="112">
        <v>538</v>
      </c>
    </row>
    <row r="74" spans="1:26" x14ac:dyDescent="0.25">
      <c r="S74" s="115" t="s">
        <v>47</v>
      </c>
      <c r="T74" s="115"/>
      <c r="U74" s="112"/>
      <c r="V74" s="112">
        <v>311</v>
      </c>
      <c r="W74" s="112">
        <v>333</v>
      </c>
      <c r="X74" s="112">
        <v>321</v>
      </c>
      <c r="Y74" s="112">
        <v>314</v>
      </c>
      <c r="Z74" s="112">
        <v>338</v>
      </c>
    </row>
    <row r="75" spans="1:26" x14ac:dyDescent="0.25">
      <c r="S75" s="115" t="s">
        <v>48</v>
      </c>
      <c r="T75" s="115"/>
      <c r="U75" s="112"/>
      <c r="V75" s="112">
        <v>175</v>
      </c>
      <c r="W75" s="112">
        <v>219</v>
      </c>
      <c r="X75" s="112">
        <v>206</v>
      </c>
      <c r="Y75" s="112">
        <v>199</v>
      </c>
      <c r="Z75" s="112">
        <v>208</v>
      </c>
    </row>
    <row r="76" spans="1:26" x14ac:dyDescent="0.25">
      <c r="S76" s="115" t="s">
        <v>49</v>
      </c>
      <c r="T76" s="115"/>
      <c r="U76" s="112"/>
      <c r="V76" s="112">
        <v>81</v>
      </c>
      <c r="W76" s="112">
        <v>96</v>
      </c>
      <c r="X76" s="112">
        <v>97</v>
      </c>
      <c r="Y76" s="112">
        <v>108</v>
      </c>
      <c r="Z76" s="112">
        <v>114</v>
      </c>
    </row>
    <row r="77" spans="1:26" x14ac:dyDescent="0.25">
      <c r="S77" s="115" t="s">
        <v>50</v>
      </c>
      <c r="T77" s="115"/>
      <c r="U77" s="112"/>
      <c r="V77" s="112">
        <v>69</v>
      </c>
      <c r="W77" s="112">
        <v>66</v>
      </c>
      <c r="X77" s="112">
        <v>53</v>
      </c>
      <c r="Y77" s="112">
        <v>56</v>
      </c>
      <c r="Z77" s="112">
        <v>47</v>
      </c>
    </row>
    <row r="78" spans="1:26" x14ac:dyDescent="0.25">
      <c r="S78" s="115" t="s">
        <v>51</v>
      </c>
      <c r="T78" s="115"/>
      <c r="U78" s="112"/>
      <c r="V78" s="112">
        <v>20</v>
      </c>
      <c r="W78" s="112">
        <v>41</v>
      </c>
      <c r="X78" s="112">
        <v>33</v>
      </c>
      <c r="Y78" s="112">
        <v>32</v>
      </c>
      <c r="Z78" s="112">
        <v>48</v>
      </c>
    </row>
    <row r="79" spans="1:26" x14ac:dyDescent="0.25">
      <c r="S79" s="115" t="s">
        <v>52</v>
      </c>
      <c r="T79" s="115"/>
      <c r="U79" s="112"/>
      <c r="V79" s="112">
        <v>25</v>
      </c>
      <c r="W79" s="112">
        <v>26</v>
      </c>
      <c r="X79" s="112">
        <v>26</v>
      </c>
      <c r="Y79" s="112">
        <v>23</v>
      </c>
      <c r="Z79" s="112">
        <v>21</v>
      </c>
    </row>
    <row r="80" spans="1:26" x14ac:dyDescent="0.25">
      <c r="S80" s="118" t="s">
        <v>53</v>
      </c>
      <c r="T80" s="118"/>
      <c r="U80" s="112"/>
      <c r="V80" s="112">
        <v>3781</v>
      </c>
      <c r="W80" s="112">
        <v>3986</v>
      </c>
      <c r="X80" s="112">
        <v>3801</v>
      </c>
      <c r="Y80" s="112">
        <v>3671</v>
      </c>
      <c r="Z80" s="112">
        <v>4082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Hinchinbrook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196</v>
      </c>
      <c r="W83" s="112">
        <v>229</v>
      </c>
      <c r="X83" s="112">
        <v>211</v>
      </c>
      <c r="Y83" s="112">
        <v>233</v>
      </c>
      <c r="Z83" s="112">
        <v>226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206</v>
      </c>
      <c r="W84" s="112">
        <v>217</v>
      </c>
      <c r="X84" s="112">
        <v>213</v>
      </c>
      <c r="Y84" s="112">
        <v>212</v>
      </c>
      <c r="Z84" s="112">
        <v>201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680</v>
      </c>
      <c r="W85" s="112">
        <v>697</v>
      </c>
      <c r="X85" s="112">
        <v>723</v>
      </c>
      <c r="Y85" s="112">
        <v>670</v>
      </c>
      <c r="Z85" s="112">
        <v>673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8,731</v>
      </c>
      <c r="D86" s="96">
        <f t="shared" ref="D86:D91" si="4">AD4</f>
        <v>6.0359485061938223E-2</v>
      </c>
      <c r="E86" s="97">
        <f t="shared" ref="E86:E91" si="5">AD4</f>
        <v>6.0359485061938223E-2</v>
      </c>
      <c r="F86" s="96">
        <f t="shared" ref="F86:F91" si="6">AF4</f>
        <v>3.9776110515660434E-2</v>
      </c>
      <c r="G86" s="97">
        <f t="shared" ref="G86:G91" si="7">AF4</f>
        <v>3.9776110515660434E-2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99</v>
      </c>
      <c r="W86" s="112">
        <v>107</v>
      </c>
      <c r="X86" s="112">
        <v>117</v>
      </c>
      <c r="Y86" s="112">
        <v>122</v>
      </c>
      <c r="Z86" s="112">
        <v>111</v>
      </c>
    </row>
    <row r="87" spans="1:30" ht="15" customHeight="1" x14ac:dyDescent="0.25">
      <c r="A87" s="98" t="s">
        <v>4</v>
      </c>
      <c r="B87" s="49"/>
      <c r="C87" s="57" t="str">
        <f t="shared" si="3"/>
        <v>4,642</v>
      </c>
      <c r="D87" s="96">
        <f t="shared" si="4"/>
        <v>1.7536168347216163E-2</v>
      </c>
      <c r="E87" s="97">
        <f t="shared" si="5"/>
        <v>1.7536168347216163E-2</v>
      </c>
      <c r="F87" s="96">
        <f t="shared" si="6"/>
        <v>5.197055002165385E-3</v>
      </c>
      <c r="G87" s="97">
        <f t="shared" si="7"/>
        <v>5.197055002165385E-3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43</v>
      </c>
      <c r="W87" s="112">
        <v>51</v>
      </c>
      <c r="X87" s="112">
        <v>51</v>
      </c>
      <c r="Y87" s="112">
        <v>43</v>
      </c>
      <c r="Z87" s="112">
        <v>39</v>
      </c>
    </row>
    <row r="88" spans="1:30" ht="15" customHeight="1" x14ac:dyDescent="0.25">
      <c r="A88" s="98" t="s">
        <v>5</v>
      </c>
      <c r="B88" s="49"/>
      <c r="C88" s="57" t="str">
        <f t="shared" si="3"/>
        <v>4,082</v>
      </c>
      <c r="D88" s="96">
        <f t="shared" si="4"/>
        <v>0.11014413924394884</v>
      </c>
      <c r="E88" s="97">
        <f t="shared" si="5"/>
        <v>0.11014413924394884</v>
      </c>
      <c r="F88" s="96">
        <f t="shared" si="6"/>
        <v>7.9323109465891051E-2</v>
      </c>
      <c r="G88" s="97">
        <f t="shared" si="7"/>
        <v>7.9323109465891051E-2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78</v>
      </c>
      <c r="W88" s="112">
        <v>89</v>
      </c>
      <c r="X88" s="112">
        <v>92</v>
      </c>
      <c r="Y88" s="112">
        <v>93</v>
      </c>
      <c r="Z88" s="112">
        <v>96</v>
      </c>
    </row>
    <row r="89" spans="1:30" ht="15" customHeight="1" x14ac:dyDescent="0.25">
      <c r="A89" s="49" t="s">
        <v>6</v>
      </c>
      <c r="B89" s="49"/>
      <c r="C89" s="57" t="str">
        <f t="shared" si="3"/>
        <v>5,910</v>
      </c>
      <c r="D89" s="96">
        <f t="shared" si="4"/>
        <v>1.2332990750256956E-2</v>
      </c>
      <c r="E89" s="97">
        <f t="shared" si="5"/>
        <v>1.2332990750256956E-2</v>
      </c>
      <c r="F89" s="96">
        <f t="shared" si="6"/>
        <v>5.1601423487544373E-2</v>
      </c>
      <c r="G89" s="97">
        <f t="shared" si="7"/>
        <v>5.1601423487544373E-2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466</v>
      </c>
      <c r="W89" s="112">
        <v>491</v>
      </c>
      <c r="X89" s="112">
        <v>474</v>
      </c>
      <c r="Y89" s="112">
        <v>480</v>
      </c>
      <c r="Z89" s="112">
        <v>494</v>
      </c>
    </row>
    <row r="90" spans="1:30" ht="15" customHeight="1" x14ac:dyDescent="0.25">
      <c r="A90" s="49" t="s">
        <v>98</v>
      </c>
      <c r="B90" s="49"/>
      <c r="C90" s="57" t="str">
        <f t="shared" si="3"/>
        <v>$40,949</v>
      </c>
      <c r="D90" s="96">
        <f t="shared" si="4"/>
        <v>-3.5544037377865934E-4</v>
      </c>
      <c r="E90" s="97">
        <f t="shared" si="5"/>
        <v>-3.5544037377865934E-4</v>
      </c>
      <c r="F90" s="96">
        <f t="shared" si="6"/>
        <v>0.17687306901952882</v>
      </c>
      <c r="G90" s="97">
        <f t="shared" si="7"/>
        <v>0.17687306901952882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565</v>
      </c>
      <c r="W90" s="112">
        <v>582</v>
      </c>
      <c r="X90" s="112">
        <v>543</v>
      </c>
      <c r="Y90" s="112">
        <v>548</v>
      </c>
      <c r="Z90" s="112">
        <v>578</v>
      </c>
    </row>
    <row r="91" spans="1:30" ht="15" customHeight="1" x14ac:dyDescent="0.25">
      <c r="A91" s="49" t="s">
        <v>7</v>
      </c>
      <c r="B91" s="49"/>
      <c r="C91" s="57" t="str">
        <f t="shared" si="3"/>
        <v>$320.9 mil</v>
      </c>
      <c r="D91" s="96">
        <f t="shared" si="4"/>
        <v>8.6394399229574592E-2</v>
      </c>
      <c r="E91" s="97">
        <f t="shared" si="5"/>
        <v>8.6394399229574592E-2</v>
      </c>
      <c r="F91" s="96">
        <f t="shared" si="6"/>
        <v>0.12746355942266563</v>
      </c>
      <c r="G91" s="97">
        <f t="shared" si="7"/>
        <v>0.12746355942266563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3067</v>
      </c>
      <c r="W91" s="112">
        <v>3266</v>
      </c>
      <c r="X91" s="112">
        <v>3124</v>
      </c>
      <c r="Y91" s="112">
        <v>3177</v>
      </c>
      <c r="Z91" s="112">
        <v>3181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131</v>
      </c>
      <c r="W93" s="112">
        <v>136</v>
      </c>
      <c r="X93" s="112">
        <v>150</v>
      </c>
      <c r="Y93" s="112">
        <v>160</v>
      </c>
      <c r="Z93" s="112">
        <v>181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371</v>
      </c>
      <c r="W94" s="112">
        <v>405</v>
      </c>
      <c r="X94" s="112">
        <v>395</v>
      </c>
      <c r="Y94" s="112">
        <v>390</v>
      </c>
      <c r="Z94" s="112">
        <v>384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81</v>
      </c>
      <c r="W95" s="112">
        <v>94</v>
      </c>
      <c r="X95" s="112">
        <v>90</v>
      </c>
      <c r="Y95" s="112">
        <v>107</v>
      </c>
      <c r="Z95" s="112">
        <v>109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415</v>
      </c>
      <c r="W96" s="112">
        <v>442</v>
      </c>
      <c r="X96" s="112">
        <v>467</v>
      </c>
      <c r="Y96" s="112">
        <v>433</v>
      </c>
      <c r="Z96" s="112">
        <v>450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479</v>
      </c>
      <c r="W97" s="112">
        <v>497</v>
      </c>
      <c r="X97" s="112">
        <v>467</v>
      </c>
      <c r="Y97" s="112">
        <v>468</v>
      </c>
      <c r="Z97" s="112">
        <v>467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270</v>
      </c>
      <c r="W98" s="112">
        <v>273</v>
      </c>
      <c r="X98" s="112">
        <v>266</v>
      </c>
      <c r="Y98" s="112">
        <v>275</v>
      </c>
      <c r="Z98" s="112">
        <v>280</v>
      </c>
    </row>
    <row r="99" spans="1:32" ht="15" customHeight="1" x14ac:dyDescent="0.25">
      <c r="S99" s="115" t="s">
        <v>199</v>
      </c>
      <c r="T99" s="115"/>
      <c r="U99" s="112"/>
      <c r="V99" s="112">
        <v>27</v>
      </c>
      <c r="W99" s="112">
        <v>25</v>
      </c>
      <c r="X99" s="112">
        <v>24</v>
      </c>
      <c r="Y99" s="112">
        <v>30</v>
      </c>
      <c r="Z99" s="112">
        <v>41</v>
      </c>
    </row>
    <row r="100" spans="1:32" ht="15" customHeight="1" x14ac:dyDescent="0.25">
      <c r="S100" s="115" t="s">
        <v>58</v>
      </c>
      <c r="T100" s="115"/>
      <c r="U100" s="112"/>
      <c r="V100" s="112">
        <v>209</v>
      </c>
      <c r="W100" s="112">
        <v>225</v>
      </c>
      <c r="X100" s="112">
        <v>231</v>
      </c>
      <c r="Y100" s="112">
        <v>238</v>
      </c>
      <c r="Z100" s="112">
        <v>253</v>
      </c>
    </row>
    <row r="101" spans="1:32" x14ac:dyDescent="0.25">
      <c r="A101" s="18"/>
      <c r="S101" s="118" t="s">
        <v>53</v>
      </c>
      <c r="T101" s="118"/>
      <c r="U101" s="112"/>
      <c r="V101" s="112">
        <v>2553</v>
      </c>
      <c r="W101" s="112">
        <v>2727</v>
      </c>
      <c r="X101" s="112">
        <v>2660</v>
      </c>
      <c r="Y101" s="112">
        <v>2666</v>
      </c>
      <c r="Z101" s="112">
        <v>2732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5237</v>
      </c>
      <c r="W104" s="112">
        <v>5483</v>
      </c>
      <c r="X104" s="112">
        <v>5397</v>
      </c>
      <c r="Y104" s="112">
        <v>5830</v>
      </c>
      <c r="Z104" s="112">
        <v>5830</v>
      </c>
      <c r="AB104" s="109" t="str">
        <f>TEXT(Z104,"###,###")</f>
        <v>5,830</v>
      </c>
      <c r="AD104" s="130">
        <f>Z104/($Z$4)*100</f>
        <v>66.773565456419661</v>
      </c>
      <c r="AF104" s="109"/>
    </row>
    <row r="105" spans="1:32" x14ac:dyDescent="0.25">
      <c r="S105" s="115" t="s">
        <v>17</v>
      </c>
      <c r="T105" s="115"/>
      <c r="U105" s="112"/>
      <c r="V105" s="112">
        <v>1466</v>
      </c>
      <c r="W105" s="112">
        <v>1557</v>
      </c>
      <c r="X105" s="112">
        <v>1607</v>
      </c>
      <c r="Y105" s="112">
        <v>1474</v>
      </c>
      <c r="Z105" s="112">
        <v>1553</v>
      </c>
      <c r="AB105" s="109" t="str">
        <f>TEXT(Z105,"###,###")</f>
        <v>1,553</v>
      </c>
      <c r="AD105" s="130">
        <f>Z105/($Z$4)*100</f>
        <v>17.787195052113162</v>
      </c>
      <c r="AF105" s="109"/>
    </row>
    <row r="106" spans="1:32" x14ac:dyDescent="0.25">
      <c r="S106" s="118" t="s">
        <v>53</v>
      </c>
      <c r="T106" s="118"/>
      <c r="U106" s="120"/>
      <c r="V106" s="120">
        <v>6703</v>
      </c>
      <c r="W106" s="120">
        <v>7040</v>
      </c>
      <c r="X106" s="120">
        <v>7004</v>
      </c>
      <c r="Y106" s="120">
        <v>7304</v>
      </c>
      <c r="Z106" s="120">
        <v>7383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1633</v>
      </c>
      <c r="W108" s="112">
        <v>1717</v>
      </c>
      <c r="X108" s="112">
        <v>1421</v>
      </c>
      <c r="Y108" s="112">
        <v>1486</v>
      </c>
      <c r="Z108" s="112">
        <v>1428</v>
      </c>
      <c r="AB108" s="109" t="str">
        <f>TEXT(Z108,"###,###")</f>
        <v>1,428</v>
      </c>
      <c r="AD108" s="130">
        <f>Z108/($Z$4)*100</f>
        <v>16.355514832207078</v>
      </c>
      <c r="AF108" s="109"/>
    </row>
    <row r="109" spans="1:32" x14ac:dyDescent="0.25">
      <c r="S109" s="115" t="s">
        <v>20</v>
      </c>
      <c r="T109" s="115"/>
      <c r="U109" s="112"/>
      <c r="V109" s="112">
        <v>1419</v>
      </c>
      <c r="W109" s="112">
        <v>1461</v>
      </c>
      <c r="X109" s="112">
        <v>1323</v>
      </c>
      <c r="Y109" s="112">
        <v>1397</v>
      </c>
      <c r="Z109" s="112">
        <v>1571</v>
      </c>
      <c r="AB109" s="109" t="str">
        <f>TEXT(Z109,"###,###")</f>
        <v>1,571</v>
      </c>
      <c r="AD109" s="130">
        <f>Z109/($Z$4)*100</f>
        <v>17.993357003779636</v>
      </c>
      <c r="AF109" s="109"/>
    </row>
    <row r="110" spans="1:32" x14ac:dyDescent="0.25">
      <c r="S110" s="115" t="s">
        <v>21</v>
      </c>
      <c r="T110" s="115"/>
      <c r="U110" s="112"/>
      <c r="V110" s="112">
        <v>1407</v>
      </c>
      <c r="W110" s="112">
        <v>1532</v>
      </c>
      <c r="X110" s="112">
        <v>1439</v>
      </c>
      <c r="Y110" s="112">
        <v>1348</v>
      </c>
      <c r="Z110" s="112">
        <v>1510</v>
      </c>
      <c r="AB110" s="109" t="str">
        <f>TEXT(Z110,"###,###")</f>
        <v>1,510</v>
      </c>
      <c r="AD110" s="130">
        <f>Z110/($Z$4)*100</f>
        <v>17.29469705646547</v>
      </c>
      <c r="AF110" s="109"/>
    </row>
    <row r="111" spans="1:32" x14ac:dyDescent="0.25">
      <c r="S111" s="115" t="s">
        <v>22</v>
      </c>
      <c r="T111" s="115"/>
      <c r="U111" s="112"/>
      <c r="V111" s="112">
        <v>2580</v>
      </c>
      <c r="W111" s="112">
        <v>2685</v>
      </c>
      <c r="X111" s="112">
        <v>2859</v>
      </c>
      <c r="Y111" s="112">
        <v>2677</v>
      </c>
      <c r="Z111" s="112">
        <v>2931</v>
      </c>
      <c r="AB111" s="109" t="str">
        <f>TEXT(Z111,"###,###")</f>
        <v>2,931</v>
      </c>
      <c r="AD111" s="130">
        <f>Z111/($Z$4)*100</f>
        <v>33.570037796357802</v>
      </c>
      <c r="AF111" s="109"/>
    </row>
    <row r="112" spans="1:32" x14ac:dyDescent="0.25">
      <c r="S112" s="118" t="s">
        <v>53</v>
      </c>
      <c r="T112" s="118"/>
      <c r="U112" s="112"/>
      <c r="V112" s="112">
        <v>8401</v>
      </c>
      <c r="W112" s="112">
        <v>8816</v>
      </c>
      <c r="X112" s="112">
        <v>8323</v>
      </c>
      <c r="Y112" s="112">
        <v>8240</v>
      </c>
      <c r="Z112" s="112">
        <v>8731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45.57</v>
      </c>
      <c r="W118" s="131">
        <v>45.73</v>
      </c>
      <c r="X118" s="131">
        <v>45.65</v>
      </c>
      <c r="Y118" s="131">
        <v>46.01</v>
      </c>
      <c r="Z118" s="131">
        <v>45.95</v>
      </c>
      <c r="AB118" s="109" t="str">
        <f>TEXT(Z118,"##.0")</f>
        <v>46.0</v>
      </c>
    </row>
    <row r="120" spans="19:32" x14ac:dyDescent="0.25">
      <c r="S120" s="101" t="s">
        <v>100</v>
      </c>
      <c r="T120" s="112"/>
      <c r="U120" s="112"/>
      <c r="V120" s="112">
        <v>4095</v>
      </c>
      <c r="W120" s="112">
        <v>4385</v>
      </c>
      <c r="X120" s="112">
        <v>4303</v>
      </c>
      <c r="Y120" s="112">
        <v>4369</v>
      </c>
      <c r="Z120" s="112">
        <v>4434</v>
      </c>
      <c r="AB120" s="109" t="str">
        <f>TEXT(Z120,"###,###")</f>
        <v>4,434</v>
      </c>
    </row>
    <row r="121" spans="19:32" x14ac:dyDescent="0.25">
      <c r="S121" s="101" t="s">
        <v>101</v>
      </c>
      <c r="T121" s="112"/>
      <c r="U121" s="112"/>
      <c r="V121" s="112">
        <v>750</v>
      </c>
      <c r="W121" s="112">
        <v>828</v>
      </c>
      <c r="X121" s="112">
        <v>765</v>
      </c>
      <c r="Y121" s="112">
        <v>772</v>
      </c>
      <c r="Z121" s="112">
        <v>781</v>
      </c>
      <c r="AB121" s="109" t="str">
        <f>TEXT(Z121,"###,###")</f>
        <v>781</v>
      </c>
    </row>
    <row r="122" spans="19:32" x14ac:dyDescent="0.25">
      <c r="S122" s="101" t="s">
        <v>102</v>
      </c>
      <c r="T122" s="112"/>
      <c r="U122" s="112"/>
      <c r="V122" s="112">
        <v>778</v>
      </c>
      <c r="W122" s="112">
        <v>776</v>
      </c>
      <c r="X122" s="112">
        <v>710</v>
      </c>
      <c r="Y122" s="112">
        <v>697</v>
      </c>
      <c r="Z122" s="112">
        <v>702</v>
      </c>
      <c r="AB122" s="109" t="str">
        <f>TEXT(Z122,"###,###")</f>
        <v>702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4873</v>
      </c>
      <c r="W124" s="112">
        <v>5161</v>
      </c>
      <c r="X124" s="112">
        <v>5013</v>
      </c>
      <c r="Y124" s="112">
        <v>5066</v>
      </c>
      <c r="Z124" s="112">
        <v>5136</v>
      </c>
      <c r="AB124" s="109" t="str">
        <f>TEXT(Z124,"###,###")</f>
        <v>5,136</v>
      </c>
      <c r="AD124" s="127">
        <f>Z124/$Z$7*100</f>
        <v>86.903553299492387</v>
      </c>
    </row>
    <row r="125" spans="19:32" x14ac:dyDescent="0.25">
      <c r="S125" s="101" t="s">
        <v>104</v>
      </c>
      <c r="T125" s="112"/>
      <c r="U125" s="112"/>
      <c r="V125" s="112">
        <v>1528</v>
      </c>
      <c r="W125" s="112">
        <v>1604</v>
      </c>
      <c r="X125" s="112">
        <v>1475</v>
      </c>
      <c r="Y125" s="112">
        <v>1469</v>
      </c>
      <c r="Z125" s="112">
        <v>1483</v>
      </c>
      <c r="AB125" s="109" t="str">
        <f>TEXT(Z125,"###,###")</f>
        <v>1,483</v>
      </c>
      <c r="AD125" s="127">
        <f>Z125/$Z$7*100</f>
        <v>25.093062605752962</v>
      </c>
    </row>
    <row r="127" spans="19:32" x14ac:dyDescent="0.25">
      <c r="S127" s="101" t="s">
        <v>105</v>
      </c>
      <c r="T127" s="112"/>
      <c r="U127" s="112"/>
      <c r="V127" s="112">
        <v>3068</v>
      </c>
      <c r="W127" s="112">
        <v>3264</v>
      </c>
      <c r="X127" s="112">
        <v>3122</v>
      </c>
      <c r="Y127" s="112">
        <v>3176</v>
      </c>
      <c r="Z127" s="112">
        <v>3178</v>
      </c>
      <c r="AB127" s="109" t="str">
        <f>TEXT(Z127,"###,###")</f>
        <v>3,178</v>
      </c>
      <c r="AD127" s="127">
        <f>Z127/$Z$7*100</f>
        <v>53.773265651438237</v>
      </c>
    </row>
    <row r="128" spans="19:32" x14ac:dyDescent="0.25">
      <c r="S128" s="101" t="s">
        <v>106</v>
      </c>
      <c r="T128" s="112"/>
      <c r="U128" s="112"/>
      <c r="V128" s="112">
        <v>2552</v>
      </c>
      <c r="W128" s="112">
        <v>2724</v>
      </c>
      <c r="X128" s="112">
        <v>2658</v>
      </c>
      <c r="Y128" s="112">
        <v>2666</v>
      </c>
      <c r="Z128" s="112">
        <v>2733</v>
      </c>
      <c r="AB128" s="109" t="str">
        <f>TEXT(Z128,"###,###")</f>
        <v>2,733</v>
      </c>
      <c r="AD128" s="127">
        <f>Z128/$Z$7*100</f>
        <v>46.243654822335024</v>
      </c>
    </row>
    <row r="130" spans="19:20" x14ac:dyDescent="0.25">
      <c r="S130" s="101" t="s">
        <v>280</v>
      </c>
      <c r="T130" s="127">
        <v>75.025380710659888</v>
      </c>
    </row>
    <row r="131" spans="19:20" x14ac:dyDescent="0.25">
      <c r="S131" s="101" t="s">
        <v>281</v>
      </c>
      <c r="T131" s="127">
        <v>13.214890016920474</v>
      </c>
    </row>
    <row r="132" spans="19:20" x14ac:dyDescent="0.25">
      <c r="S132" s="101" t="s">
        <v>282</v>
      </c>
      <c r="T132" s="127">
        <v>11.878172588832488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C05AD3F-F9BC-4EB1-A46C-9A7B25B340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EBDA59A-56EB-40E1-9282-0F7B8401104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459CB0F-42D4-4F59-977C-8A387936C1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513642B-640D-4F3A-8D33-2067D103AB2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86D62-FB46-4FA3-A0A8-161C95482531}">
  <sheetPr codeName="Sheet9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142</v>
      </c>
      <c r="T1" s="99"/>
      <c r="U1" s="99"/>
      <c r="V1" s="99"/>
      <c r="W1" s="99"/>
      <c r="X1" s="99"/>
      <c r="Y1" s="100" t="s">
        <v>233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142</v>
      </c>
      <c r="Y3" s="105" t="s">
        <v>233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9.33 Hope Vale,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509</v>
      </c>
      <c r="W4" s="108">
        <v>525</v>
      </c>
      <c r="X4" s="108">
        <v>505</v>
      </c>
      <c r="Y4" s="108">
        <v>537</v>
      </c>
      <c r="Z4" s="108">
        <v>523</v>
      </c>
      <c r="AB4" s="109" t="str">
        <f>TEXT(Z4,"###,###")</f>
        <v>523</v>
      </c>
      <c r="AD4" s="110">
        <f>Z4/Y4-1</f>
        <v>-2.6070763500931071E-2</v>
      </c>
      <c r="AF4" s="110">
        <f>Z4/V4-1</f>
        <v>2.7504911591355707E-2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280</v>
      </c>
      <c r="W5" s="108">
        <v>293</v>
      </c>
      <c r="X5" s="108">
        <v>274</v>
      </c>
      <c r="Y5" s="108">
        <v>286</v>
      </c>
      <c r="Z5" s="108">
        <v>290</v>
      </c>
      <c r="AB5" s="109" t="str">
        <f>TEXT(Z5,"###,###")</f>
        <v>290</v>
      </c>
      <c r="AD5" s="110">
        <f t="shared" ref="AD5:AD9" si="0">Z5/Y5-1</f>
        <v>1.3986013986013957E-2</v>
      </c>
      <c r="AF5" s="110">
        <f t="shared" ref="AF5:AF9" si="1">Z5/V5-1</f>
        <v>3.5714285714285809E-2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228</v>
      </c>
      <c r="W6" s="108">
        <v>224</v>
      </c>
      <c r="X6" s="108">
        <v>230</v>
      </c>
      <c r="Y6" s="108">
        <v>252</v>
      </c>
      <c r="Z6" s="108">
        <v>232</v>
      </c>
      <c r="AB6" s="109" t="str">
        <f>TEXT(Z6,"###,###")</f>
        <v>232</v>
      </c>
      <c r="AD6" s="110">
        <f t="shared" si="0"/>
        <v>-7.9365079365079416E-2</v>
      </c>
      <c r="AF6" s="110">
        <f t="shared" si="1"/>
        <v>1.7543859649122862E-2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368</v>
      </c>
      <c r="W7" s="108">
        <v>373</v>
      </c>
      <c r="X7" s="108">
        <v>355</v>
      </c>
      <c r="Y7" s="108">
        <v>386</v>
      </c>
      <c r="Z7" s="108">
        <v>374</v>
      </c>
      <c r="AB7" s="109" t="str">
        <f>TEXT(Z7,"###,###")</f>
        <v>374</v>
      </c>
      <c r="AD7" s="110">
        <f t="shared" si="0"/>
        <v>-3.1088082901554404E-2</v>
      </c>
      <c r="AF7" s="110">
        <f t="shared" si="1"/>
        <v>1.6304347826086918E-2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523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374</v>
      </c>
      <c r="P8" s="67"/>
      <c r="S8" s="107" t="s">
        <v>84</v>
      </c>
      <c r="T8" s="108"/>
      <c r="U8" s="108"/>
      <c r="V8" s="108">
        <v>27778.400000000001</v>
      </c>
      <c r="W8" s="108">
        <v>32333</v>
      </c>
      <c r="X8" s="108">
        <v>32498.54</v>
      </c>
      <c r="Y8" s="108">
        <v>27803.91</v>
      </c>
      <c r="Z8" s="108">
        <v>35992</v>
      </c>
      <c r="AB8" s="109" t="str">
        <f>TEXT(Z8,"$###,###")</f>
        <v>$35,992</v>
      </c>
      <c r="AD8" s="110">
        <f t="shared" si="0"/>
        <v>0.29449419164426871</v>
      </c>
      <c r="AF8" s="110">
        <f t="shared" si="1"/>
        <v>0.29568297670132182</v>
      </c>
    </row>
    <row r="9" spans="1:32" x14ac:dyDescent="0.25">
      <c r="A9" s="30" t="s">
        <v>14</v>
      </c>
      <c r="B9" s="71"/>
      <c r="C9" s="72"/>
      <c r="D9" s="73">
        <f>AD104</f>
        <v>75.525812619502858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52.673796791443849</v>
      </c>
      <c r="P9" s="74" t="s">
        <v>85</v>
      </c>
      <c r="S9" s="107" t="s">
        <v>7</v>
      </c>
      <c r="T9" s="108"/>
      <c r="U9" s="108"/>
      <c r="V9" s="108">
        <v>13891081</v>
      </c>
      <c r="W9" s="108">
        <v>14827155</v>
      </c>
      <c r="X9" s="108">
        <v>14689535</v>
      </c>
      <c r="Y9" s="108">
        <v>16208325</v>
      </c>
      <c r="Z9" s="108">
        <v>16798590</v>
      </c>
      <c r="AB9" s="109" t="str">
        <f>TEXT(Z9/1000000,"$#,###.0")&amp;" mil"</f>
        <v>$16.8 mil</v>
      </c>
      <c r="AD9" s="110">
        <f t="shared" si="0"/>
        <v>3.6417396615628039E-2</v>
      </c>
      <c r="AF9" s="110">
        <f t="shared" si="1"/>
        <v>0.20930761256089436</v>
      </c>
    </row>
    <row r="10" spans="1:32" x14ac:dyDescent="0.25">
      <c r="A10" s="30" t="s">
        <v>17</v>
      </c>
      <c r="B10" s="71"/>
      <c r="C10" s="72"/>
      <c r="D10" s="73">
        <f>AD105</f>
        <v>21.988527724665392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46.256684491978611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94.652406417112303</v>
      </c>
      <c r="P11" s="74" t="s">
        <v>85</v>
      </c>
      <c r="S11" s="107" t="s">
        <v>29</v>
      </c>
      <c r="T11" s="112"/>
      <c r="U11" s="112"/>
      <c r="V11" s="112">
        <v>497</v>
      </c>
      <c r="W11" s="112">
        <v>510</v>
      </c>
      <c r="X11" s="112">
        <v>491</v>
      </c>
      <c r="Y11" s="112">
        <v>522</v>
      </c>
      <c r="Z11" s="112">
        <v>508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1.8716577540106951</v>
      </c>
      <c r="P12" s="74" t="s">
        <v>85</v>
      </c>
      <c r="S12" s="107" t="s">
        <v>30</v>
      </c>
      <c r="T12" s="112"/>
      <c r="U12" s="112"/>
      <c r="V12" s="112">
        <v>15</v>
      </c>
      <c r="W12" s="112">
        <v>13</v>
      </c>
      <c r="X12" s="112">
        <v>9</v>
      </c>
      <c r="Y12" s="112">
        <v>10</v>
      </c>
      <c r="Z12" s="112">
        <v>15</v>
      </c>
    </row>
    <row r="13" spans="1:32" ht="15" customHeight="1" x14ac:dyDescent="0.25">
      <c r="A13" s="30" t="s">
        <v>19</v>
      </c>
      <c r="B13" s="72"/>
      <c r="C13" s="72"/>
      <c r="D13" s="73">
        <f>AD108</f>
        <v>12.237093690248566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1.6042780748663104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8.9866156787762907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40.2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55.066921606118548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17.934782608695652</v>
      </c>
      <c r="P15" s="74" t="s">
        <v>85</v>
      </c>
      <c r="S15" s="115" t="s">
        <v>61</v>
      </c>
      <c r="T15" s="115"/>
      <c r="U15" s="116"/>
      <c r="V15" s="116">
        <v>31</v>
      </c>
      <c r="W15" s="116">
        <v>30</v>
      </c>
      <c r="X15" s="116">
        <v>36</v>
      </c>
      <c r="Y15" s="112">
        <v>38</v>
      </c>
      <c r="Z15" s="112">
        <v>29</v>
      </c>
      <c r="AB15" s="117">
        <f t="shared" ref="AB15:AB34" si="2">IF(Z15="np",0,Z15/$Z$34)</f>
        <v>5.5449330783938815E-2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21.988527724665392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82.065217391304344</v>
      </c>
      <c r="P16" s="37" t="s">
        <v>85</v>
      </c>
      <c r="S16" s="115" t="s">
        <v>62</v>
      </c>
      <c r="T16" s="115"/>
      <c r="U16" s="116"/>
      <c r="V16" s="116">
        <v>14</v>
      </c>
      <c r="W16" s="116">
        <v>32</v>
      </c>
      <c r="X16" s="116">
        <v>39</v>
      </c>
      <c r="Y16" s="112">
        <v>39</v>
      </c>
      <c r="Z16" s="112">
        <v>44</v>
      </c>
      <c r="AB16" s="117">
        <f t="shared" si="2"/>
        <v>8.4130019120458893E-2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8</v>
      </c>
      <c r="W17" s="116">
        <v>4</v>
      </c>
      <c r="X17" s="116">
        <v>6</v>
      </c>
      <c r="Y17" s="112">
        <v>5</v>
      </c>
      <c r="Z17" s="112">
        <v>2</v>
      </c>
      <c r="AB17" s="117">
        <f t="shared" si="2"/>
        <v>3.8240917782026767E-3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Hope Vale (2016-17 to 2020-21)</v>
      </c>
      <c r="B19" s="63"/>
      <c r="C19" s="63"/>
      <c r="D19" s="63"/>
      <c r="E19" s="63"/>
      <c r="F19" s="63"/>
      <c r="G19" s="63" t="str">
        <f>$S$1&amp;" ("&amp;$V$2&amp;" to "&amp;$Z$2&amp;")"</f>
        <v>Hope Vale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20</v>
      </c>
      <c r="W19" s="116">
        <v>22</v>
      </c>
      <c r="X19" s="116">
        <v>23</v>
      </c>
      <c r="Y19" s="112">
        <v>20</v>
      </c>
      <c r="Z19" s="112">
        <v>23</v>
      </c>
      <c r="AB19" s="117">
        <f t="shared" si="2"/>
        <v>4.3977055449330782E-2</v>
      </c>
    </row>
    <row r="20" spans="1:28" x14ac:dyDescent="0.25">
      <c r="S20" s="115" t="s">
        <v>66</v>
      </c>
      <c r="T20" s="115"/>
      <c r="U20" s="116"/>
      <c r="V20" s="116">
        <v>0</v>
      </c>
      <c r="W20" s="116">
        <v>0</v>
      </c>
      <c r="X20" s="116">
        <v>0</v>
      </c>
      <c r="Y20" s="112">
        <v>5</v>
      </c>
      <c r="Z20" s="112">
        <v>4</v>
      </c>
      <c r="AB20" s="117">
        <f t="shared" si="2"/>
        <v>7.6481835564053535E-3</v>
      </c>
    </row>
    <row r="21" spans="1:28" x14ac:dyDescent="0.25">
      <c r="S21" s="115" t="s">
        <v>67</v>
      </c>
      <c r="T21" s="115"/>
      <c r="U21" s="116"/>
      <c r="V21" s="116">
        <v>17</v>
      </c>
      <c r="W21" s="116">
        <v>13</v>
      </c>
      <c r="X21" s="116">
        <v>14</v>
      </c>
      <c r="Y21" s="112">
        <v>23</v>
      </c>
      <c r="Z21" s="112">
        <v>13</v>
      </c>
      <c r="AB21" s="117">
        <f t="shared" si="2"/>
        <v>2.4856596558317401E-2</v>
      </c>
    </row>
    <row r="22" spans="1:28" x14ac:dyDescent="0.25">
      <c r="S22" s="115" t="s">
        <v>68</v>
      </c>
      <c r="T22" s="115"/>
      <c r="U22" s="116"/>
      <c r="V22" s="116">
        <v>7</v>
      </c>
      <c r="W22" s="116">
        <v>4</v>
      </c>
      <c r="X22" s="116">
        <v>6</v>
      </c>
      <c r="Y22" s="112">
        <v>8</v>
      </c>
      <c r="Z22" s="112">
        <v>7</v>
      </c>
      <c r="AB22" s="117">
        <f t="shared" si="2"/>
        <v>1.338432122370937E-2</v>
      </c>
    </row>
    <row r="23" spans="1:28" x14ac:dyDescent="0.25">
      <c r="S23" s="115" t="s">
        <v>69</v>
      </c>
      <c r="T23" s="115"/>
      <c r="U23" s="116"/>
      <c r="V23" s="116">
        <v>3</v>
      </c>
      <c r="W23" s="116">
        <v>4</v>
      </c>
      <c r="X23" s="116">
        <v>4</v>
      </c>
      <c r="Y23" s="112">
        <v>6</v>
      </c>
      <c r="Z23" s="112">
        <v>1</v>
      </c>
      <c r="AB23" s="117">
        <f t="shared" si="2"/>
        <v>1.9120458891013384E-3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71</v>
      </c>
      <c r="T25" s="115"/>
      <c r="U25" s="116"/>
      <c r="V25" s="116">
        <v>0</v>
      </c>
      <c r="W25" s="116">
        <v>0</v>
      </c>
      <c r="X25" s="116">
        <v>0</v>
      </c>
      <c r="Y25" s="112">
        <v>0</v>
      </c>
      <c r="Z25" s="112">
        <v>2</v>
      </c>
      <c r="AB25" s="117">
        <f t="shared" si="2"/>
        <v>3.8240917782026767E-3</v>
      </c>
    </row>
    <row r="26" spans="1:28" x14ac:dyDescent="0.25">
      <c r="S26" s="115" t="s">
        <v>72</v>
      </c>
      <c r="T26" s="115"/>
      <c r="U26" s="116"/>
      <c r="V26" s="116">
        <v>6</v>
      </c>
      <c r="W26" s="116">
        <v>7</v>
      </c>
      <c r="X26" s="116">
        <v>0</v>
      </c>
      <c r="Y26" s="112">
        <v>0</v>
      </c>
      <c r="Z26" s="112">
        <v>2</v>
      </c>
      <c r="AB26" s="117">
        <f t="shared" si="2"/>
        <v>3.8240917782026767E-3</v>
      </c>
    </row>
    <row r="27" spans="1:28" x14ac:dyDescent="0.25">
      <c r="S27" s="115" t="s">
        <v>73</v>
      </c>
      <c r="T27" s="115"/>
      <c r="U27" s="116"/>
      <c r="V27" s="116">
        <v>36</v>
      </c>
      <c r="W27" s="116">
        <v>35</v>
      </c>
      <c r="X27" s="116">
        <v>10</v>
      </c>
      <c r="Y27" s="112">
        <v>23</v>
      </c>
      <c r="Z27" s="112">
        <v>22</v>
      </c>
      <c r="AB27" s="117">
        <f t="shared" si="2"/>
        <v>4.2065009560229447E-2</v>
      </c>
    </row>
    <row r="28" spans="1:28" x14ac:dyDescent="0.25">
      <c r="S28" s="115" t="s">
        <v>74</v>
      </c>
      <c r="T28" s="115"/>
      <c r="U28" s="116"/>
      <c r="V28" s="116">
        <v>8</v>
      </c>
      <c r="W28" s="116">
        <v>17</v>
      </c>
      <c r="X28" s="116">
        <v>13</v>
      </c>
      <c r="Y28" s="112">
        <v>15</v>
      </c>
      <c r="Z28" s="112">
        <v>19</v>
      </c>
      <c r="AB28" s="117">
        <f t="shared" si="2"/>
        <v>3.6328871892925434E-2</v>
      </c>
    </row>
    <row r="29" spans="1:28" x14ac:dyDescent="0.25">
      <c r="S29" s="115" t="s">
        <v>75</v>
      </c>
      <c r="T29" s="115"/>
      <c r="U29" s="116"/>
      <c r="V29" s="116">
        <v>128</v>
      </c>
      <c r="W29" s="116">
        <v>144</v>
      </c>
      <c r="X29" s="116">
        <v>138</v>
      </c>
      <c r="Y29" s="112">
        <v>105</v>
      </c>
      <c r="Z29" s="112">
        <v>112</v>
      </c>
      <c r="AB29" s="117">
        <f t="shared" si="2"/>
        <v>0.21414913957934992</v>
      </c>
    </row>
    <row r="30" spans="1:28" x14ac:dyDescent="0.25">
      <c r="S30" s="115" t="s">
        <v>76</v>
      </c>
      <c r="T30" s="115"/>
      <c r="U30" s="116"/>
      <c r="V30" s="116">
        <v>88</v>
      </c>
      <c r="W30" s="116">
        <v>69</v>
      </c>
      <c r="X30" s="116">
        <v>59</v>
      </c>
      <c r="Y30" s="112">
        <v>51</v>
      </c>
      <c r="Z30" s="112">
        <v>57</v>
      </c>
      <c r="AB30" s="117">
        <f t="shared" si="2"/>
        <v>0.10898661567877629</v>
      </c>
    </row>
    <row r="31" spans="1:28" x14ac:dyDescent="0.25">
      <c r="S31" s="115" t="s">
        <v>77</v>
      </c>
      <c r="T31" s="115"/>
      <c r="U31" s="116"/>
      <c r="V31" s="116">
        <v>36</v>
      </c>
      <c r="W31" s="116">
        <v>44</v>
      </c>
      <c r="X31" s="116">
        <v>69</v>
      </c>
      <c r="Y31" s="112">
        <v>86</v>
      </c>
      <c r="Z31" s="112">
        <v>91</v>
      </c>
      <c r="AB31" s="117">
        <f t="shared" si="2"/>
        <v>0.17399617590822181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20</v>
      </c>
      <c r="W32" s="116">
        <v>29</v>
      </c>
      <c r="X32" s="116">
        <v>32</v>
      </c>
      <c r="Y32" s="112">
        <v>40</v>
      </c>
      <c r="Z32" s="112">
        <v>37</v>
      </c>
      <c r="AB32" s="117">
        <f t="shared" si="2"/>
        <v>7.0745697896749518E-2</v>
      </c>
    </row>
    <row r="33" spans="19:32" x14ac:dyDescent="0.25">
      <c r="S33" s="115" t="s">
        <v>79</v>
      </c>
      <c r="T33" s="115"/>
      <c r="U33" s="116"/>
      <c r="V33" s="116">
        <v>67</v>
      </c>
      <c r="W33" s="116">
        <v>58</v>
      </c>
      <c r="X33" s="116">
        <v>57</v>
      </c>
      <c r="Y33" s="112">
        <v>69</v>
      </c>
      <c r="Z33" s="112">
        <v>53</v>
      </c>
      <c r="AB33" s="117">
        <f t="shared" si="2"/>
        <v>0.10133843212237094</v>
      </c>
    </row>
    <row r="34" spans="19:32" x14ac:dyDescent="0.25">
      <c r="S34" s="118" t="s">
        <v>53</v>
      </c>
      <c r="T34" s="118"/>
      <c r="U34" s="119"/>
      <c r="V34" s="119">
        <v>514</v>
      </c>
      <c r="W34" s="119">
        <v>520</v>
      </c>
      <c r="X34" s="119">
        <v>506</v>
      </c>
      <c r="Y34" s="120">
        <v>536</v>
      </c>
      <c r="Z34" s="120">
        <v>523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318</v>
      </c>
      <c r="W37" s="112">
        <v>300</v>
      </c>
      <c r="X37" s="112">
        <v>282</v>
      </c>
      <c r="Y37" s="112">
        <v>295</v>
      </c>
      <c r="Z37" s="112">
        <v>302</v>
      </c>
      <c r="AB37" s="132">
        <f>Z37/Z40*100</f>
        <v>82.065217391304344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56</v>
      </c>
      <c r="W38" s="112">
        <v>73</v>
      </c>
      <c r="X38" s="112">
        <v>74</v>
      </c>
      <c r="Y38" s="112">
        <v>91</v>
      </c>
      <c r="Z38" s="112">
        <v>66</v>
      </c>
      <c r="AB38" s="132">
        <f>Z38/Z40*100</f>
        <v>17.934782608695652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374</v>
      </c>
      <c r="W40" s="112">
        <v>373</v>
      </c>
      <c r="X40" s="112">
        <v>356</v>
      </c>
      <c r="Y40" s="112">
        <v>386</v>
      </c>
      <c r="Z40" s="112">
        <v>368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3</v>
      </c>
      <c r="W45" s="112">
        <v>6</v>
      </c>
      <c r="X45" s="112">
        <v>0</v>
      </c>
      <c r="Y45" s="112">
        <v>0</v>
      </c>
      <c r="Z45" s="112">
        <v>1</v>
      </c>
    </row>
    <row r="46" spans="19:32" x14ac:dyDescent="0.25">
      <c r="S46" s="115" t="s">
        <v>38</v>
      </c>
      <c r="T46" s="115"/>
      <c r="U46" s="112"/>
      <c r="V46" s="112">
        <v>15</v>
      </c>
      <c r="W46" s="112">
        <v>16</v>
      </c>
      <c r="X46" s="112">
        <v>12</v>
      </c>
      <c r="Y46" s="112">
        <v>19</v>
      </c>
      <c r="Z46" s="112">
        <v>9</v>
      </c>
    </row>
    <row r="47" spans="19:32" x14ac:dyDescent="0.25">
      <c r="S47" s="115" t="s">
        <v>39</v>
      </c>
      <c r="T47" s="115"/>
      <c r="U47" s="112"/>
      <c r="V47" s="112">
        <v>31</v>
      </c>
      <c r="W47" s="112">
        <v>29</v>
      </c>
      <c r="X47" s="112">
        <v>29</v>
      </c>
      <c r="Y47" s="112">
        <v>20</v>
      </c>
      <c r="Z47" s="112">
        <v>33</v>
      </c>
    </row>
    <row r="48" spans="19:32" x14ac:dyDescent="0.25">
      <c r="S48" s="115" t="s">
        <v>40</v>
      </c>
      <c r="T48" s="115"/>
      <c r="U48" s="112"/>
      <c r="V48" s="112">
        <v>53</v>
      </c>
      <c r="W48" s="112">
        <v>37</v>
      </c>
      <c r="X48" s="112">
        <v>37</v>
      </c>
      <c r="Y48" s="112">
        <v>33</v>
      </c>
      <c r="Z48" s="112">
        <v>38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33</v>
      </c>
      <c r="W49" s="112">
        <v>41</v>
      </c>
      <c r="X49" s="112">
        <v>40</v>
      </c>
      <c r="Y49" s="112">
        <v>44</v>
      </c>
      <c r="Z49" s="112">
        <v>39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Hope Vale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33</v>
      </c>
      <c r="W50" s="112">
        <v>29</v>
      </c>
      <c r="X50" s="112">
        <v>22</v>
      </c>
      <c r="Y50" s="112">
        <v>49</v>
      </c>
      <c r="Z50" s="112">
        <v>38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32</v>
      </c>
      <c r="W51" s="112">
        <v>31</v>
      </c>
      <c r="X51" s="112">
        <v>31</v>
      </c>
      <c r="Y51" s="112">
        <v>20</v>
      </c>
      <c r="Z51" s="112">
        <v>24</v>
      </c>
    </row>
    <row r="52" spans="1:26" ht="15" customHeight="1" x14ac:dyDescent="0.25">
      <c r="S52" s="115" t="s">
        <v>44</v>
      </c>
      <c r="T52" s="115"/>
      <c r="U52" s="112"/>
      <c r="V52" s="112">
        <v>41</v>
      </c>
      <c r="W52" s="112">
        <v>46</v>
      </c>
      <c r="X52" s="112">
        <v>36</v>
      </c>
      <c r="Y52" s="112">
        <v>33</v>
      </c>
      <c r="Z52" s="112">
        <v>33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21</v>
      </c>
      <c r="W53" s="112">
        <v>16</v>
      </c>
      <c r="X53" s="112">
        <v>32</v>
      </c>
      <c r="Y53" s="112">
        <v>32</v>
      </c>
      <c r="Z53" s="112">
        <v>34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15</v>
      </c>
      <c r="W54" s="112">
        <v>14</v>
      </c>
      <c r="X54" s="112">
        <v>19</v>
      </c>
      <c r="Y54" s="112">
        <v>20</v>
      </c>
      <c r="Z54" s="112">
        <v>14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11</v>
      </c>
      <c r="W55" s="112">
        <v>15</v>
      </c>
      <c r="X55" s="112">
        <v>8</v>
      </c>
      <c r="Y55" s="112">
        <v>11</v>
      </c>
      <c r="Z55" s="112">
        <v>9</v>
      </c>
    </row>
    <row r="56" spans="1:26" ht="15" customHeight="1" x14ac:dyDescent="0.25">
      <c r="S56" s="115" t="s">
        <v>48</v>
      </c>
      <c r="T56" s="115"/>
      <c r="U56" s="112"/>
      <c r="V56" s="112">
        <v>4</v>
      </c>
      <c r="W56" s="112">
        <v>6</v>
      </c>
      <c r="X56" s="112">
        <v>3</v>
      </c>
      <c r="Y56" s="112">
        <v>7</v>
      </c>
      <c r="Z56" s="112">
        <v>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</v>
      </c>
      <c r="W57" s="112">
        <v>5</v>
      </c>
      <c r="X57" s="112">
        <v>5</v>
      </c>
      <c r="Y57" s="112">
        <v>9</v>
      </c>
      <c r="Z57" s="112">
        <v>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284</v>
      </c>
      <c r="W61" s="112">
        <v>298</v>
      </c>
      <c r="X61" s="112">
        <v>275</v>
      </c>
      <c r="Y61" s="112">
        <v>286</v>
      </c>
      <c r="Z61" s="112">
        <v>290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</v>
      </c>
      <c r="W64" s="112">
        <v>0</v>
      </c>
      <c r="X64" s="112">
        <v>0</v>
      </c>
      <c r="Y64" s="112">
        <v>0</v>
      </c>
      <c r="Z64" s="112">
        <v>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Hope Vale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10</v>
      </c>
      <c r="W65" s="112">
        <v>16</v>
      </c>
      <c r="X65" s="112">
        <v>11</v>
      </c>
      <c r="Y65" s="112">
        <v>9</v>
      </c>
      <c r="Z65" s="112">
        <v>10</v>
      </c>
    </row>
    <row r="66" spans="1:26" x14ac:dyDescent="0.25">
      <c r="S66" s="115" t="s">
        <v>39</v>
      </c>
      <c r="T66" s="115"/>
      <c r="U66" s="112"/>
      <c r="V66" s="112">
        <v>22</v>
      </c>
      <c r="W66" s="112">
        <v>20</v>
      </c>
      <c r="X66" s="112">
        <v>12</v>
      </c>
      <c r="Y66" s="112">
        <v>22</v>
      </c>
      <c r="Z66" s="112">
        <v>14</v>
      </c>
    </row>
    <row r="67" spans="1:26" x14ac:dyDescent="0.25">
      <c r="S67" s="115" t="s">
        <v>40</v>
      </c>
      <c r="T67" s="115"/>
      <c r="U67" s="112"/>
      <c r="V67" s="112">
        <v>44</v>
      </c>
      <c r="W67" s="112">
        <v>39</v>
      </c>
      <c r="X67" s="112">
        <v>39</v>
      </c>
      <c r="Y67" s="112">
        <v>29</v>
      </c>
      <c r="Z67" s="112">
        <v>28</v>
      </c>
    </row>
    <row r="68" spans="1:26" x14ac:dyDescent="0.25">
      <c r="S68" s="115" t="s">
        <v>41</v>
      </c>
      <c r="T68" s="115"/>
      <c r="U68" s="112"/>
      <c r="V68" s="112">
        <v>20</v>
      </c>
      <c r="W68" s="112">
        <v>22</v>
      </c>
      <c r="X68" s="112">
        <v>34</v>
      </c>
      <c r="Y68" s="112">
        <v>39</v>
      </c>
      <c r="Z68" s="112">
        <v>32</v>
      </c>
    </row>
    <row r="69" spans="1:26" x14ac:dyDescent="0.25">
      <c r="S69" s="115" t="s">
        <v>42</v>
      </c>
      <c r="T69" s="115"/>
      <c r="U69" s="112"/>
      <c r="V69" s="112">
        <v>22</v>
      </c>
      <c r="W69" s="112">
        <v>18</v>
      </c>
      <c r="X69" s="112">
        <v>22</v>
      </c>
      <c r="Y69" s="112">
        <v>26</v>
      </c>
      <c r="Z69" s="112">
        <v>38</v>
      </c>
    </row>
    <row r="70" spans="1:26" x14ac:dyDescent="0.25">
      <c r="S70" s="115" t="s">
        <v>43</v>
      </c>
      <c r="T70" s="115"/>
      <c r="U70" s="112"/>
      <c r="V70" s="112">
        <v>17</v>
      </c>
      <c r="W70" s="112">
        <v>28</v>
      </c>
      <c r="X70" s="112">
        <v>20</v>
      </c>
      <c r="Y70" s="112">
        <v>15</v>
      </c>
      <c r="Z70" s="112">
        <v>19</v>
      </c>
    </row>
    <row r="71" spans="1:26" x14ac:dyDescent="0.25">
      <c r="S71" s="115" t="s">
        <v>44</v>
      </c>
      <c r="T71" s="115"/>
      <c r="U71" s="112"/>
      <c r="V71" s="112">
        <v>35</v>
      </c>
      <c r="W71" s="112">
        <v>25</v>
      </c>
      <c r="X71" s="112">
        <v>24</v>
      </c>
      <c r="Y71" s="112">
        <v>27</v>
      </c>
      <c r="Z71" s="112">
        <v>22</v>
      </c>
    </row>
    <row r="72" spans="1:26" x14ac:dyDescent="0.25">
      <c r="S72" s="115" t="s">
        <v>45</v>
      </c>
      <c r="T72" s="115"/>
      <c r="U72" s="112"/>
      <c r="V72" s="112">
        <v>19</v>
      </c>
      <c r="W72" s="112">
        <v>16</v>
      </c>
      <c r="X72" s="112">
        <v>14</v>
      </c>
      <c r="Y72" s="112">
        <v>22</v>
      </c>
      <c r="Z72" s="112">
        <v>25</v>
      </c>
    </row>
    <row r="73" spans="1:26" x14ac:dyDescent="0.25">
      <c r="S73" s="115" t="s">
        <v>46</v>
      </c>
      <c r="T73" s="115"/>
      <c r="U73" s="112"/>
      <c r="V73" s="112">
        <v>19</v>
      </c>
      <c r="W73" s="112">
        <v>13</v>
      </c>
      <c r="X73" s="112">
        <v>19</v>
      </c>
      <c r="Y73" s="112">
        <v>22</v>
      </c>
      <c r="Z73" s="112">
        <v>15</v>
      </c>
    </row>
    <row r="74" spans="1:26" x14ac:dyDescent="0.25">
      <c r="S74" s="115" t="s">
        <v>47</v>
      </c>
      <c r="T74" s="115"/>
      <c r="U74" s="112"/>
      <c r="V74" s="112">
        <v>16</v>
      </c>
      <c r="W74" s="112">
        <v>19</v>
      </c>
      <c r="X74" s="112">
        <v>14</v>
      </c>
      <c r="Y74" s="112">
        <v>9</v>
      </c>
      <c r="Z74" s="112">
        <v>13</v>
      </c>
    </row>
    <row r="75" spans="1:26" x14ac:dyDescent="0.25">
      <c r="S75" s="115" t="s">
        <v>48</v>
      </c>
      <c r="T75" s="115"/>
      <c r="U75" s="112"/>
      <c r="V75" s="112">
        <v>6</v>
      </c>
      <c r="W75" s="112">
        <v>8</v>
      </c>
      <c r="X75" s="112">
        <v>7</v>
      </c>
      <c r="Y75" s="112">
        <v>11</v>
      </c>
      <c r="Z75" s="112">
        <v>9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4</v>
      </c>
      <c r="Y76" s="112">
        <v>7</v>
      </c>
      <c r="Z76" s="112">
        <v>5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3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1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230</v>
      </c>
      <c r="W80" s="112">
        <v>229</v>
      </c>
      <c r="X80" s="112">
        <v>228</v>
      </c>
      <c r="Y80" s="112">
        <v>251</v>
      </c>
      <c r="Z80" s="112">
        <v>232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Hope Vale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4</v>
      </c>
      <c r="W83" s="112">
        <v>8</v>
      </c>
      <c r="X83" s="112">
        <v>6</v>
      </c>
      <c r="Y83" s="112">
        <v>9</v>
      </c>
      <c r="Z83" s="112">
        <v>8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31</v>
      </c>
      <c r="W84" s="112">
        <v>33</v>
      </c>
      <c r="X84" s="112">
        <v>32</v>
      </c>
      <c r="Y84" s="112">
        <v>33</v>
      </c>
      <c r="Z84" s="112">
        <v>30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15</v>
      </c>
      <c r="W85" s="112">
        <v>11</v>
      </c>
      <c r="X85" s="112">
        <v>14</v>
      </c>
      <c r="Y85" s="112">
        <v>14</v>
      </c>
      <c r="Z85" s="112">
        <v>19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523</v>
      </c>
      <c r="D86" s="96">
        <f t="shared" ref="D86:D91" si="4">AD4</f>
        <v>-2.6070763500931071E-2</v>
      </c>
      <c r="E86" s="97">
        <f t="shared" ref="E86:E91" si="5">AD4</f>
        <v>-2.6070763500931071E-2</v>
      </c>
      <c r="F86" s="96">
        <f t="shared" ref="F86:F91" si="6">AF4</f>
        <v>2.7504911591355707E-2</v>
      </c>
      <c r="G86" s="97">
        <f t="shared" ref="G86:G91" si="7">AF4</f>
        <v>2.7504911591355707E-2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17</v>
      </c>
      <c r="W86" s="112">
        <v>27</v>
      </c>
      <c r="X86" s="112">
        <v>20</v>
      </c>
      <c r="Y86" s="112">
        <v>25</v>
      </c>
      <c r="Z86" s="112">
        <v>24</v>
      </c>
    </row>
    <row r="87" spans="1:30" ht="15" customHeight="1" x14ac:dyDescent="0.25">
      <c r="A87" s="98" t="s">
        <v>4</v>
      </c>
      <c r="B87" s="49"/>
      <c r="C87" s="57" t="str">
        <f t="shared" si="3"/>
        <v>290</v>
      </c>
      <c r="D87" s="96">
        <f t="shared" si="4"/>
        <v>1.3986013986013957E-2</v>
      </c>
      <c r="E87" s="97">
        <f t="shared" si="5"/>
        <v>1.3986013986013957E-2</v>
      </c>
      <c r="F87" s="96">
        <f t="shared" si="6"/>
        <v>3.5714285714285809E-2</v>
      </c>
      <c r="G87" s="97">
        <f t="shared" si="7"/>
        <v>3.5714285714285809E-2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5</v>
      </c>
      <c r="W87" s="112">
        <v>6</v>
      </c>
      <c r="X87" s="112">
        <v>6</v>
      </c>
      <c r="Y87" s="112">
        <v>3</v>
      </c>
      <c r="Z87" s="112">
        <v>4</v>
      </c>
    </row>
    <row r="88" spans="1:30" ht="15" customHeight="1" x14ac:dyDescent="0.25">
      <c r="A88" s="98" t="s">
        <v>5</v>
      </c>
      <c r="B88" s="49"/>
      <c r="C88" s="57" t="str">
        <f t="shared" si="3"/>
        <v>232</v>
      </c>
      <c r="D88" s="96">
        <f t="shared" si="4"/>
        <v>-7.9365079365079416E-2</v>
      </c>
      <c r="E88" s="97">
        <f t="shared" si="5"/>
        <v>-7.9365079365079416E-2</v>
      </c>
      <c r="F88" s="96">
        <f t="shared" si="6"/>
        <v>1.7543859649122862E-2</v>
      </c>
      <c r="G88" s="97">
        <f t="shared" si="7"/>
        <v>1.7543859649122862E-2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0</v>
      </c>
      <c r="W88" s="112">
        <v>4</v>
      </c>
      <c r="X88" s="112">
        <v>7</v>
      </c>
      <c r="Y88" s="112">
        <v>5</v>
      </c>
      <c r="Z88" s="112">
        <v>5</v>
      </c>
    </row>
    <row r="89" spans="1:30" ht="15" customHeight="1" x14ac:dyDescent="0.25">
      <c r="A89" s="49" t="s">
        <v>6</v>
      </c>
      <c r="B89" s="49"/>
      <c r="C89" s="57" t="str">
        <f t="shared" si="3"/>
        <v>374</v>
      </c>
      <c r="D89" s="96">
        <f t="shared" si="4"/>
        <v>-3.1088082901554404E-2</v>
      </c>
      <c r="E89" s="97">
        <f t="shared" si="5"/>
        <v>-3.1088082901554404E-2</v>
      </c>
      <c r="F89" s="96">
        <f t="shared" si="6"/>
        <v>1.6304347826086918E-2</v>
      </c>
      <c r="G89" s="97">
        <f t="shared" si="7"/>
        <v>1.6304347826086918E-2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27</v>
      </c>
      <c r="W89" s="112">
        <v>29</v>
      </c>
      <c r="X89" s="112">
        <v>30</v>
      </c>
      <c r="Y89" s="112">
        <v>30</v>
      </c>
      <c r="Z89" s="112">
        <v>36</v>
      </c>
    </row>
    <row r="90" spans="1:30" ht="15" customHeight="1" x14ac:dyDescent="0.25">
      <c r="A90" s="49" t="s">
        <v>98</v>
      </c>
      <c r="B90" s="49"/>
      <c r="C90" s="57" t="str">
        <f t="shared" si="3"/>
        <v>$35,992</v>
      </c>
      <c r="D90" s="96">
        <f t="shared" si="4"/>
        <v>0.29449419164426871</v>
      </c>
      <c r="E90" s="97">
        <f t="shared" si="5"/>
        <v>0.29449419164426871</v>
      </c>
      <c r="F90" s="96">
        <f t="shared" si="6"/>
        <v>0.29568297670132182</v>
      </c>
      <c r="G90" s="97">
        <f t="shared" si="7"/>
        <v>0.29568297670132182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57</v>
      </c>
      <c r="W90" s="112">
        <v>48</v>
      </c>
      <c r="X90" s="112">
        <v>50</v>
      </c>
      <c r="Y90" s="112">
        <v>41</v>
      </c>
      <c r="Z90" s="112">
        <v>40</v>
      </c>
    </row>
    <row r="91" spans="1:30" ht="15" customHeight="1" x14ac:dyDescent="0.25">
      <c r="A91" s="49" t="s">
        <v>7</v>
      </c>
      <c r="B91" s="49"/>
      <c r="C91" s="57" t="str">
        <f t="shared" si="3"/>
        <v>$16.8 mil</v>
      </c>
      <c r="D91" s="96">
        <f t="shared" si="4"/>
        <v>3.6417396615628039E-2</v>
      </c>
      <c r="E91" s="97">
        <f t="shared" si="5"/>
        <v>3.6417396615628039E-2</v>
      </c>
      <c r="F91" s="96">
        <f t="shared" si="6"/>
        <v>0.20930761256089436</v>
      </c>
      <c r="G91" s="97">
        <f t="shared" si="7"/>
        <v>0.20930761256089436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202</v>
      </c>
      <c r="W91" s="112">
        <v>206</v>
      </c>
      <c r="X91" s="112">
        <v>186</v>
      </c>
      <c r="Y91" s="112">
        <v>197</v>
      </c>
      <c r="Z91" s="112">
        <v>201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6</v>
      </c>
      <c r="W93" s="112">
        <v>13</v>
      </c>
      <c r="X93" s="112">
        <v>13</v>
      </c>
      <c r="Y93" s="112">
        <v>17</v>
      </c>
      <c r="Z93" s="112">
        <v>15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21</v>
      </c>
      <c r="W94" s="112">
        <v>22</v>
      </c>
      <c r="X94" s="112">
        <v>20</v>
      </c>
      <c r="Y94" s="112">
        <v>26</v>
      </c>
      <c r="Z94" s="112">
        <v>32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4</v>
      </c>
      <c r="W95" s="112">
        <v>6</v>
      </c>
      <c r="X95" s="112">
        <v>0</v>
      </c>
      <c r="Y95" s="112">
        <v>0</v>
      </c>
      <c r="Z95" s="112">
        <v>7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39</v>
      </c>
      <c r="W96" s="112">
        <v>44</v>
      </c>
      <c r="X96" s="112">
        <v>59</v>
      </c>
      <c r="Y96" s="112">
        <v>57</v>
      </c>
      <c r="Z96" s="112">
        <v>60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37</v>
      </c>
      <c r="W97" s="112">
        <v>39</v>
      </c>
      <c r="X97" s="112">
        <v>32</v>
      </c>
      <c r="Y97" s="112">
        <v>23</v>
      </c>
      <c r="Z97" s="112">
        <v>28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6</v>
      </c>
      <c r="W98" s="112">
        <v>11</v>
      </c>
      <c r="X98" s="112">
        <v>7</v>
      </c>
      <c r="Y98" s="112">
        <v>12</v>
      </c>
      <c r="Z98" s="112">
        <v>11</v>
      </c>
    </row>
    <row r="99" spans="1:32" ht="15" customHeight="1" x14ac:dyDescent="0.25">
      <c r="S99" s="115" t="s">
        <v>199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14</v>
      </c>
      <c r="W100" s="112">
        <v>11</v>
      </c>
      <c r="X100" s="112">
        <v>14</v>
      </c>
      <c r="Y100" s="112">
        <v>19</v>
      </c>
      <c r="Z100" s="112">
        <v>15</v>
      </c>
    </row>
    <row r="101" spans="1:32" x14ac:dyDescent="0.25">
      <c r="A101" s="18"/>
      <c r="S101" s="118" t="s">
        <v>53</v>
      </c>
      <c r="T101" s="118"/>
      <c r="U101" s="112"/>
      <c r="V101" s="112">
        <v>170</v>
      </c>
      <c r="W101" s="112">
        <v>169</v>
      </c>
      <c r="X101" s="112">
        <v>172</v>
      </c>
      <c r="Y101" s="112">
        <v>184</v>
      </c>
      <c r="Z101" s="112">
        <v>174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385</v>
      </c>
      <c r="W104" s="112">
        <v>403</v>
      </c>
      <c r="X104" s="112">
        <v>388</v>
      </c>
      <c r="Y104" s="112">
        <v>395</v>
      </c>
      <c r="Z104" s="112">
        <v>395</v>
      </c>
      <c r="AB104" s="109" t="str">
        <f>TEXT(Z104,"###,###")</f>
        <v>395</v>
      </c>
      <c r="AD104" s="130">
        <f>Z104/($Z$4)*100</f>
        <v>75.525812619502858</v>
      </c>
      <c r="AF104" s="109"/>
    </row>
    <row r="105" spans="1:32" x14ac:dyDescent="0.25">
      <c r="S105" s="115" t="s">
        <v>17</v>
      </c>
      <c r="T105" s="115"/>
      <c r="U105" s="112"/>
      <c r="V105" s="112">
        <v>111</v>
      </c>
      <c r="W105" s="112">
        <v>115</v>
      </c>
      <c r="X105" s="112">
        <v>133</v>
      </c>
      <c r="Y105" s="112">
        <v>119</v>
      </c>
      <c r="Z105" s="112">
        <v>115</v>
      </c>
      <c r="AB105" s="109" t="str">
        <f>TEXT(Z105,"###,###")</f>
        <v>115</v>
      </c>
      <c r="AD105" s="130">
        <f>Z105/($Z$4)*100</f>
        <v>21.988527724665392</v>
      </c>
      <c r="AF105" s="109"/>
    </row>
    <row r="106" spans="1:32" x14ac:dyDescent="0.25">
      <c r="S106" s="118" t="s">
        <v>53</v>
      </c>
      <c r="T106" s="118"/>
      <c r="U106" s="120"/>
      <c r="V106" s="120">
        <v>496</v>
      </c>
      <c r="W106" s="120">
        <v>518</v>
      </c>
      <c r="X106" s="120">
        <v>521</v>
      </c>
      <c r="Y106" s="120">
        <v>514</v>
      </c>
      <c r="Z106" s="120">
        <v>510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90</v>
      </c>
      <c r="W108" s="112">
        <v>96</v>
      </c>
      <c r="X108" s="112">
        <v>38</v>
      </c>
      <c r="Y108" s="112">
        <v>48</v>
      </c>
      <c r="Z108" s="112">
        <v>64</v>
      </c>
      <c r="AB108" s="109" t="str">
        <f>TEXT(Z108,"###,###")</f>
        <v>64</v>
      </c>
      <c r="AD108" s="130">
        <f>Z108/($Z$4)*100</f>
        <v>12.237093690248566</v>
      </c>
      <c r="AF108" s="109"/>
    </row>
    <row r="109" spans="1:32" x14ac:dyDescent="0.25">
      <c r="S109" s="115" t="s">
        <v>20</v>
      </c>
      <c r="T109" s="115"/>
      <c r="U109" s="112"/>
      <c r="V109" s="112">
        <v>52</v>
      </c>
      <c r="W109" s="112">
        <v>57</v>
      </c>
      <c r="X109" s="112">
        <v>68</v>
      </c>
      <c r="Y109" s="112">
        <v>77</v>
      </c>
      <c r="Z109" s="112">
        <v>47</v>
      </c>
      <c r="AB109" s="109" t="str">
        <f>TEXT(Z109,"###,###")</f>
        <v>47</v>
      </c>
      <c r="AD109" s="130">
        <f>Z109/($Z$4)*100</f>
        <v>8.9866156787762907</v>
      </c>
      <c r="AF109" s="109"/>
    </row>
    <row r="110" spans="1:32" x14ac:dyDescent="0.25">
      <c r="S110" s="115" t="s">
        <v>21</v>
      </c>
      <c r="T110" s="115"/>
      <c r="U110" s="112"/>
      <c r="V110" s="112">
        <v>216</v>
      </c>
      <c r="W110" s="112">
        <v>251</v>
      </c>
      <c r="X110" s="112">
        <v>270</v>
      </c>
      <c r="Y110" s="112">
        <v>283</v>
      </c>
      <c r="Z110" s="112">
        <v>288</v>
      </c>
      <c r="AB110" s="109" t="str">
        <f>TEXT(Z110,"###,###")</f>
        <v>288</v>
      </c>
      <c r="AD110" s="130">
        <f>Z110/($Z$4)*100</f>
        <v>55.066921606118548</v>
      </c>
      <c r="AF110" s="109"/>
    </row>
    <row r="111" spans="1:32" x14ac:dyDescent="0.25">
      <c r="S111" s="115" t="s">
        <v>22</v>
      </c>
      <c r="T111" s="115"/>
      <c r="U111" s="112"/>
      <c r="V111" s="112">
        <v>125</v>
      </c>
      <c r="W111" s="112">
        <v>111</v>
      </c>
      <c r="X111" s="112">
        <v>121</v>
      </c>
      <c r="Y111" s="112">
        <v>118</v>
      </c>
      <c r="Z111" s="112">
        <v>115</v>
      </c>
      <c r="AB111" s="109" t="str">
        <f>TEXT(Z111,"###,###")</f>
        <v>115</v>
      </c>
      <c r="AD111" s="130">
        <f>Z111/($Z$4)*100</f>
        <v>21.988527724665392</v>
      </c>
      <c r="AF111" s="109"/>
    </row>
    <row r="112" spans="1:32" x14ac:dyDescent="0.25">
      <c r="S112" s="118" t="s">
        <v>53</v>
      </c>
      <c r="T112" s="118"/>
      <c r="U112" s="112"/>
      <c r="V112" s="112">
        <v>513</v>
      </c>
      <c r="W112" s="112">
        <v>523</v>
      </c>
      <c r="X112" s="112">
        <v>503</v>
      </c>
      <c r="Y112" s="112">
        <v>535</v>
      </c>
      <c r="Z112" s="112">
        <v>523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38.19</v>
      </c>
      <c r="W118" s="131">
        <v>39.119999999999997</v>
      </c>
      <c r="X118" s="131">
        <v>39.15</v>
      </c>
      <c r="Y118" s="131">
        <v>39.659999999999997</v>
      </c>
      <c r="Z118" s="131">
        <v>40.19</v>
      </c>
      <c r="AB118" s="109" t="str">
        <f>TEXT(Z118,"##.0")</f>
        <v>40.2</v>
      </c>
    </row>
    <row r="120" spans="19:32" x14ac:dyDescent="0.25">
      <c r="S120" s="101" t="s">
        <v>100</v>
      </c>
      <c r="T120" s="112"/>
      <c r="U120" s="112"/>
      <c r="V120" s="112">
        <v>360</v>
      </c>
      <c r="W120" s="112">
        <v>360</v>
      </c>
      <c r="X120" s="112">
        <v>344</v>
      </c>
      <c r="Y120" s="112">
        <v>376</v>
      </c>
      <c r="Z120" s="112">
        <v>354</v>
      </c>
      <c r="AB120" s="109" t="str">
        <f>TEXT(Z120,"###,###")</f>
        <v>354</v>
      </c>
    </row>
    <row r="121" spans="19:32" x14ac:dyDescent="0.25">
      <c r="S121" s="101" t="s">
        <v>101</v>
      </c>
      <c r="T121" s="112"/>
      <c r="U121" s="112"/>
      <c r="V121" s="112">
        <v>7</v>
      </c>
      <c r="W121" s="112">
        <v>8</v>
      </c>
      <c r="X121" s="112">
        <v>5</v>
      </c>
      <c r="Y121" s="112">
        <v>4</v>
      </c>
      <c r="Z121" s="112">
        <v>7</v>
      </c>
      <c r="AB121" s="109" t="str">
        <f>TEXT(Z121,"###,###")</f>
        <v>7</v>
      </c>
    </row>
    <row r="122" spans="19:32" x14ac:dyDescent="0.25">
      <c r="S122" s="101" t="s">
        <v>102</v>
      </c>
      <c r="T122" s="112"/>
      <c r="U122" s="112"/>
      <c r="V122" s="112">
        <v>5</v>
      </c>
      <c r="W122" s="112">
        <v>8</v>
      </c>
      <c r="X122" s="112">
        <v>5</v>
      </c>
      <c r="Y122" s="112">
        <v>8</v>
      </c>
      <c r="Z122" s="112">
        <v>6</v>
      </c>
      <c r="AB122" s="109" t="str">
        <f>TEXT(Z122,"###,###")</f>
        <v>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365</v>
      </c>
      <c r="W124" s="112">
        <v>368</v>
      </c>
      <c r="X124" s="112">
        <v>349</v>
      </c>
      <c r="Y124" s="112">
        <v>384</v>
      </c>
      <c r="Z124" s="112">
        <v>360</v>
      </c>
      <c r="AB124" s="109" t="str">
        <f>TEXT(Z124,"###,###")</f>
        <v>360</v>
      </c>
      <c r="AD124" s="127">
        <f>Z124/$Z$7*100</f>
        <v>96.256684491978604</v>
      </c>
    </row>
    <row r="125" spans="19:32" x14ac:dyDescent="0.25">
      <c r="S125" s="101" t="s">
        <v>104</v>
      </c>
      <c r="T125" s="112"/>
      <c r="U125" s="112"/>
      <c r="V125" s="112">
        <v>12</v>
      </c>
      <c r="W125" s="112">
        <v>16</v>
      </c>
      <c r="X125" s="112">
        <v>10</v>
      </c>
      <c r="Y125" s="112">
        <v>12</v>
      </c>
      <c r="Z125" s="112">
        <v>13</v>
      </c>
      <c r="AB125" s="109" t="str">
        <f>TEXT(Z125,"###,###")</f>
        <v>13</v>
      </c>
      <c r="AD125" s="127">
        <f>Z125/$Z$7*100</f>
        <v>3.4759358288770055</v>
      </c>
    </row>
    <row r="127" spans="19:32" x14ac:dyDescent="0.25">
      <c r="S127" s="101" t="s">
        <v>105</v>
      </c>
      <c r="T127" s="112"/>
      <c r="U127" s="112"/>
      <c r="V127" s="112">
        <v>205</v>
      </c>
      <c r="W127" s="112">
        <v>204</v>
      </c>
      <c r="X127" s="112">
        <v>187</v>
      </c>
      <c r="Y127" s="112">
        <v>197</v>
      </c>
      <c r="Z127" s="112">
        <v>197</v>
      </c>
      <c r="AB127" s="109" t="str">
        <f>TEXT(Z127,"###,###")</f>
        <v>197</v>
      </c>
      <c r="AD127" s="127">
        <f>Z127/$Z$7*100</f>
        <v>52.673796791443849</v>
      </c>
    </row>
    <row r="128" spans="19:32" x14ac:dyDescent="0.25">
      <c r="S128" s="101" t="s">
        <v>106</v>
      </c>
      <c r="T128" s="112"/>
      <c r="U128" s="112"/>
      <c r="V128" s="112">
        <v>168</v>
      </c>
      <c r="W128" s="112">
        <v>173</v>
      </c>
      <c r="X128" s="112">
        <v>170</v>
      </c>
      <c r="Y128" s="112">
        <v>184</v>
      </c>
      <c r="Z128" s="112">
        <v>173</v>
      </c>
      <c r="AB128" s="109" t="str">
        <f>TEXT(Z128,"###,###")</f>
        <v>173</v>
      </c>
      <c r="AD128" s="127">
        <f>Z128/$Z$7*100</f>
        <v>46.256684491978611</v>
      </c>
    </row>
    <row r="130" spans="19:20" x14ac:dyDescent="0.25">
      <c r="S130" s="101" t="s">
        <v>280</v>
      </c>
      <c r="T130" s="127">
        <v>94.652406417112303</v>
      </c>
    </row>
    <row r="131" spans="19:20" x14ac:dyDescent="0.25">
      <c r="S131" s="101" t="s">
        <v>281</v>
      </c>
      <c r="T131" s="127">
        <v>1.8716577540106951</v>
      </c>
    </row>
    <row r="132" spans="19:20" x14ac:dyDescent="0.25">
      <c r="S132" s="101" t="s">
        <v>282</v>
      </c>
      <c r="T132" s="127">
        <v>1.6042780748663104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E07D375-B0CB-4C5F-9A03-ABEBE9B0B7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819E51B-FD25-4C16-832F-9A0D7C4A3D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CF321CB-F539-4635-A46C-708BDD0E7F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DFBBBC9-70E5-433A-98BD-7C309056F8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197DA-8396-4670-A5E4-D6481025329B}">
  <sheetPr codeName="Sheet9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143</v>
      </c>
      <c r="T1" s="99"/>
      <c r="U1" s="99"/>
      <c r="V1" s="99"/>
      <c r="W1" s="99"/>
      <c r="X1" s="99"/>
      <c r="Y1" s="100" t="s">
        <v>234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143</v>
      </c>
      <c r="Y3" s="105" t="s">
        <v>234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9.34 Ipswich,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149791</v>
      </c>
      <c r="W4" s="108">
        <v>157009</v>
      </c>
      <c r="X4" s="108">
        <v>163923</v>
      </c>
      <c r="Y4" s="108">
        <v>164927</v>
      </c>
      <c r="Z4" s="108">
        <v>179382</v>
      </c>
      <c r="AB4" s="109" t="str">
        <f>TEXT(Z4,"###,###")</f>
        <v>179,382</v>
      </c>
      <c r="AD4" s="110">
        <f>Z4/Y4-1</f>
        <v>8.764483680658719E-2</v>
      </c>
      <c r="AF4" s="110">
        <f>Z4/V4-1</f>
        <v>0.19754858436087619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81082</v>
      </c>
      <c r="W5" s="108">
        <v>85061</v>
      </c>
      <c r="X5" s="108">
        <v>87509</v>
      </c>
      <c r="Y5" s="108">
        <v>87634</v>
      </c>
      <c r="Z5" s="108">
        <v>95051</v>
      </c>
      <c r="AB5" s="109" t="str">
        <f>TEXT(Z5,"###,###")</f>
        <v>95,051</v>
      </c>
      <c r="AD5" s="110">
        <f t="shared" ref="AD5:AD9" si="0">Z5/Y5-1</f>
        <v>8.4636100143779869E-2</v>
      </c>
      <c r="AF5" s="110">
        <f t="shared" ref="AF5:AF9" si="1">Z5/V5-1</f>
        <v>0.17228238079968428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68708</v>
      </c>
      <c r="W6" s="108">
        <v>71943</v>
      </c>
      <c r="X6" s="108">
        <v>76415</v>
      </c>
      <c r="Y6" s="108">
        <v>77296</v>
      </c>
      <c r="Z6" s="108">
        <v>84173</v>
      </c>
      <c r="AB6" s="109" t="str">
        <f>TEXT(Z6,"###,###")</f>
        <v>84,173</v>
      </c>
      <c r="AD6" s="110">
        <f t="shared" si="0"/>
        <v>8.8969675015524663E-2</v>
      </c>
      <c r="AF6" s="110">
        <f t="shared" si="1"/>
        <v>0.22508295977178783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106494</v>
      </c>
      <c r="W7" s="108">
        <v>111442</v>
      </c>
      <c r="X7" s="108">
        <v>116076</v>
      </c>
      <c r="Y7" s="108">
        <v>119521</v>
      </c>
      <c r="Z7" s="108">
        <v>124158</v>
      </c>
      <c r="AB7" s="109" t="str">
        <f>TEXT(Z7,"###,###")</f>
        <v>124,158</v>
      </c>
      <c r="AD7" s="110">
        <f t="shared" si="0"/>
        <v>3.879652948017509E-2</v>
      </c>
      <c r="AF7" s="110">
        <f t="shared" si="1"/>
        <v>0.16586849963378225</v>
      </c>
    </row>
    <row r="8" spans="1:32" ht="17.25" customHeight="1" x14ac:dyDescent="0.25">
      <c r="A8" s="64" t="s">
        <v>12</v>
      </c>
      <c r="B8" s="65"/>
      <c r="C8" s="29"/>
      <c r="D8" s="66" t="str">
        <f>AB4</f>
        <v>179,382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124,158</v>
      </c>
      <c r="P8" s="67"/>
      <c r="S8" s="107" t="s">
        <v>84</v>
      </c>
      <c r="T8" s="108"/>
      <c r="U8" s="108"/>
      <c r="V8" s="108">
        <v>45475.5</v>
      </c>
      <c r="W8" s="108">
        <v>46732</v>
      </c>
      <c r="X8" s="108">
        <v>48094.06</v>
      </c>
      <c r="Y8" s="108">
        <v>48189.47</v>
      </c>
      <c r="Z8" s="108">
        <v>48981.64</v>
      </c>
      <c r="AB8" s="109" t="str">
        <f>TEXT(Z8,"$###,###")</f>
        <v>$48,982</v>
      </c>
      <c r="AD8" s="110">
        <f t="shared" si="0"/>
        <v>1.643865350666851E-2</v>
      </c>
      <c r="AF8" s="110">
        <f t="shared" si="1"/>
        <v>7.7099537113390681E-2</v>
      </c>
    </row>
    <row r="9" spans="1:32" x14ac:dyDescent="0.25">
      <c r="A9" s="30" t="s">
        <v>14</v>
      </c>
      <c r="B9" s="71"/>
      <c r="C9" s="72"/>
      <c r="D9" s="73">
        <f>AD104</f>
        <v>74.727676132499354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51.927382850883554</v>
      </c>
      <c r="P9" s="74" t="s">
        <v>85</v>
      </c>
      <c r="S9" s="107" t="s">
        <v>7</v>
      </c>
      <c r="T9" s="108"/>
      <c r="U9" s="108"/>
      <c r="V9" s="108">
        <v>5656868776</v>
      </c>
      <c r="W9" s="108">
        <v>6118869517</v>
      </c>
      <c r="X9" s="108">
        <v>6565630459</v>
      </c>
      <c r="Y9" s="108">
        <v>6951285940</v>
      </c>
      <c r="Z9" s="108">
        <v>7397444958</v>
      </c>
      <c r="AB9" s="109" t="str">
        <f>TEXT(Z9/1000000,"$#,###.0")&amp;" mil"</f>
        <v>$7,397.4 mil</v>
      </c>
      <c r="AD9" s="110">
        <f t="shared" si="0"/>
        <v>6.4183666425323249E-2</v>
      </c>
      <c r="AF9" s="110">
        <f t="shared" si="1"/>
        <v>0.30769251522761509</v>
      </c>
    </row>
    <row r="10" spans="1:32" x14ac:dyDescent="0.25">
      <c r="A10" s="30" t="s">
        <v>17</v>
      </c>
      <c r="B10" s="71"/>
      <c r="C10" s="72"/>
      <c r="D10" s="73">
        <f>AD105</f>
        <v>18.850274832480405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47.959052175453856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89.297508013982181</v>
      </c>
      <c r="P11" s="74" t="s">
        <v>85</v>
      </c>
      <c r="S11" s="107" t="s">
        <v>29</v>
      </c>
      <c r="T11" s="112"/>
      <c r="U11" s="112"/>
      <c r="V11" s="112">
        <v>139206</v>
      </c>
      <c r="W11" s="112">
        <v>145957</v>
      </c>
      <c r="X11" s="112">
        <v>152342</v>
      </c>
      <c r="Y11" s="112">
        <v>152748</v>
      </c>
      <c r="Z11" s="112">
        <v>166090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4.3388263341870843</v>
      </c>
      <c r="P12" s="74" t="s">
        <v>85</v>
      </c>
      <c r="S12" s="107" t="s">
        <v>30</v>
      </c>
      <c r="T12" s="112"/>
      <c r="U12" s="112"/>
      <c r="V12" s="112">
        <v>10582</v>
      </c>
      <c r="W12" s="112">
        <v>11051</v>
      </c>
      <c r="X12" s="112">
        <v>11588</v>
      </c>
      <c r="Y12" s="112">
        <v>12183</v>
      </c>
      <c r="Z12" s="112">
        <v>13292</v>
      </c>
    </row>
    <row r="13" spans="1:32" ht="15" customHeight="1" x14ac:dyDescent="0.25">
      <c r="A13" s="30" t="s">
        <v>19</v>
      </c>
      <c r="B13" s="72"/>
      <c r="C13" s="72"/>
      <c r="D13" s="73">
        <f>AD108</f>
        <v>10.398479223110456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6.365276502520981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12.485645159492034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38.9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21.801518547011405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16.775399088258506</v>
      </c>
      <c r="P15" s="74" t="s">
        <v>85</v>
      </c>
      <c r="S15" s="115" t="s">
        <v>61</v>
      </c>
      <c r="T15" s="115"/>
      <c r="U15" s="116"/>
      <c r="V15" s="116">
        <v>1027</v>
      </c>
      <c r="W15" s="116">
        <v>943</v>
      </c>
      <c r="X15" s="116">
        <v>1203</v>
      </c>
      <c r="Y15" s="112">
        <v>1164</v>
      </c>
      <c r="Z15" s="112">
        <v>1349</v>
      </c>
      <c r="AB15" s="117">
        <f t="shared" ref="AB15:AB34" si="2">IF(Z15="np",0,Z15/$Z$34)</f>
        <v>7.5202640175714396E-3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50.120413419406631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83.22460091174149</v>
      </c>
      <c r="P16" s="37" t="s">
        <v>85</v>
      </c>
      <c r="S16" s="115" t="s">
        <v>62</v>
      </c>
      <c r="T16" s="115"/>
      <c r="U16" s="116"/>
      <c r="V16" s="116">
        <v>817</v>
      </c>
      <c r="W16" s="116">
        <v>908</v>
      </c>
      <c r="X16" s="116">
        <v>996</v>
      </c>
      <c r="Y16" s="112">
        <v>1048</v>
      </c>
      <c r="Z16" s="112">
        <v>1027</v>
      </c>
      <c r="AB16" s="117">
        <f t="shared" si="2"/>
        <v>5.7252121171577977E-3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13289</v>
      </c>
      <c r="W17" s="116">
        <v>13879</v>
      </c>
      <c r="X17" s="116">
        <v>14698</v>
      </c>
      <c r="Y17" s="112">
        <v>14171</v>
      </c>
      <c r="Z17" s="112">
        <v>15104</v>
      </c>
      <c r="AB17" s="117">
        <f t="shared" si="2"/>
        <v>8.4200198459154205E-2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1277</v>
      </c>
      <c r="W18" s="116">
        <v>1281</v>
      </c>
      <c r="X18" s="116">
        <v>1491</v>
      </c>
      <c r="Y18" s="112">
        <v>1481</v>
      </c>
      <c r="Z18" s="112">
        <v>1545</v>
      </c>
      <c r="AB18" s="117">
        <f t="shared" si="2"/>
        <v>8.6129043047797442E-3</v>
      </c>
    </row>
    <row r="19" spans="1:28" x14ac:dyDescent="0.25">
      <c r="A19" s="63" t="str">
        <f>$S$1&amp;" ("&amp;$V$2&amp;" to "&amp;$Z$2&amp;")"</f>
        <v>Ipswich (2016-17 to 2020-21)</v>
      </c>
      <c r="B19" s="63"/>
      <c r="C19" s="63"/>
      <c r="D19" s="63"/>
      <c r="E19" s="63"/>
      <c r="F19" s="63"/>
      <c r="G19" s="63" t="str">
        <f>$S$1&amp;" ("&amp;$V$2&amp;" to "&amp;$Z$2&amp;")"</f>
        <v>Ipswich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10268</v>
      </c>
      <c r="W19" s="116">
        <v>11740</v>
      </c>
      <c r="X19" s="116">
        <v>11812</v>
      </c>
      <c r="Y19" s="112">
        <v>11409</v>
      </c>
      <c r="Z19" s="112">
        <v>12192</v>
      </c>
      <c r="AB19" s="117">
        <f t="shared" si="2"/>
        <v>6.7966685620630837E-2</v>
      </c>
    </row>
    <row r="20" spans="1:28" x14ac:dyDescent="0.25">
      <c r="S20" s="115" t="s">
        <v>66</v>
      </c>
      <c r="T20" s="115"/>
      <c r="U20" s="116"/>
      <c r="V20" s="116">
        <v>6013</v>
      </c>
      <c r="W20" s="116">
        <v>6302</v>
      </c>
      <c r="X20" s="116">
        <v>6541</v>
      </c>
      <c r="Y20" s="112">
        <v>6600</v>
      </c>
      <c r="Z20" s="112">
        <v>7300</v>
      </c>
      <c r="AB20" s="117">
        <f t="shared" si="2"/>
        <v>4.0695276003166428E-2</v>
      </c>
    </row>
    <row r="21" spans="1:28" x14ac:dyDescent="0.25">
      <c r="S21" s="115" t="s">
        <v>67</v>
      </c>
      <c r="T21" s="115"/>
      <c r="U21" s="116"/>
      <c r="V21" s="116">
        <v>14112</v>
      </c>
      <c r="W21" s="116">
        <v>14747</v>
      </c>
      <c r="X21" s="116">
        <v>15173</v>
      </c>
      <c r="Y21" s="112">
        <v>14969</v>
      </c>
      <c r="Z21" s="112">
        <v>16427</v>
      </c>
      <c r="AB21" s="117">
        <f t="shared" si="2"/>
        <v>9.1575520397810264E-2</v>
      </c>
    </row>
    <row r="22" spans="1:28" x14ac:dyDescent="0.25">
      <c r="S22" s="115" t="s">
        <v>68</v>
      </c>
      <c r="T22" s="115"/>
      <c r="U22" s="116"/>
      <c r="V22" s="116">
        <v>9251</v>
      </c>
      <c r="W22" s="116">
        <v>9428</v>
      </c>
      <c r="X22" s="116">
        <v>9630</v>
      </c>
      <c r="Y22" s="112">
        <v>9807</v>
      </c>
      <c r="Z22" s="112">
        <v>11521</v>
      </c>
      <c r="AB22" s="117">
        <f t="shared" si="2"/>
        <v>6.4226065045545261E-2</v>
      </c>
    </row>
    <row r="23" spans="1:28" x14ac:dyDescent="0.25">
      <c r="S23" s="115" t="s">
        <v>69</v>
      </c>
      <c r="T23" s="115"/>
      <c r="U23" s="116"/>
      <c r="V23" s="116">
        <v>6755</v>
      </c>
      <c r="W23" s="116">
        <v>7567</v>
      </c>
      <c r="X23" s="116">
        <v>7864</v>
      </c>
      <c r="Y23" s="112">
        <v>8713</v>
      </c>
      <c r="Z23" s="112">
        <v>9279</v>
      </c>
      <c r="AB23" s="117">
        <f t="shared" si="2"/>
        <v>5.172759808676456E-2</v>
      </c>
    </row>
    <row r="24" spans="1:28" x14ac:dyDescent="0.25">
      <c r="S24" s="115" t="s">
        <v>70</v>
      </c>
      <c r="T24" s="115"/>
      <c r="U24" s="116"/>
      <c r="V24" s="116">
        <v>1105</v>
      </c>
      <c r="W24" s="116">
        <v>1166</v>
      </c>
      <c r="X24" s="116">
        <v>1220</v>
      </c>
      <c r="Y24" s="112">
        <v>1122</v>
      </c>
      <c r="Z24" s="112">
        <v>1201</v>
      </c>
      <c r="AB24" s="117">
        <f t="shared" si="2"/>
        <v>6.695209106822312E-3</v>
      </c>
    </row>
    <row r="25" spans="1:28" x14ac:dyDescent="0.25">
      <c r="S25" s="115" t="s">
        <v>71</v>
      </c>
      <c r="T25" s="115"/>
      <c r="U25" s="116"/>
      <c r="V25" s="116">
        <v>5011</v>
      </c>
      <c r="W25" s="116">
        <v>5206</v>
      </c>
      <c r="X25" s="116">
        <v>5476</v>
      </c>
      <c r="Y25" s="112">
        <v>5671</v>
      </c>
      <c r="Z25" s="112">
        <v>5830</v>
      </c>
      <c r="AB25" s="117">
        <f t="shared" si="2"/>
        <v>3.2500473849104143E-2</v>
      </c>
    </row>
    <row r="26" spans="1:28" x14ac:dyDescent="0.25">
      <c r="S26" s="115" t="s">
        <v>72</v>
      </c>
      <c r="T26" s="115"/>
      <c r="U26" s="116"/>
      <c r="V26" s="116">
        <v>2645</v>
      </c>
      <c r="W26" s="116">
        <v>2848</v>
      </c>
      <c r="X26" s="116">
        <v>2989</v>
      </c>
      <c r="Y26" s="112">
        <v>2863</v>
      </c>
      <c r="Z26" s="112">
        <v>3056</v>
      </c>
      <c r="AB26" s="117">
        <f t="shared" si="2"/>
        <v>1.7036268967900906E-2</v>
      </c>
    </row>
    <row r="27" spans="1:28" x14ac:dyDescent="0.25">
      <c r="S27" s="115" t="s">
        <v>73</v>
      </c>
      <c r="T27" s="115"/>
      <c r="U27" s="116"/>
      <c r="V27" s="116">
        <v>7045</v>
      </c>
      <c r="W27" s="116">
        <v>7837</v>
      </c>
      <c r="X27" s="116">
        <v>8302</v>
      </c>
      <c r="Y27" s="112">
        <v>8426</v>
      </c>
      <c r="Z27" s="112">
        <v>9183</v>
      </c>
      <c r="AB27" s="117">
        <f t="shared" si="2"/>
        <v>5.1192427333846206E-2</v>
      </c>
    </row>
    <row r="28" spans="1:28" x14ac:dyDescent="0.25">
      <c r="S28" s="115" t="s">
        <v>74</v>
      </c>
      <c r="T28" s="115"/>
      <c r="U28" s="116"/>
      <c r="V28" s="116">
        <v>17075</v>
      </c>
      <c r="W28" s="116">
        <v>18855</v>
      </c>
      <c r="X28" s="116">
        <v>19401</v>
      </c>
      <c r="Y28" s="112">
        <v>19142</v>
      </c>
      <c r="Z28" s="112">
        <v>22981</v>
      </c>
      <c r="AB28" s="117">
        <f t="shared" si="2"/>
        <v>0.12811207367517366</v>
      </c>
    </row>
    <row r="29" spans="1:28" x14ac:dyDescent="0.25">
      <c r="S29" s="115" t="s">
        <v>75</v>
      </c>
      <c r="T29" s="115"/>
      <c r="U29" s="116"/>
      <c r="V29" s="116">
        <v>10166</v>
      </c>
      <c r="W29" s="116">
        <v>10482</v>
      </c>
      <c r="X29" s="116">
        <v>11713</v>
      </c>
      <c r="Y29" s="112">
        <v>11950</v>
      </c>
      <c r="Z29" s="112">
        <v>11864</v>
      </c>
      <c r="AB29" s="117">
        <f t="shared" si="2"/>
        <v>6.6138185548159797E-2</v>
      </c>
    </row>
    <row r="30" spans="1:28" x14ac:dyDescent="0.25">
      <c r="S30" s="115" t="s">
        <v>76</v>
      </c>
      <c r="T30" s="115"/>
      <c r="U30" s="116"/>
      <c r="V30" s="116">
        <v>10506</v>
      </c>
      <c r="W30" s="116">
        <v>10655</v>
      </c>
      <c r="X30" s="116">
        <v>11228</v>
      </c>
      <c r="Y30" s="112">
        <v>11515</v>
      </c>
      <c r="Z30" s="112">
        <v>11908</v>
      </c>
      <c r="AB30" s="117">
        <f t="shared" si="2"/>
        <v>6.6383472143247371E-2</v>
      </c>
    </row>
    <row r="31" spans="1:28" x14ac:dyDescent="0.25">
      <c r="S31" s="115" t="s">
        <v>77</v>
      </c>
      <c r="T31" s="115"/>
      <c r="U31" s="116"/>
      <c r="V31" s="116">
        <v>16540</v>
      </c>
      <c r="W31" s="116">
        <v>18515</v>
      </c>
      <c r="X31" s="116">
        <v>20818</v>
      </c>
      <c r="Y31" s="112">
        <v>21425</v>
      </c>
      <c r="Z31" s="112">
        <v>24308</v>
      </c>
      <c r="AB31" s="117">
        <f t="shared" si="2"/>
        <v>0.1355096943952013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1816</v>
      </c>
      <c r="W32" s="116">
        <v>2022</v>
      </c>
      <c r="X32" s="116">
        <v>2180</v>
      </c>
      <c r="Y32" s="112">
        <v>2258</v>
      </c>
      <c r="Z32" s="112">
        <v>2406</v>
      </c>
      <c r="AB32" s="117">
        <f t="shared" si="2"/>
        <v>1.3412716995016222E-2</v>
      </c>
    </row>
    <row r="33" spans="19:32" x14ac:dyDescent="0.25">
      <c r="S33" s="115" t="s">
        <v>79</v>
      </c>
      <c r="T33" s="115"/>
      <c r="U33" s="116"/>
      <c r="V33" s="116">
        <v>5350</v>
      </c>
      <c r="W33" s="116">
        <v>6021</v>
      </c>
      <c r="X33" s="116">
        <v>6601</v>
      </c>
      <c r="Y33" s="112">
        <v>6915</v>
      </c>
      <c r="Z33" s="112">
        <v>7458</v>
      </c>
      <c r="AB33" s="117">
        <f t="shared" si="2"/>
        <v>4.1576077867344546E-2</v>
      </c>
    </row>
    <row r="34" spans="19:32" x14ac:dyDescent="0.25">
      <c r="S34" s="118" t="s">
        <v>53</v>
      </c>
      <c r="T34" s="118"/>
      <c r="U34" s="119"/>
      <c r="V34" s="119">
        <v>149788</v>
      </c>
      <c r="W34" s="119">
        <v>157008</v>
      </c>
      <c r="X34" s="119">
        <v>163923</v>
      </c>
      <c r="Y34" s="120">
        <v>164925</v>
      </c>
      <c r="Z34" s="120">
        <v>179382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90670</v>
      </c>
      <c r="W37" s="112">
        <v>95349</v>
      </c>
      <c r="X37" s="112">
        <v>97679</v>
      </c>
      <c r="Y37" s="112">
        <v>100671</v>
      </c>
      <c r="Z37" s="112">
        <v>103330</v>
      </c>
      <c r="AB37" s="132">
        <f>Z37/Z40*100</f>
        <v>83.22460091174149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15826</v>
      </c>
      <c r="W38" s="112">
        <v>16089</v>
      </c>
      <c r="X38" s="112">
        <v>18391</v>
      </c>
      <c r="Y38" s="112">
        <v>18848</v>
      </c>
      <c r="Z38" s="112">
        <v>20828</v>
      </c>
      <c r="AB38" s="132">
        <f>Z38/Z40*100</f>
        <v>16.775399088258506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106496</v>
      </c>
      <c r="W40" s="112">
        <v>111438</v>
      </c>
      <c r="X40" s="112">
        <v>116070</v>
      </c>
      <c r="Y40" s="112">
        <v>119519</v>
      </c>
      <c r="Z40" s="112">
        <v>124158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57</v>
      </c>
      <c r="W44" s="112">
        <v>88</v>
      </c>
      <c r="X44" s="112">
        <v>101</v>
      </c>
      <c r="Y44" s="112">
        <v>75</v>
      </c>
      <c r="Z44" s="112">
        <v>128</v>
      </c>
    </row>
    <row r="45" spans="19:32" x14ac:dyDescent="0.25">
      <c r="S45" s="115" t="s">
        <v>37</v>
      </c>
      <c r="T45" s="115"/>
      <c r="U45" s="112"/>
      <c r="V45" s="112">
        <v>1752</v>
      </c>
      <c r="W45" s="112">
        <v>1829</v>
      </c>
      <c r="X45" s="112">
        <v>1736</v>
      </c>
      <c r="Y45" s="112">
        <v>1540</v>
      </c>
      <c r="Z45" s="112">
        <v>2108</v>
      </c>
    </row>
    <row r="46" spans="19:32" x14ac:dyDescent="0.25">
      <c r="S46" s="115" t="s">
        <v>38</v>
      </c>
      <c r="T46" s="115"/>
      <c r="U46" s="112"/>
      <c r="V46" s="112">
        <v>5140</v>
      </c>
      <c r="W46" s="112">
        <v>5658</v>
      </c>
      <c r="X46" s="112">
        <v>5726</v>
      </c>
      <c r="Y46" s="112">
        <v>5273</v>
      </c>
      <c r="Z46" s="112">
        <v>6199</v>
      </c>
    </row>
    <row r="47" spans="19:32" x14ac:dyDescent="0.25">
      <c r="S47" s="115" t="s">
        <v>39</v>
      </c>
      <c r="T47" s="115"/>
      <c r="U47" s="112"/>
      <c r="V47" s="112">
        <v>8244</v>
      </c>
      <c r="W47" s="112">
        <v>8882</v>
      </c>
      <c r="X47" s="112">
        <v>8778</v>
      </c>
      <c r="Y47" s="112">
        <v>8481</v>
      </c>
      <c r="Z47" s="112">
        <v>9564</v>
      </c>
    </row>
    <row r="48" spans="19:32" x14ac:dyDescent="0.25">
      <c r="S48" s="115" t="s">
        <v>40</v>
      </c>
      <c r="T48" s="115"/>
      <c r="U48" s="112"/>
      <c r="V48" s="112">
        <v>11283</v>
      </c>
      <c r="W48" s="112">
        <v>11736</v>
      </c>
      <c r="X48" s="112">
        <v>11873</v>
      </c>
      <c r="Y48" s="112">
        <v>11594</v>
      </c>
      <c r="Z48" s="112">
        <v>12558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10954</v>
      </c>
      <c r="W49" s="112">
        <v>11178</v>
      </c>
      <c r="X49" s="112">
        <v>11728</v>
      </c>
      <c r="Y49" s="112">
        <v>12032</v>
      </c>
      <c r="Z49" s="112">
        <v>12774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Ipswich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9485</v>
      </c>
      <c r="W50" s="112">
        <v>9968</v>
      </c>
      <c r="X50" s="112">
        <v>10862</v>
      </c>
      <c r="Y50" s="112">
        <v>11140</v>
      </c>
      <c r="Z50" s="112">
        <v>12095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8433</v>
      </c>
      <c r="W51" s="112">
        <v>8753</v>
      </c>
      <c r="X51" s="112">
        <v>8873</v>
      </c>
      <c r="Y51" s="112">
        <v>9054</v>
      </c>
      <c r="Z51" s="112">
        <v>9767</v>
      </c>
    </row>
    <row r="52" spans="1:26" ht="15" customHeight="1" x14ac:dyDescent="0.25">
      <c r="S52" s="115" t="s">
        <v>44</v>
      </c>
      <c r="T52" s="115"/>
      <c r="U52" s="112"/>
      <c r="V52" s="112">
        <v>7926</v>
      </c>
      <c r="W52" s="112">
        <v>8193</v>
      </c>
      <c r="X52" s="112">
        <v>8334</v>
      </c>
      <c r="Y52" s="112">
        <v>8256</v>
      </c>
      <c r="Z52" s="112">
        <v>8744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6752</v>
      </c>
      <c r="W53" s="112">
        <v>7002</v>
      </c>
      <c r="X53" s="112">
        <v>7101</v>
      </c>
      <c r="Y53" s="112">
        <v>7082</v>
      </c>
      <c r="Z53" s="112">
        <v>7568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5303</v>
      </c>
      <c r="W54" s="112">
        <v>5638</v>
      </c>
      <c r="X54" s="112">
        <v>5937</v>
      </c>
      <c r="Y54" s="112">
        <v>6235</v>
      </c>
      <c r="Z54" s="112">
        <v>6371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3486</v>
      </c>
      <c r="W55" s="112">
        <v>3702</v>
      </c>
      <c r="X55" s="112">
        <v>3954</v>
      </c>
      <c r="Y55" s="112">
        <v>4125</v>
      </c>
      <c r="Z55" s="112">
        <v>4249</v>
      </c>
    </row>
    <row r="56" spans="1:26" ht="15" customHeight="1" x14ac:dyDescent="0.25">
      <c r="S56" s="115" t="s">
        <v>48</v>
      </c>
      <c r="T56" s="115"/>
      <c r="U56" s="112"/>
      <c r="V56" s="112">
        <v>1467</v>
      </c>
      <c r="W56" s="112">
        <v>1585</v>
      </c>
      <c r="X56" s="112">
        <v>1625</v>
      </c>
      <c r="Y56" s="112">
        <v>1773</v>
      </c>
      <c r="Z56" s="112">
        <v>1934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497</v>
      </c>
      <c r="W57" s="112">
        <v>531</v>
      </c>
      <c r="X57" s="112">
        <v>565</v>
      </c>
      <c r="Y57" s="112">
        <v>622</v>
      </c>
      <c r="Z57" s="112">
        <v>647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178</v>
      </c>
      <c r="W58" s="112">
        <v>174</v>
      </c>
      <c r="X58" s="112">
        <v>193</v>
      </c>
      <c r="Y58" s="112">
        <v>196</v>
      </c>
      <c r="Z58" s="112">
        <v>211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81</v>
      </c>
      <c r="W59" s="112">
        <v>115</v>
      </c>
      <c r="X59" s="112">
        <v>86</v>
      </c>
      <c r="Y59" s="112">
        <v>86</v>
      </c>
      <c r="Z59" s="112">
        <v>79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36</v>
      </c>
      <c r="W60" s="112">
        <v>44</v>
      </c>
      <c r="X60" s="112">
        <v>44</v>
      </c>
      <c r="Y60" s="112">
        <v>57</v>
      </c>
      <c r="Z60" s="112">
        <v>55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81082</v>
      </c>
      <c r="W61" s="112">
        <v>85064</v>
      </c>
      <c r="X61" s="112">
        <v>87512</v>
      </c>
      <c r="Y61" s="112">
        <v>87630</v>
      </c>
      <c r="Z61" s="112">
        <v>95051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105</v>
      </c>
      <c r="W63" s="112">
        <v>137</v>
      </c>
      <c r="X63" s="112">
        <v>152</v>
      </c>
      <c r="Y63" s="112">
        <v>116</v>
      </c>
      <c r="Z63" s="112">
        <v>189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2244</v>
      </c>
      <c r="W64" s="112">
        <v>2368</v>
      </c>
      <c r="X64" s="112">
        <v>2349</v>
      </c>
      <c r="Y64" s="112">
        <v>2117</v>
      </c>
      <c r="Z64" s="112">
        <v>2666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Ipswich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5035</v>
      </c>
      <c r="W65" s="112">
        <v>5362</v>
      </c>
      <c r="X65" s="112">
        <v>5453</v>
      </c>
      <c r="Y65" s="112">
        <v>5264</v>
      </c>
      <c r="Z65" s="112">
        <v>6054</v>
      </c>
    </row>
    <row r="66" spans="1:26" x14ac:dyDescent="0.25">
      <c r="S66" s="115" t="s">
        <v>39</v>
      </c>
      <c r="T66" s="115"/>
      <c r="U66" s="112"/>
      <c r="V66" s="112">
        <v>7263</v>
      </c>
      <c r="W66" s="112">
        <v>7411</v>
      </c>
      <c r="X66" s="112">
        <v>7610</v>
      </c>
      <c r="Y66" s="112">
        <v>7602</v>
      </c>
      <c r="Z66" s="112">
        <v>8554</v>
      </c>
    </row>
    <row r="67" spans="1:26" x14ac:dyDescent="0.25">
      <c r="S67" s="115" t="s">
        <v>40</v>
      </c>
      <c r="T67" s="115"/>
      <c r="U67" s="112"/>
      <c r="V67" s="112">
        <v>8956</v>
      </c>
      <c r="W67" s="112">
        <v>9487</v>
      </c>
      <c r="X67" s="112">
        <v>10191</v>
      </c>
      <c r="Y67" s="112">
        <v>10147</v>
      </c>
      <c r="Z67" s="112">
        <v>10816</v>
      </c>
    </row>
    <row r="68" spans="1:26" x14ac:dyDescent="0.25">
      <c r="S68" s="115" t="s">
        <v>41</v>
      </c>
      <c r="T68" s="115"/>
      <c r="U68" s="112"/>
      <c r="V68" s="112">
        <v>8638</v>
      </c>
      <c r="W68" s="112">
        <v>8873</v>
      </c>
      <c r="X68" s="112">
        <v>9604</v>
      </c>
      <c r="Y68" s="112">
        <v>9945</v>
      </c>
      <c r="Z68" s="112">
        <v>10934</v>
      </c>
    </row>
    <row r="69" spans="1:26" x14ac:dyDescent="0.25">
      <c r="S69" s="115" t="s">
        <v>42</v>
      </c>
      <c r="T69" s="115"/>
      <c r="U69" s="112"/>
      <c r="V69" s="112">
        <v>7435</v>
      </c>
      <c r="W69" s="112">
        <v>7824</v>
      </c>
      <c r="X69" s="112">
        <v>8896</v>
      </c>
      <c r="Y69" s="112">
        <v>9351</v>
      </c>
      <c r="Z69" s="112">
        <v>10292</v>
      </c>
    </row>
    <row r="70" spans="1:26" x14ac:dyDescent="0.25">
      <c r="S70" s="115" t="s">
        <v>43</v>
      </c>
      <c r="T70" s="115"/>
      <c r="U70" s="112"/>
      <c r="V70" s="112">
        <v>7088</v>
      </c>
      <c r="W70" s="112">
        <v>7258</v>
      </c>
      <c r="X70" s="112">
        <v>7546</v>
      </c>
      <c r="Y70" s="112">
        <v>7698</v>
      </c>
      <c r="Z70" s="112">
        <v>8442</v>
      </c>
    </row>
    <row r="71" spans="1:26" x14ac:dyDescent="0.25">
      <c r="S71" s="115" t="s">
        <v>44</v>
      </c>
      <c r="T71" s="115"/>
      <c r="U71" s="112"/>
      <c r="V71" s="112">
        <v>6814</v>
      </c>
      <c r="W71" s="112">
        <v>7224</v>
      </c>
      <c r="X71" s="112">
        <v>7513</v>
      </c>
      <c r="Y71" s="112">
        <v>7552</v>
      </c>
      <c r="Z71" s="112">
        <v>7832</v>
      </c>
    </row>
    <row r="72" spans="1:26" x14ac:dyDescent="0.25">
      <c r="S72" s="115" t="s">
        <v>45</v>
      </c>
      <c r="T72" s="115"/>
      <c r="U72" s="112"/>
      <c r="V72" s="112">
        <v>6016</v>
      </c>
      <c r="W72" s="112">
        <v>6209</v>
      </c>
      <c r="X72" s="112">
        <v>6530</v>
      </c>
      <c r="Y72" s="112">
        <v>6538</v>
      </c>
      <c r="Z72" s="112">
        <v>6994</v>
      </c>
    </row>
    <row r="73" spans="1:26" x14ac:dyDescent="0.25">
      <c r="S73" s="115" t="s">
        <v>46</v>
      </c>
      <c r="T73" s="115"/>
      <c r="U73" s="112"/>
      <c r="V73" s="112">
        <v>4735</v>
      </c>
      <c r="W73" s="112">
        <v>5004</v>
      </c>
      <c r="X73" s="112">
        <v>5384</v>
      </c>
      <c r="Y73" s="112">
        <v>5495</v>
      </c>
      <c r="Z73" s="112">
        <v>5632</v>
      </c>
    </row>
    <row r="74" spans="1:26" x14ac:dyDescent="0.25">
      <c r="S74" s="115" t="s">
        <v>47</v>
      </c>
      <c r="T74" s="115"/>
      <c r="U74" s="112"/>
      <c r="V74" s="112">
        <v>2725</v>
      </c>
      <c r="W74" s="112">
        <v>2961</v>
      </c>
      <c r="X74" s="112">
        <v>3244</v>
      </c>
      <c r="Y74" s="112">
        <v>3397</v>
      </c>
      <c r="Z74" s="112">
        <v>3615</v>
      </c>
    </row>
    <row r="75" spans="1:26" x14ac:dyDescent="0.25">
      <c r="S75" s="115" t="s">
        <v>48</v>
      </c>
      <c r="T75" s="115"/>
      <c r="U75" s="112"/>
      <c r="V75" s="112">
        <v>1088</v>
      </c>
      <c r="W75" s="112">
        <v>1178</v>
      </c>
      <c r="X75" s="112">
        <v>1279</v>
      </c>
      <c r="Y75" s="112">
        <v>1352</v>
      </c>
      <c r="Z75" s="112">
        <v>1451</v>
      </c>
    </row>
    <row r="76" spans="1:26" x14ac:dyDescent="0.25">
      <c r="S76" s="115" t="s">
        <v>49</v>
      </c>
      <c r="T76" s="115"/>
      <c r="U76" s="112"/>
      <c r="V76" s="112">
        <v>295</v>
      </c>
      <c r="W76" s="112">
        <v>322</v>
      </c>
      <c r="X76" s="112">
        <v>357</v>
      </c>
      <c r="Y76" s="112">
        <v>399</v>
      </c>
      <c r="Z76" s="112">
        <v>437</v>
      </c>
    </row>
    <row r="77" spans="1:26" x14ac:dyDescent="0.25">
      <c r="S77" s="115" t="s">
        <v>50</v>
      </c>
      <c r="T77" s="115"/>
      <c r="U77" s="112"/>
      <c r="V77" s="112">
        <v>137</v>
      </c>
      <c r="W77" s="112">
        <v>150</v>
      </c>
      <c r="X77" s="112">
        <v>144</v>
      </c>
      <c r="Y77" s="112">
        <v>145</v>
      </c>
      <c r="Z77" s="112">
        <v>126</v>
      </c>
    </row>
    <row r="78" spans="1:26" x14ac:dyDescent="0.25">
      <c r="S78" s="115" t="s">
        <v>51</v>
      </c>
      <c r="T78" s="115"/>
      <c r="U78" s="112"/>
      <c r="V78" s="112">
        <v>90</v>
      </c>
      <c r="W78" s="112">
        <v>106</v>
      </c>
      <c r="X78" s="112">
        <v>94</v>
      </c>
      <c r="Y78" s="112">
        <v>83</v>
      </c>
      <c r="Z78" s="112">
        <v>68</v>
      </c>
    </row>
    <row r="79" spans="1:26" x14ac:dyDescent="0.25">
      <c r="S79" s="115" t="s">
        <v>52</v>
      </c>
      <c r="T79" s="115"/>
      <c r="U79" s="112"/>
      <c r="V79" s="112">
        <v>58</v>
      </c>
      <c r="W79" s="112">
        <v>71</v>
      </c>
      <c r="X79" s="112">
        <v>70</v>
      </c>
      <c r="Y79" s="112">
        <v>85</v>
      </c>
      <c r="Z79" s="112">
        <v>71</v>
      </c>
    </row>
    <row r="80" spans="1:26" x14ac:dyDescent="0.25">
      <c r="S80" s="118" t="s">
        <v>53</v>
      </c>
      <c r="T80" s="118"/>
      <c r="U80" s="112"/>
      <c r="V80" s="112">
        <v>68714</v>
      </c>
      <c r="W80" s="112">
        <v>71943</v>
      </c>
      <c r="X80" s="112">
        <v>76418</v>
      </c>
      <c r="Y80" s="112">
        <v>77296</v>
      </c>
      <c r="Z80" s="112">
        <v>84173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Ipswich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5247</v>
      </c>
      <c r="W83" s="112">
        <v>5508</v>
      </c>
      <c r="X83" s="112">
        <v>5787</v>
      </c>
      <c r="Y83" s="112">
        <v>6082</v>
      </c>
      <c r="Z83" s="112">
        <v>6217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5247</v>
      </c>
      <c r="W84" s="112">
        <v>5579</v>
      </c>
      <c r="X84" s="112">
        <v>5994</v>
      </c>
      <c r="Y84" s="112">
        <v>6226</v>
      </c>
      <c r="Z84" s="112">
        <v>6456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11264</v>
      </c>
      <c r="W85" s="112">
        <v>11881</v>
      </c>
      <c r="X85" s="112">
        <v>12284</v>
      </c>
      <c r="Y85" s="112">
        <v>12470</v>
      </c>
      <c r="Z85" s="112">
        <v>12692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179,382</v>
      </c>
      <c r="D86" s="96">
        <f t="shared" ref="D86:D91" si="4">AD4</f>
        <v>8.764483680658719E-2</v>
      </c>
      <c r="E86" s="97">
        <f t="shared" ref="E86:E91" si="5">AD4</f>
        <v>8.764483680658719E-2</v>
      </c>
      <c r="F86" s="96">
        <f t="shared" ref="F86:F91" si="6">AF4</f>
        <v>0.19754858436087619</v>
      </c>
      <c r="G86" s="97">
        <f t="shared" ref="G86:G91" si="7">AF4</f>
        <v>0.19754858436087619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3816</v>
      </c>
      <c r="W86" s="112">
        <v>4161</v>
      </c>
      <c r="X86" s="112">
        <v>4474</v>
      </c>
      <c r="Y86" s="112">
        <v>4732</v>
      </c>
      <c r="Z86" s="112">
        <v>4940</v>
      </c>
    </row>
    <row r="87" spans="1:30" ht="15" customHeight="1" x14ac:dyDescent="0.25">
      <c r="A87" s="98" t="s">
        <v>4</v>
      </c>
      <c r="B87" s="49"/>
      <c r="C87" s="57" t="str">
        <f t="shared" si="3"/>
        <v>95,051</v>
      </c>
      <c r="D87" s="96">
        <f t="shared" si="4"/>
        <v>8.4636100143779869E-2</v>
      </c>
      <c r="E87" s="97">
        <f t="shared" si="5"/>
        <v>8.4636100143779869E-2</v>
      </c>
      <c r="F87" s="96">
        <f t="shared" si="6"/>
        <v>0.17228238079968428</v>
      </c>
      <c r="G87" s="97">
        <f t="shared" si="7"/>
        <v>0.17228238079968428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2698</v>
      </c>
      <c r="W87" s="112">
        <v>2875</v>
      </c>
      <c r="X87" s="112">
        <v>3063</v>
      </c>
      <c r="Y87" s="112">
        <v>3128</v>
      </c>
      <c r="Z87" s="112">
        <v>3282</v>
      </c>
    </row>
    <row r="88" spans="1:30" ht="15" customHeight="1" x14ac:dyDescent="0.25">
      <c r="A88" s="98" t="s">
        <v>5</v>
      </c>
      <c r="B88" s="49"/>
      <c r="C88" s="57" t="str">
        <f t="shared" si="3"/>
        <v>84,173</v>
      </c>
      <c r="D88" s="96">
        <f t="shared" si="4"/>
        <v>8.8969675015524663E-2</v>
      </c>
      <c r="E88" s="97">
        <f t="shared" si="5"/>
        <v>8.8969675015524663E-2</v>
      </c>
      <c r="F88" s="96">
        <f t="shared" si="6"/>
        <v>0.22508295977178783</v>
      </c>
      <c r="G88" s="97">
        <f t="shared" si="7"/>
        <v>0.22508295977178783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2733</v>
      </c>
      <c r="W88" s="112">
        <v>2928</v>
      </c>
      <c r="X88" s="112">
        <v>3020</v>
      </c>
      <c r="Y88" s="112">
        <v>3127</v>
      </c>
      <c r="Z88" s="112">
        <v>3248</v>
      </c>
    </row>
    <row r="89" spans="1:30" ht="15" customHeight="1" x14ac:dyDescent="0.25">
      <c r="A89" s="49" t="s">
        <v>6</v>
      </c>
      <c r="B89" s="49"/>
      <c r="C89" s="57" t="str">
        <f t="shared" si="3"/>
        <v>124,158</v>
      </c>
      <c r="D89" s="96">
        <f t="shared" si="4"/>
        <v>3.879652948017509E-2</v>
      </c>
      <c r="E89" s="97">
        <f t="shared" si="5"/>
        <v>3.879652948017509E-2</v>
      </c>
      <c r="F89" s="96">
        <f t="shared" si="6"/>
        <v>0.16586849963378225</v>
      </c>
      <c r="G89" s="97">
        <f t="shared" si="7"/>
        <v>0.16586849963378225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7583</v>
      </c>
      <c r="W89" s="112">
        <v>8158</v>
      </c>
      <c r="X89" s="112">
        <v>8627</v>
      </c>
      <c r="Y89" s="112">
        <v>8724</v>
      </c>
      <c r="Z89" s="112">
        <v>8824</v>
      </c>
    </row>
    <row r="90" spans="1:30" ht="15" customHeight="1" x14ac:dyDescent="0.25">
      <c r="A90" s="49" t="s">
        <v>98</v>
      </c>
      <c r="B90" s="49"/>
      <c r="C90" s="57" t="str">
        <f t="shared" si="3"/>
        <v>$48,982</v>
      </c>
      <c r="D90" s="96">
        <f t="shared" si="4"/>
        <v>1.643865350666851E-2</v>
      </c>
      <c r="E90" s="97">
        <f t="shared" si="5"/>
        <v>1.643865350666851E-2</v>
      </c>
      <c r="F90" s="96">
        <f t="shared" si="6"/>
        <v>7.7099537113390681E-2</v>
      </c>
      <c r="G90" s="97">
        <f t="shared" si="7"/>
        <v>7.7099537113390681E-2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8536</v>
      </c>
      <c r="W90" s="112">
        <v>9153</v>
      </c>
      <c r="X90" s="112">
        <v>9535</v>
      </c>
      <c r="Y90" s="112">
        <v>9625</v>
      </c>
      <c r="Z90" s="112">
        <v>10145</v>
      </c>
    </row>
    <row r="91" spans="1:30" ht="15" customHeight="1" x14ac:dyDescent="0.25">
      <c r="A91" s="49" t="s">
        <v>7</v>
      </c>
      <c r="B91" s="49"/>
      <c r="C91" s="57" t="str">
        <f t="shared" si="3"/>
        <v>$7,397.4 mil</v>
      </c>
      <c r="D91" s="96">
        <f t="shared" si="4"/>
        <v>6.4183666425323249E-2</v>
      </c>
      <c r="E91" s="97">
        <f t="shared" si="5"/>
        <v>6.4183666425323249E-2</v>
      </c>
      <c r="F91" s="96">
        <f t="shared" si="6"/>
        <v>0.30769251522761509</v>
      </c>
      <c r="G91" s="97">
        <f t="shared" si="7"/>
        <v>0.30769251522761509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56509</v>
      </c>
      <c r="W91" s="112">
        <v>58988</v>
      </c>
      <c r="X91" s="112">
        <v>60945</v>
      </c>
      <c r="Y91" s="112">
        <v>62511</v>
      </c>
      <c r="Z91" s="112">
        <v>64473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3955</v>
      </c>
      <c r="W93" s="112">
        <v>4255</v>
      </c>
      <c r="X93" s="112">
        <v>4575</v>
      </c>
      <c r="Y93" s="112">
        <v>4717</v>
      </c>
      <c r="Z93" s="112">
        <v>4944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7898</v>
      </c>
      <c r="W94" s="112">
        <v>8440</v>
      </c>
      <c r="X94" s="112">
        <v>9182</v>
      </c>
      <c r="Y94" s="112">
        <v>9781</v>
      </c>
      <c r="Z94" s="112">
        <v>10100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1673</v>
      </c>
      <c r="W95" s="112">
        <v>1812</v>
      </c>
      <c r="X95" s="112">
        <v>1950</v>
      </c>
      <c r="Y95" s="112">
        <v>2115</v>
      </c>
      <c r="Z95" s="112">
        <v>2224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8483</v>
      </c>
      <c r="W96" s="112">
        <v>9257</v>
      </c>
      <c r="X96" s="112">
        <v>10098</v>
      </c>
      <c r="Y96" s="112">
        <v>10733</v>
      </c>
      <c r="Z96" s="112">
        <v>11441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10222</v>
      </c>
      <c r="W97" s="112">
        <v>10629</v>
      </c>
      <c r="X97" s="112">
        <v>11066</v>
      </c>
      <c r="Y97" s="112">
        <v>11107</v>
      </c>
      <c r="Z97" s="112">
        <v>11334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5331</v>
      </c>
      <c r="W98" s="112">
        <v>5685</v>
      </c>
      <c r="X98" s="112">
        <v>5818</v>
      </c>
      <c r="Y98" s="112">
        <v>5941</v>
      </c>
      <c r="Z98" s="112">
        <v>6097</v>
      </c>
    </row>
    <row r="99" spans="1:32" ht="15" customHeight="1" x14ac:dyDescent="0.25">
      <c r="S99" s="115" t="s">
        <v>199</v>
      </c>
      <c r="T99" s="115"/>
      <c r="U99" s="112"/>
      <c r="V99" s="112">
        <v>842</v>
      </c>
      <c r="W99" s="112">
        <v>943</v>
      </c>
      <c r="X99" s="112">
        <v>1050</v>
      </c>
      <c r="Y99" s="112">
        <v>1100</v>
      </c>
      <c r="Z99" s="112">
        <v>1190</v>
      </c>
    </row>
    <row r="100" spans="1:32" ht="15" customHeight="1" x14ac:dyDescent="0.25">
      <c r="S100" s="115" t="s">
        <v>58</v>
      </c>
      <c r="T100" s="115"/>
      <c r="U100" s="112"/>
      <c r="V100" s="112">
        <v>4078</v>
      </c>
      <c r="W100" s="112">
        <v>4409</v>
      </c>
      <c r="X100" s="112">
        <v>4730</v>
      </c>
      <c r="Y100" s="112">
        <v>4868</v>
      </c>
      <c r="Z100" s="112">
        <v>5316</v>
      </c>
    </row>
    <row r="101" spans="1:32" x14ac:dyDescent="0.25">
      <c r="A101" s="18"/>
      <c r="S101" s="118" t="s">
        <v>53</v>
      </c>
      <c r="T101" s="118"/>
      <c r="U101" s="112"/>
      <c r="V101" s="112">
        <v>49988</v>
      </c>
      <c r="W101" s="112">
        <v>52449</v>
      </c>
      <c r="X101" s="112">
        <v>55126</v>
      </c>
      <c r="Y101" s="112">
        <v>57014</v>
      </c>
      <c r="Z101" s="112">
        <v>59546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114225</v>
      </c>
      <c r="W104" s="112">
        <v>118072</v>
      </c>
      <c r="X104" s="112">
        <v>122573</v>
      </c>
      <c r="Y104" s="112">
        <v>134048</v>
      </c>
      <c r="Z104" s="112">
        <v>134048</v>
      </c>
      <c r="AB104" s="109" t="str">
        <f>TEXT(Z104,"###,###")</f>
        <v>134,048</v>
      </c>
      <c r="AD104" s="130">
        <f>Z104/($Z$4)*100</f>
        <v>74.727676132499354</v>
      </c>
      <c r="AF104" s="109"/>
    </row>
    <row r="105" spans="1:32" x14ac:dyDescent="0.25">
      <c r="S105" s="115" t="s">
        <v>17</v>
      </c>
      <c r="T105" s="115"/>
      <c r="U105" s="112"/>
      <c r="V105" s="112">
        <v>29129</v>
      </c>
      <c r="W105" s="112">
        <v>30191</v>
      </c>
      <c r="X105" s="112">
        <v>32798</v>
      </c>
      <c r="Y105" s="112">
        <v>33736</v>
      </c>
      <c r="Z105" s="112">
        <v>33814</v>
      </c>
      <c r="AB105" s="109" t="str">
        <f>TEXT(Z105,"###,###")</f>
        <v>33,814</v>
      </c>
      <c r="AD105" s="130">
        <f>Z105/($Z$4)*100</f>
        <v>18.850274832480405</v>
      </c>
      <c r="AF105" s="109"/>
    </row>
    <row r="106" spans="1:32" x14ac:dyDescent="0.25">
      <c r="S106" s="118" t="s">
        <v>53</v>
      </c>
      <c r="T106" s="118"/>
      <c r="U106" s="120"/>
      <c r="V106" s="120">
        <v>143354</v>
      </c>
      <c r="W106" s="120">
        <v>148263</v>
      </c>
      <c r="X106" s="120">
        <v>155371</v>
      </c>
      <c r="Y106" s="120">
        <v>167784</v>
      </c>
      <c r="Z106" s="120">
        <v>167862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15659</v>
      </c>
      <c r="W108" s="112">
        <v>20131</v>
      </c>
      <c r="X108" s="112">
        <v>17534</v>
      </c>
      <c r="Y108" s="112">
        <v>18319</v>
      </c>
      <c r="Z108" s="112">
        <v>18653</v>
      </c>
      <c r="AB108" s="109" t="str">
        <f>TEXT(Z108,"###,###")</f>
        <v>18,653</v>
      </c>
      <c r="AD108" s="130">
        <f>Z108/($Z$4)*100</f>
        <v>10.398479223110456</v>
      </c>
      <c r="AF108" s="109"/>
    </row>
    <row r="109" spans="1:32" x14ac:dyDescent="0.25">
      <c r="S109" s="115" t="s">
        <v>20</v>
      </c>
      <c r="T109" s="115"/>
      <c r="U109" s="112"/>
      <c r="V109" s="112">
        <v>18383</v>
      </c>
      <c r="W109" s="112">
        <v>19166</v>
      </c>
      <c r="X109" s="112">
        <v>18932</v>
      </c>
      <c r="Y109" s="112">
        <v>18645</v>
      </c>
      <c r="Z109" s="112">
        <v>22397</v>
      </c>
      <c r="AB109" s="109" t="str">
        <f>TEXT(Z109,"###,###")</f>
        <v>22,397</v>
      </c>
      <c r="AD109" s="130">
        <f>Z109/($Z$4)*100</f>
        <v>12.485645159492034</v>
      </c>
      <c r="AF109" s="109"/>
    </row>
    <row r="110" spans="1:32" x14ac:dyDescent="0.25">
      <c r="S110" s="115" t="s">
        <v>21</v>
      </c>
      <c r="T110" s="115"/>
      <c r="U110" s="112"/>
      <c r="V110" s="112">
        <v>33198</v>
      </c>
      <c r="W110" s="112">
        <v>33171</v>
      </c>
      <c r="X110" s="112">
        <v>34794</v>
      </c>
      <c r="Y110" s="112">
        <v>35370</v>
      </c>
      <c r="Z110" s="112">
        <v>39108</v>
      </c>
      <c r="AB110" s="109" t="str">
        <f>TEXT(Z110,"###,###")</f>
        <v>39,108</v>
      </c>
      <c r="AD110" s="130">
        <f>Z110/($Z$4)*100</f>
        <v>21.801518547011405</v>
      </c>
      <c r="AF110" s="109"/>
    </row>
    <row r="111" spans="1:32" x14ac:dyDescent="0.25">
      <c r="S111" s="115" t="s">
        <v>22</v>
      </c>
      <c r="T111" s="115"/>
      <c r="U111" s="112"/>
      <c r="V111" s="112">
        <v>73299</v>
      </c>
      <c r="W111" s="112">
        <v>74461</v>
      </c>
      <c r="X111" s="112">
        <v>83540</v>
      </c>
      <c r="Y111" s="112">
        <v>83187</v>
      </c>
      <c r="Z111" s="112">
        <v>89907</v>
      </c>
      <c r="AB111" s="109" t="str">
        <f>TEXT(Z111,"###,###")</f>
        <v>89,907</v>
      </c>
      <c r="AD111" s="130">
        <f>Z111/($Z$4)*100</f>
        <v>50.120413419406631</v>
      </c>
      <c r="AF111" s="109"/>
    </row>
    <row r="112" spans="1:32" x14ac:dyDescent="0.25">
      <c r="S112" s="118" t="s">
        <v>53</v>
      </c>
      <c r="T112" s="118"/>
      <c r="U112" s="112"/>
      <c r="V112" s="112">
        <v>149792</v>
      </c>
      <c r="W112" s="112">
        <v>157005</v>
      </c>
      <c r="X112" s="112">
        <v>163928</v>
      </c>
      <c r="Y112" s="112">
        <v>164924</v>
      </c>
      <c r="Z112" s="112">
        <v>179382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38.68</v>
      </c>
      <c r="W118" s="131">
        <v>38.729999999999997</v>
      </c>
      <c r="X118" s="131">
        <v>38.78</v>
      </c>
      <c r="Y118" s="131">
        <v>39.01</v>
      </c>
      <c r="Z118" s="131">
        <v>38.86</v>
      </c>
      <c r="AB118" s="109" t="str">
        <f>TEXT(Z118,"##.0")</f>
        <v>38.9</v>
      </c>
    </row>
    <row r="120" spans="19:32" x14ac:dyDescent="0.25">
      <c r="S120" s="101" t="s">
        <v>100</v>
      </c>
      <c r="T120" s="112"/>
      <c r="U120" s="112"/>
      <c r="V120" s="112">
        <v>95911</v>
      </c>
      <c r="W120" s="112">
        <v>100387</v>
      </c>
      <c r="X120" s="112">
        <v>104486</v>
      </c>
      <c r="Y120" s="112">
        <v>107339</v>
      </c>
      <c r="Z120" s="112">
        <v>110870</v>
      </c>
      <c r="AB120" s="109" t="str">
        <f>TEXT(Z120,"###,###")</f>
        <v>110,870</v>
      </c>
    </row>
    <row r="121" spans="19:32" x14ac:dyDescent="0.25">
      <c r="S121" s="101" t="s">
        <v>101</v>
      </c>
      <c r="T121" s="112"/>
      <c r="U121" s="112"/>
      <c r="V121" s="112">
        <v>4812</v>
      </c>
      <c r="W121" s="112">
        <v>4964</v>
      </c>
      <c r="X121" s="112">
        <v>5138</v>
      </c>
      <c r="Y121" s="112">
        <v>5299</v>
      </c>
      <c r="Z121" s="112">
        <v>5387</v>
      </c>
      <c r="AB121" s="109" t="str">
        <f>TEXT(Z121,"###,###")</f>
        <v>5,387</v>
      </c>
    </row>
    <row r="122" spans="19:32" x14ac:dyDescent="0.25">
      <c r="S122" s="101" t="s">
        <v>102</v>
      </c>
      <c r="T122" s="112"/>
      <c r="U122" s="112"/>
      <c r="V122" s="112">
        <v>5767</v>
      </c>
      <c r="W122" s="112">
        <v>6086</v>
      </c>
      <c r="X122" s="112">
        <v>6452</v>
      </c>
      <c r="Y122" s="112">
        <v>6883</v>
      </c>
      <c r="Z122" s="112">
        <v>7903</v>
      </c>
      <c r="AB122" s="109" t="str">
        <f>TEXT(Z122,"###,###")</f>
        <v>7,903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101678</v>
      </c>
      <c r="W124" s="112">
        <v>106473</v>
      </c>
      <c r="X124" s="112">
        <v>110938</v>
      </c>
      <c r="Y124" s="112">
        <v>114222</v>
      </c>
      <c r="Z124" s="112">
        <v>118773</v>
      </c>
      <c r="AB124" s="109" t="str">
        <f>TEXT(Z124,"###,###")</f>
        <v>118,773</v>
      </c>
      <c r="AD124" s="127">
        <f>Z124/$Z$7*100</f>
        <v>95.662784516503166</v>
      </c>
    </row>
    <row r="125" spans="19:32" x14ac:dyDescent="0.25">
      <c r="S125" s="101" t="s">
        <v>104</v>
      </c>
      <c r="T125" s="112"/>
      <c r="U125" s="112"/>
      <c r="V125" s="112">
        <v>10579</v>
      </c>
      <c r="W125" s="112">
        <v>11050</v>
      </c>
      <c r="X125" s="112">
        <v>11590</v>
      </c>
      <c r="Y125" s="112">
        <v>12182</v>
      </c>
      <c r="Z125" s="112">
        <v>13290</v>
      </c>
      <c r="AB125" s="109" t="str">
        <f>TEXT(Z125,"###,###")</f>
        <v>13,290</v>
      </c>
      <c r="AD125" s="127">
        <f>Z125/$Z$7*100</f>
        <v>10.704102836708065</v>
      </c>
    </row>
    <row r="127" spans="19:32" x14ac:dyDescent="0.25">
      <c r="S127" s="101" t="s">
        <v>105</v>
      </c>
      <c r="T127" s="112"/>
      <c r="U127" s="112"/>
      <c r="V127" s="112">
        <v>56509</v>
      </c>
      <c r="W127" s="112">
        <v>58988</v>
      </c>
      <c r="X127" s="112">
        <v>60947</v>
      </c>
      <c r="Y127" s="112">
        <v>62506</v>
      </c>
      <c r="Z127" s="112">
        <v>64472</v>
      </c>
      <c r="AB127" s="109" t="str">
        <f>TEXT(Z127,"###,###")</f>
        <v>64,472</v>
      </c>
      <c r="AD127" s="127">
        <f>Z127/$Z$7*100</f>
        <v>51.927382850883554</v>
      </c>
    </row>
    <row r="128" spans="19:32" x14ac:dyDescent="0.25">
      <c r="S128" s="101" t="s">
        <v>106</v>
      </c>
      <c r="T128" s="112"/>
      <c r="U128" s="112"/>
      <c r="V128" s="112">
        <v>49985</v>
      </c>
      <c r="W128" s="112">
        <v>52450</v>
      </c>
      <c r="X128" s="112">
        <v>55130</v>
      </c>
      <c r="Y128" s="112">
        <v>57010</v>
      </c>
      <c r="Z128" s="112">
        <v>59545</v>
      </c>
      <c r="AB128" s="109" t="str">
        <f>TEXT(Z128,"###,###")</f>
        <v>59,545</v>
      </c>
      <c r="AD128" s="127">
        <f>Z128/$Z$7*100</f>
        <v>47.959052175453856</v>
      </c>
    </row>
    <row r="130" spans="19:20" x14ac:dyDescent="0.25">
      <c r="S130" s="101" t="s">
        <v>280</v>
      </c>
      <c r="T130" s="127">
        <v>89.297508013982181</v>
      </c>
    </row>
    <row r="131" spans="19:20" x14ac:dyDescent="0.25">
      <c r="S131" s="101" t="s">
        <v>281</v>
      </c>
      <c r="T131" s="127">
        <v>4.3388263341870843</v>
      </c>
    </row>
    <row r="132" spans="19:20" x14ac:dyDescent="0.25">
      <c r="S132" s="101" t="s">
        <v>282</v>
      </c>
      <c r="T132" s="127">
        <v>6.365276502520981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F7B55E3-BCDA-48B2-B685-3DD7B699102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D7E77BF-229B-4E3D-AE6E-E5A2005723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776145C-B8D1-4F01-ABF9-5BCF1350D9C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FD345A4-39DC-445C-B689-8C69590C401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8A5F-016D-4EA2-98B9-5A22F7313515}">
  <sheetPr codeName="Sheet9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144</v>
      </c>
      <c r="T1" s="99"/>
      <c r="U1" s="99"/>
      <c r="V1" s="99"/>
      <c r="W1" s="99"/>
      <c r="X1" s="99"/>
      <c r="Y1" s="100" t="s">
        <v>235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144</v>
      </c>
      <c r="Y3" s="105" t="s">
        <v>235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9.35 Isaac,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14873</v>
      </c>
      <c r="W4" s="108">
        <v>17212</v>
      </c>
      <c r="X4" s="108">
        <v>16720</v>
      </c>
      <c r="Y4" s="108">
        <v>17355</v>
      </c>
      <c r="Z4" s="108">
        <v>17940</v>
      </c>
      <c r="AB4" s="109" t="str">
        <f>TEXT(Z4,"###,###")</f>
        <v>17,940</v>
      </c>
      <c r="AD4" s="110">
        <f>Z4/Y4-1</f>
        <v>3.3707865168539408E-2</v>
      </c>
      <c r="AF4" s="110">
        <f>Z4/V4-1</f>
        <v>0.20621260001344721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8085</v>
      </c>
      <c r="W5" s="108">
        <v>9336</v>
      </c>
      <c r="X5" s="108">
        <v>8879</v>
      </c>
      <c r="Y5" s="108">
        <v>9309</v>
      </c>
      <c r="Z5" s="108">
        <v>9431</v>
      </c>
      <c r="AB5" s="109" t="str">
        <f>TEXT(Z5,"###,###")</f>
        <v>9,431</v>
      </c>
      <c r="AD5" s="110">
        <f t="shared" ref="AD5:AD9" si="0">Z5/Y5-1</f>
        <v>1.3105596734343194E-2</v>
      </c>
      <c r="AF5" s="110">
        <f t="shared" ref="AF5:AF9" si="1">Z5/V5-1</f>
        <v>0.16648113790970931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6790</v>
      </c>
      <c r="W6" s="108">
        <v>7873</v>
      </c>
      <c r="X6" s="108">
        <v>7839</v>
      </c>
      <c r="Y6" s="108">
        <v>8048</v>
      </c>
      <c r="Z6" s="108">
        <v>8485</v>
      </c>
      <c r="AB6" s="109" t="str">
        <f>TEXT(Z6,"###,###")</f>
        <v>8,485</v>
      </c>
      <c r="AD6" s="110">
        <f t="shared" si="0"/>
        <v>5.4299204771371734E-2</v>
      </c>
      <c r="AF6" s="110">
        <f t="shared" si="1"/>
        <v>0.24963181148748159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10206</v>
      </c>
      <c r="W7" s="108">
        <v>11629</v>
      </c>
      <c r="X7" s="108">
        <v>11354</v>
      </c>
      <c r="Y7" s="108">
        <v>12143</v>
      </c>
      <c r="Z7" s="108">
        <v>12063</v>
      </c>
      <c r="AB7" s="109" t="str">
        <f>TEXT(Z7,"###,###")</f>
        <v>12,063</v>
      </c>
      <c r="AD7" s="110">
        <f t="shared" si="0"/>
        <v>-6.5881577863790008E-3</v>
      </c>
      <c r="AF7" s="110">
        <f t="shared" si="1"/>
        <v>0.18195179306290421</v>
      </c>
    </row>
    <row r="8" spans="1:32" ht="17.25" customHeight="1" x14ac:dyDescent="0.25">
      <c r="A8" s="64" t="s">
        <v>12</v>
      </c>
      <c r="B8" s="65"/>
      <c r="C8" s="29"/>
      <c r="D8" s="66" t="str">
        <f>AB4</f>
        <v>17,940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12,063</v>
      </c>
      <c r="P8" s="67"/>
      <c r="S8" s="107" t="s">
        <v>84</v>
      </c>
      <c r="T8" s="108"/>
      <c r="U8" s="108"/>
      <c r="V8" s="108">
        <v>59753.17</v>
      </c>
      <c r="W8" s="108">
        <v>61217</v>
      </c>
      <c r="X8" s="108">
        <v>67513.78</v>
      </c>
      <c r="Y8" s="108">
        <v>60028.46</v>
      </c>
      <c r="Z8" s="108">
        <v>63767.27</v>
      </c>
      <c r="AB8" s="109" t="str">
        <f>TEXT(Z8,"$###,###")</f>
        <v>$63,767</v>
      </c>
      <c r="AD8" s="110">
        <f t="shared" si="0"/>
        <v>6.2283956643232274E-2</v>
      </c>
      <c r="AF8" s="110">
        <f t="shared" si="1"/>
        <v>6.71780258687531E-2</v>
      </c>
    </row>
    <row r="9" spans="1:32" x14ac:dyDescent="0.25">
      <c r="A9" s="30" t="s">
        <v>14</v>
      </c>
      <c r="B9" s="71"/>
      <c r="C9" s="72"/>
      <c r="D9" s="73">
        <f>AD104</f>
        <v>80.969899665551836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54.505512724861148</v>
      </c>
      <c r="P9" s="74" t="s">
        <v>85</v>
      </c>
      <c r="S9" s="107" t="s">
        <v>7</v>
      </c>
      <c r="T9" s="108"/>
      <c r="U9" s="108"/>
      <c r="V9" s="108">
        <v>853930790</v>
      </c>
      <c r="W9" s="108">
        <v>969592894</v>
      </c>
      <c r="X9" s="108">
        <v>969863158</v>
      </c>
      <c r="Y9" s="108">
        <v>1047731033</v>
      </c>
      <c r="Z9" s="108">
        <v>1045965086</v>
      </c>
      <c r="AB9" s="109" t="str">
        <f>TEXT(Z9/1000000,"$#,###.0")&amp;" mil"</f>
        <v>$1,046.0 mil</v>
      </c>
      <c r="AD9" s="110">
        <f t="shared" si="0"/>
        <v>-1.6854965104388109E-3</v>
      </c>
      <c r="AF9" s="110">
        <f t="shared" si="1"/>
        <v>0.22488274020427346</v>
      </c>
    </row>
    <row r="10" spans="1:32" x14ac:dyDescent="0.25">
      <c r="A10" s="30" t="s">
        <v>17</v>
      </c>
      <c r="B10" s="71"/>
      <c r="C10" s="72"/>
      <c r="D10" s="73">
        <f>AD105</f>
        <v>10.479375696767001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45.328691038713423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84.987150791677024</v>
      </c>
      <c r="P11" s="74" t="s">
        <v>85</v>
      </c>
      <c r="S11" s="107" t="s">
        <v>29</v>
      </c>
      <c r="T11" s="112"/>
      <c r="U11" s="112"/>
      <c r="V11" s="112">
        <v>13509</v>
      </c>
      <c r="W11" s="112">
        <v>15359</v>
      </c>
      <c r="X11" s="112">
        <v>15275</v>
      </c>
      <c r="Y11" s="112">
        <v>15539</v>
      </c>
      <c r="Z11" s="112">
        <v>16131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6.5904003979109671</v>
      </c>
      <c r="P12" s="74" t="s">
        <v>85</v>
      </c>
      <c r="S12" s="107" t="s">
        <v>30</v>
      </c>
      <c r="T12" s="112"/>
      <c r="U12" s="112"/>
      <c r="V12" s="112">
        <v>1370</v>
      </c>
      <c r="W12" s="112">
        <v>1850</v>
      </c>
      <c r="X12" s="112">
        <v>1449</v>
      </c>
      <c r="Y12" s="112">
        <v>1820</v>
      </c>
      <c r="Z12" s="112">
        <v>1809</v>
      </c>
    </row>
    <row r="13" spans="1:32" ht="15" customHeight="1" x14ac:dyDescent="0.25">
      <c r="A13" s="30" t="s">
        <v>19</v>
      </c>
      <c r="B13" s="72"/>
      <c r="C13" s="72"/>
      <c r="D13" s="73">
        <f>AD108</f>
        <v>10.457079152731326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8.3809997513056462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13.455964325529543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39.6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18.004459308807135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17.201359529138688</v>
      </c>
      <c r="P15" s="74" t="s">
        <v>85</v>
      </c>
      <c r="S15" s="115" t="s">
        <v>61</v>
      </c>
      <c r="T15" s="115"/>
      <c r="U15" s="116"/>
      <c r="V15" s="116">
        <v>790</v>
      </c>
      <c r="W15" s="116">
        <v>1055</v>
      </c>
      <c r="X15" s="116">
        <v>957</v>
      </c>
      <c r="Y15" s="112">
        <v>1247</v>
      </c>
      <c r="Z15" s="112">
        <v>1237</v>
      </c>
      <c r="AB15" s="117">
        <f t="shared" ref="AB15:AB34" si="2">IF(Z15="np",0,Z15/$Z$34)</f>
        <v>6.8952062430323299E-2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49.749163879598662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82.798640470861301</v>
      </c>
      <c r="P16" s="37" t="s">
        <v>85</v>
      </c>
      <c r="S16" s="115" t="s">
        <v>62</v>
      </c>
      <c r="T16" s="115"/>
      <c r="U16" s="116"/>
      <c r="V16" s="116">
        <v>2577</v>
      </c>
      <c r="W16" s="116">
        <v>2778</v>
      </c>
      <c r="X16" s="116">
        <v>2811</v>
      </c>
      <c r="Y16" s="112">
        <v>2445</v>
      </c>
      <c r="Z16" s="112">
        <v>3154</v>
      </c>
      <c r="AB16" s="117">
        <f t="shared" si="2"/>
        <v>0.17580824972129319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502</v>
      </c>
      <c r="W17" s="116">
        <v>722</v>
      </c>
      <c r="X17" s="116">
        <v>591</v>
      </c>
      <c r="Y17" s="112">
        <v>602</v>
      </c>
      <c r="Z17" s="112">
        <v>590</v>
      </c>
      <c r="AB17" s="117">
        <f t="shared" si="2"/>
        <v>3.2887402452619841E-2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161</v>
      </c>
      <c r="W18" s="116">
        <v>165</v>
      </c>
      <c r="X18" s="116">
        <v>159</v>
      </c>
      <c r="Y18" s="112">
        <v>158</v>
      </c>
      <c r="Z18" s="112">
        <v>162</v>
      </c>
      <c r="AB18" s="117">
        <f t="shared" si="2"/>
        <v>9.0301003344481611E-3</v>
      </c>
    </row>
    <row r="19" spans="1:28" x14ac:dyDescent="0.25">
      <c r="A19" s="63" t="str">
        <f>$S$1&amp;" ("&amp;$V$2&amp;" to "&amp;$Z$2&amp;")"</f>
        <v>Isaac (2016-17 to 2020-21)</v>
      </c>
      <c r="B19" s="63"/>
      <c r="C19" s="63"/>
      <c r="D19" s="63"/>
      <c r="E19" s="63"/>
      <c r="F19" s="63"/>
      <c r="G19" s="63" t="str">
        <f>$S$1&amp;" ("&amp;$V$2&amp;" to "&amp;$Z$2&amp;")"</f>
        <v>Isaac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932</v>
      </c>
      <c r="W19" s="116">
        <v>1270</v>
      </c>
      <c r="X19" s="116">
        <v>1240</v>
      </c>
      <c r="Y19" s="112">
        <v>1230</v>
      </c>
      <c r="Z19" s="112">
        <v>1307</v>
      </c>
      <c r="AB19" s="117">
        <f t="shared" si="2"/>
        <v>7.2853957636566338E-2</v>
      </c>
    </row>
    <row r="20" spans="1:28" x14ac:dyDescent="0.25">
      <c r="S20" s="115" t="s">
        <v>66</v>
      </c>
      <c r="T20" s="115"/>
      <c r="U20" s="116"/>
      <c r="V20" s="116">
        <v>325</v>
      </c>
      <c r="W20" s="116">
        <v>369</v>
      </c>
      <c r="X20" s="116">
        <v>359</v>
      </c>
      <c r="Y20" s="112">
        <v>375</v>
      </c>
      <c r="Z20" s="112">
        <v>392</v>
      </c>
      <c r="AB20" s="117">
        <f t="shared" si="2"/>
        <v>2.1850613154960979E-2</v>
      </c>
    </row>
    <row r="21" spans="1:28" x14ac:dyDescent="0.25">
      <c r="S21" s="115" t="s">
        <v>67</v>
      </c>
      <c r="T21" s="115"/>
      <c r="U21" s="116"/>
      <c r="V21" s="116">
        <v>1024</v>
      </c>
      <c r="W21" s="116">
        <v>1122</v>
      </c>
      <c r="X21" s="116">
        <v>1072</v>
      </c>
      <c r="Y21" s="112">
        <v>1085</v>
      </c>
      <c r="Z21" s="112">
        <v>1136</v>
      </c>
      <c r="AB21" s="117">
        <f t="shared" si="2"/>
        <v>6.3322185061315497E-2</v>
      </c>
    </row>
    <row r="22" spans="1:28" x14ac:dyDescent="0.25">
      <c r="S22" s="115" t="s">
        <v>68</v>
      </c>
      <c r="T22" s="115"/>
      <c r="U22" s="116"/>
      <c r="V22" s="116">
        <v>1165</v>
      </c>
      <c r="W22" s="116">
        <v>1349</v>
      </c>
      <c r="X22" s="116">
        <v>1379</v>
      </c>
      <c r="Y22" s="112">
        <v>1362</v>
      </c>
      <c r="Z22" s="112">
        <v>1421</v>
      </c>
      <c r="AB22" s="117">
        <f t="shared" si="2"/>
        <v>7.9208472686733561E-2</v>
      </c>
    </row>
    <row r="23" spans="1:28" x14ac:dyDescent="0.25">
      <c r="S23" s="115" t="s">
        <v>69</v>
      </c>
      <c r="T23" s="115"/>
      <c r="U23" s="116"/>
      <c r="V23" s="116">
        <v>548</v>
      </c>
      <c r="W23" s="116">
        <v>684</v>
      </c>
      <c r="X23" s="116">
        <v>631</v>
      </c>
      <c r="Y23" s="112">
        <v>665</v>
      </c>
      <c r="Z23" s="112">
        <v>643</v>
      </c>
      <c r="AB23" s="117">
        <f t="shared" si="2"/>
        <v>3.5841694537346709E-2</v>
      </c>
    </row>
    <row r="24" spans="1:28" x14ac:dyDescent="0.25">
      <c r="S24" s="115" t="s">
        <v>70</v>
      </c>
      <c r="T24" s="115"/>
      <c r="U24" s="116"/>
      <c r="V24" s="116">
        <v>15</v>
      </c>
      <c r="W24" s="116">
        <v>12</v>
      </c>
      <c r="X24" s="116">
        <v>17</v>
      </c>
      <c r="Y24" s="112">
        <v>22</v>
      </c>
      <c r="Z24" s="112">
        <v>23</v>
      </c>
      <c r="AB24" s="117">
        <f t="shared" si="2"/>
        <v>1.2820512820512821E-3</v>
      </c>
    </row>
    <row r="25" spans="1:28" x14ac:dyDescent="0.25">
      <c r="S25" s="115" t="s">
        <v>71</v>
      </c>
      <c r="T25" s="115"/>
      <c r="U25" s="116"/>
      <c r="V25" s="116">
        <v>210</v>
      </c>
      <c r="W25" s="116">
        <v>246</v>
      </c>
      <c r="X25" s="116">
        <v>234</v>
      </c>
      <c r="Y25" s="112">
        <v>254</v>
      </c>
      <c r="Z25" s="112">
        <v>235</v>
      </c>
      <c r="AB25" s="117">
        <f t="shared" si="2"/>
        <v>1.3099219620958752E-2</v>
      </c>
    </row>
    <row r="26" spans="1:28" x14ac:dyDescent="0.25">
      <c r="S26" s="115" t="s">
        <v>72</v>
      </c>
      <c r="T26" s="115"/>
      <c r="U26" s="116"/>
      <c r="V26" s="116">
        <v>269</v>
      </c>
      <c r="W26" s="116">
        <v>391</v>
      </c>
      <c r="X26" s="116">
        <v>407</v>
      </c>
      <c r="Y26" s="112">
        <v>452</v>
      </c>
      <c r="Z26" s="112">
        <v>492</v>
      </c>
      <c r="AB26" s="117">
        <f t="shared" si="2"/>
        <v>2.7424749163879599E-2</v>
      </c>
    </row>
    <row r="27" spans="1:28" x14ac:dyDescent="0.25">
      <c r="S27" s="115" t="s">
        <v>73</v>
      </c>
      <c r="T27" s="115"/>
      <c r="U27" s="116"/>
      <c r="V27" s="116">
        <v>547</v>
      </c>
      <c r="W27" s="116">
        <v>582</v>
      </c>
      <c r="X27" s="116">
        <v>686</v>
      </c>
      <c r="Y27" s="112">
        <v>701</v>
      </c>
      <c r="Z27" s="112">
        <v>718</v>
      </c>
      <c r="AB27" s="117">
        <f t="shared" si="2"/>
        <v>4.0022296544035676E-2</v>
      </c>
    </row>
    <row r="28" spans="1:28" x14ac:dyDescent="0.25">
      <c r="S28" s="115" t="s">
        <v>74</v>
      </c>
      <c r="T28" s="115"/>
      <c r="U28" s="116"/>
      <c r="V28" s="116">
        <v>1806</v>
      </c>
      <c r="W28" s="116">
        <v>2157</v>
      </c>
      <c r="X28" s="116">
        <v>2218</v>
      </c>
      <c r="Y28" s="112">
        <v>2131</v>
      </c>
      <c r="Z28" s="112">
        <v>2092</v>
      </c>
      <c r="AB28" s="117">
        <f t="shared" si="2"/>
        <v>0.11661092530657748</v>
      </c>
    </row>
    <row r="29" spans="1:28" x14ac:dyDescent="0.25">
      <c r="S29" s="115" t="s">
        <v>75</v>
      </c>
      <c r="T29" s="115"/>
      <c r="U29" s="116"/>
      <c r="V29" s="116">
        <v>688</v>
      </c>
      <c r="W29" s="116">
        <v>746</v>
      </c>
      <c r="X29" s="116">
        <v>732</v>
      </c>
      <c r="Y29" s="112">
        <v>656</v>
      </c>
      <c r="Z29" s="112">
        <v>692</v>
      </c>
      <c r="AB29" s="117">
        <f t="shared" si="2"/>
        <v>3.8573021181716835E-2</v>
      </c>
    </row>
    <row r="30" spans="1:28" x14ac:dyDescent="0.25">
      <c r="S30" s="115" t="s">
        <v>76</v>
      </c>
      <c r="T30" s="115"/>
      <c r="U30" s="116"/>
      <c r="V30" s="116">
        <v>849</v>
      </c>
      <c r="W30" s="116">
        <v>869</v>
      </c>
      <c r="X30" s="116">
        <v>896</v>
      </c>
      <c r="Y30" s="112">
        <v>893</v>
      </c>
      <c r="Z30" s="112">
        <v>903</v>
      </c>
      <c r="AB30" s="117">
        <f t="shared" si="2"/>
        <v>5.0334448160535117E-2</v>
      </c>
    </row>
    <row r="31" spans="1:28" x14ac:dyDescent="0.25">
      <c r="S31" s="115" t="s">
        <v>77</v>
      </c>
      <c r="T31" s="115"/>
      <c r="U31" s="116"/>
      <c r="V31" s="116">
        <v>581</v>
      </c>
      <c r="W31" s="116">
        <v>696</v>
      </c>
      <c r="X31" s="116">
        <v>663</v>
      </c>
      <c r="Y31" s="112">
        <v>668</v>
      </c>
      <c r="Z31" s="112">
        <v>735</v>
      </c>
      <c r="AB31" s="117">
        <f t="shared" si="2"/>
        <v>4.096989966555184E-2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136</v>
      </c>
      <c r="W32" s="116">
        <v>154</v>
      </c>
      <c r="X32" s="116">
        <v>198</v>
      </c>
      <c r="Y32" s="112">
        <v>225</v>
      </c>
      <c r="Z32" s="112">
        <v>168</v>
      </c>
      <c r="AB32" s="117">
        <f t="shared" si="2"/>
        <v>9.3645484949832769E-3</v>
      </c>
    </row>
    <row r="33" spans="19:32" x14ac:dyDescent="0.25">
      <c r="S33" s="115" t="s">
        <v>79</v>
      </c>
      <c r="T33" s="115"/>
      <c r="U33" s="116"/>
      <c r="V33" s="116">
        <v>589</v>
      </c>
      <c r="W33" s="116">
        <v>785</v>
      </c>
      <c r="X33" s="116">
        <v>713</v>
      </c>
      <c r="Y33" s="112">
        <v>896</v>
      </c>
      <c r="Z33" s="112">
        <v>972</v>
      </c>
      <c r="AB33" s="117">
        <f t="shared" si="2"/>
        <v>5.4180602006688963E-2</v>
      </c>
    </row>
    <row r="34" spans="19:32" x14ac:dyDescent="0.25">
      <c r="S34" s="118" t="s">
        <v>53</v>
      </c>
      <c r="T34" s="118"/>
      <c r="U34" s="119"/>
      <c r="V34" s="119">
        <v>14878</v>
      </c>
      <c r="W34" s="119">
        <v>17209</v>
      </c>
      <c r="X34" s="119">
        <v>16721</v>
      </c>
      <c r="Y34" s="120">
        <v>17361</v>
      </c>
      <c r="Z34" s="120">
        <v>17940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8628</v>
      </c>
      <c r="W37" s="112">
        <v>9827</v>
      </c>
      <c r="X37" s="112">
        <v>9415</v>
      </c>
      <c r="Y37" s="112">
        <v>10154</v>
      </c>
      <c r="Z37" s="112">
        <v>9988</v>
      </c>
      <c r="AB37" s="132">
        <f>Z37/Z40*100</f>
        <v>82.798640470861301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1574</v>
      </c>
      <c r="W38" s="112">
        <v>1803</v>
      </c>
      <c r="X38" s="112">
        <v>1937</v>
      </c>
      <c r="Y38" s="112">
        <v>1989</v>
      </c>
      <c r="Z38" s="112">
        <v>2075</v>
      </c>
      <c r="AB38" s="132">
        <f>Z38/Z40*100</f>
        <v>17.201359529138688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10202</v>
      </c>
      <c r="W40" s="112">
        <v>11630</v>
      </c>
      <c r="X40" s="112">
        <v>11352</v>
      </c>
      <c r="Y40" s="112">
        <v>12143</v>
      </c>
      <c r="Z40" s="112">
        <v>12063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15</v>
      </c>
      <c r="W44" s="112">
        <v>27</v>
      </c>
      <c r="X44" s="112">
        <v>36</v>
      </c>
      <c r="Y44" s="112">
        <v>37</v>
      </c>
      <c r="Z44" s="112">
        <v>36</v>
      </c>
    </row>
    <row r="45" spans="19:32" x14ac:dyDescent="0.25">
      <c r="S45" s="115" t="s">
        <v>37</v>
      </c>
      <c r="T45" s="115"/>
      <c r="U45" s="112"/>
      <c r="V45" s="112">
        <v>229</v>
      </c>
      <c r="W45" s="112">
        <v>306</v>
      </c>
      <c r="X45" s="112">
        <v>298</v>
      </c>
      <c r="Y45" s="112">
        <v>294</v>
      </c>
      <c r="Z45" s="112">
        <v>326</v>
      </c>
    </row>
    <row r="46" spans="19:32" x14ac:dyDescent="0.25">
      <c r="S46" s="115" t="s">
        <v>38</v>
      </c>
      <c r="T46" s="115"/>
      <c r="U46" s="112"/>
      <c r="V46" s="112">
        <v>410</v>
      </c>
      <c r="W46" s="112">
        <v>535</v>
      </c>
      <c r="X46" s="112">
        <v>478</v>
      </c>
      <c r="Y46" s="112">
        <v>578</v>
      </c>
      <c r="Z46" s="112">
        <v>561</v>
      </c>
    </row>
    <row r="47" spans="19:32" x14ac:dyDescent="0.25">
      <c r="S47" s="115" t="s">
        <v>39</v>
      </c>
      <c r="T47" s="115"/>
      <c r="U47" s="112"/>
      <c r="V47" s="112">
        <v>674</v>
      </c>
      <c r="W47" s="112">
        <v>774</v>
      </c>
      <c r="X47" s="112">
        <v>707</v>
      </c>
      <c r="Y47" s="112">
        <v>686</v>
      </c>
      <c r="Z47" s="112">
        <v>756</v>
      </c>
    </row>
    <row r="48" spans="19:32" x14ac:dyDescent="0.25">
      <c r="S48" s="115" t="s">
        <v>40</v>
      </c>
      <c r="T48" s="115"/>
      <c r="U48" s="112"/>
      <c r="V48" s="112">
        <v>997</v>
      </c>
      <c r="W48" s="112">
        <v>1117</v>
      </c>
      <c r="X48" s="112">
        <v>1130</v>
      </c>
      <c r="Y48" s="112">
        <v>1213</v>
      </c>
      <c r="Z48" s="112">
        <v>1136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1098</v>
      </c>
      <c r="W49" s="112">
        <v>1157</v>
      </c>
      <c r="X49" s="112">
        <v>1102</v>
      </c>
      <c r="Y49" s="112">
        <v>1056</v>
      </c>
      <c r="Z49" s="112">
        <v>1109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Isaac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1050</v>
      </c>
      <c r="W50" s="112">
        <v>1177</v>
      </c>
      <c r="X50" s="112">
        <v>1192</v>
      </c>
      <c r="Y50" s="112">
        <v>1192</v>
      </c>
      <c r="Z50" s="112">
        <v>1151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955</v>
      </c>
      <c r="W51" s="112">
        <v>997</v>
      </c>
      <c r="X51" s="112">
        <v>907</v>
      </c>
      <c r="Y51" s="112">
        <v>880</v>
      </c>
      <c r="Z51" s="112">
        <v>973</v>
      </c>
    </row>
    <row r="52" spans="1:26" ht="15" customHeight="1" x14ac:dyDescent="0.25">
      <c r="S52" s="115" t="s">
        <v>44</v>
      </c>
      <c r="T52" s="115"/>
      <c r="U52" s="112"/>
      <c r="V52" s="112">
        <v>757</v>
      </c>
      <c r="W52" s="112">
        <v>944</v>
      </c>
      <c r="X52" s="112">
        <v>918</v>
      </c>
      <c r="Y52" s="112">
        <v>948</v>
      </c>
      <c r="Z52" s="112">
        <v>909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658</v>
      </c>
      <c r="W53" s="112">
        <v>789</v>
      </c>
      <c r="X53" s="112">
        <v>713</v>
      </c>
      <c r="Y53" s="112">
        <v>778</v>
      </c>
      <c r="Z53" s="112">
        <v>796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611</v>
      </c>
      <c r="W54" s="112">
        <v>684</v>
      </c>
      <c r="X54" s="112">
        <v>629</v>
      </c>
      <c r="Y54" s="112">
        <v>702</v>
      </c>
      <c r="Z54" s="112">
        <v>731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372</v>
      </c>
      <c r="W55" s="112">
        <v>503</v>
      </c>
      <c r="X55" s="112">
        <v>470</v>
      </c>
      <c r="Y55" s="112">
        <v>561</v>
      </c>
      <c r="Z55" s="112">
        <v>520</v>
      </c>
    </row>
    <row r="56" spans="1:26" ht="15" customHeight="1" x14ac:dyDescent="0.25">
      <c r="S56" s="115" t="s">
        <v>48</v>
      </c>
      <c r="T56" s="115"/>
      <c r="U56" s="112"/>
      <c r="V56" s="112">
        <v>174</v>
      </c>
      <c r="W56" s="112">
        <v>217</v>
      </c>
      <c r="X56" s="112">
        <v>199</v>
      </c>
      <c r="Y56" s="112">
        <v>243</v>
      </c>
      <c r="Z56" s="112">
        <v>273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53</v>
      </c>
      <c r="W57" s="112">
        <v>76</v>
      </c>
      <c r="X57" s="112">
        <v>66</v>
      </c>
      <c r="Y57" s="112">
        <v>90</v>
      </c>
      <c r="Z57" s="112">
        <v>99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16</v>
      </c>
      <c r="W58" s="112">
        <v>31</v>
      </c>
      <c r="X58" s="112">
        <v>25</v>
      </c>
      <c r="Y58" s="112">
        <v>31</v>
      </c>
      <c r="Z58" s="112">
        <v>31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7</v>
      </c>
      <c r="W59" s="112">
        <v>10</v>
      </c>
      <c r="X59" s="112">
        <v>7</v>
      </c>
      <c r="Y59" s="112">
        <v>12</v>
      </c>
      <c r="Z59" s="112">
        <v>15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</v>
      </c>
      <c r="W60" s="112">
        <v>5</v>
      </c>
      <c r="X60" s="112">
        <v>0</v>
      </c>
      <c r="Y60" s="112">
        <v>9</v>
      </c>
      <c r="Z60" s="112">
        <v>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8087</v>
      </c>
      <c r="W61" s="112">
        <v>9337</v>
      </c>
      <c r="X61" s="112">
        <v>8878</v>
      </c>
      <c r="Y61" s="112">
        <v>9305</v>
      </c>
      <c r="Z61" s="112">
        <v>9431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16</v>
      </c>
      <c r="W63" s="112">
        <v>20</v>
      </c>
      <c r="X63" s="112">
        <v>40</v>
      </c>
      <c r="Y63" s="112">
        <v>30</v>
      </c>
      <c r="Z63" s="112">
        <v>36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194</v>
      </c>
      <c r="W64" s="112">
        <v>257</v>
      </c>
      <c r="X64" s="112">
        <v>259</v>
      </c>
      <c r="Y64" s="112">
        <v>271</v>
      </c>
      <c r="Z64" s="112">
        <v>315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Isaac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422</v>
      </c>
      <c r="W65" s="112">
        <v>527</v>
      </c>
      <c r="X65" s="112">
        <v>509</v>
      </c>
      <c r="Y65" s="112">
        <v>561</v>
      </c>
      <c r="Z65" s="112">
        <v>602</v>
      </c>
    </row>
    <row r="66" spans="1:26" x14ac:dyDescent="0.25">
      <c r="S66" s="115" t="s">
        <v>39</v>
      </c>
      <c r="T66" s="115"/>
      <c r="U66" s="112"/>
      <c r="V66" s="112">
        <v>662</v>
      </c>
      <c r="W66" s="112">
        <v>704</v>
      </c>
      <c r="X66" s="112">
        <v>753</v>
      </c>
      <c r="Y66" s="112">
        <v>707</v>
      </c>
      <c r="Z66" s="112">
        <v>739</v>
      </c>
    </row>
    <row r="67" spans="1:26" x14ac:dyDescent="0.25">
      <c r="S67" s="115" t="s">
        <v>40</v>
      </c>
      <c r="T67" s="115"/>
      <c r="U67" s="112"/>
      <c r="V67" s="112">
        <v>941</v>
      </c>
      <c r="W67" s="112">
        <v>1087</v>
      </c>
      <c r="X67" s="112">
        <v>1094</v>
      </c>
      <c r="Y67" s="112">
        <v>1106</v>
      </c>
      <c r="Z67" s="112">
        <v>1123</v>
      </c>
    </row>
    <row r="68" spans="1:26" x14ac:dyDescent="0.25">
      <c r="S68" s="115" t="s">
        <v>41</v>
      </c>
      <c r="T68" s="115"/>
      <c r="U68" s="112"/>
      <c r="V68" s="112">
        <v>965</v>
      </c>
      <c r="W68" s="112">
        <v>1111</v>
      </c>
      <c r="X68" s="112">
        <v>1138</v>
      </c>
      <c r="Y68" s="112">
        <v>1118</v>
      </c>
      <c r="Z68" s="112">
        <v>1125</v>
      </c>
    </row>
    <row r="69" spans="1:26" x14ac:dyDescent="0.25">
      <c r="S69" s="115" t="s">
        <v>42</v>
      </c>
      <c r="T69" s="115"/>
      <c r="U69" s="112"/>
      <c r="V69" s="112">
        <v>821</v>
      </c>
      <c r="W69" s="112">
        <v>982</v>
      </c>
      <c r="X69" s="112">
        <v>959</v>
      </c>
      <c r="Y69" s="112">
        <v>988</v>
      </c>
      <c r="Z69" s="112">
        <v>1102</v>
      </c>
    </row>
    <row r="70" spans="1:26" x14ac:dyDescent="0.25">
      <c r="S70" s="115" t="s">
        <v>43</v>
      </c>
      <c r="T70" s="115"/>
      <c r="U70" s="112"/>
      <c r="V70" s="112">
        <v>798</v>
      </c>
      <c r="W70" s="112">
        <v>859</v>
      </c>
      <c r="X70" s="112">
        <v>856</v>
      </c>
      <c r="Y70" s="112">
        <v>832</v>
      </c>
      <c r="Z70" s="112">
        <v>833</v>
      </c>
    </row>
    <row r="71" spans="1:26" x14ac:dyDescent="0.25">
      <c r="S71" s="115" t="s">
        <v>44</v>
      </c>
      <c r="T71" s="115"/>
      <c r="U71" s="112"/>
      <c r="V71" s="112">
        <v>661</v>
      </c>
      <c r="W71" s="112">
        <v>798</v>
      </c>
      <c r="X71" s="112">
        <v>769</v>
      </c>
      <c r="Y71" s="112">
        <v>768</v>
      </c>
      <c r="Z71" s="112">
        <v>846</v>
      </c>
    </row>
    <row r="72" spans="1:26" x14ac:dyDescent="0.25">
      <c r="S72" s="115" t="s">
        <v>45</v>
      </c>
      <c r="T72" s="115"/>
      <c r="U72" s="112"/>
      <c r="V72" s="112">
        <v>534</v>
      </c>
      <c r="W72" s="112">
        <v>577</v>
      </c>
      <c r="X72" s="112">
        <v>562</v>
      </c>
      <c r="Y72" s="112">
        <v>636</v>
      </c>
      <c r="Z72" s="112">
        <v>657</v>
      </c>
    </row>
    <row r="73" spans="1:26" x14ac:dyDescent="0.25">
      <c r="S73" s="115" t="s">
        <v>46</v>
      </c>
      <c r="T73" s="115"/>
      <c r="U73" s="112"/>
      <c r="V73" s="112">
        <v>451</v>
      </c>
      <c r="W73" s="112">
        <v>522</v>
      </c>
      <c r="X73" s="112">
        <v>494</v>
      </c>
      <c r="Y73" s="112">
        <v>530</v>
      </c>
      <c r="Z73" s="112">
        <v>592</v>
      </c>
    </row>
    <row r="74" spans="1:26" x14ac:dyDescent="0.25">
      <c r="S74" s="115" t="s">
        <v>47</v>
      </c>
      <c r="T74" s="115"/>
      <c r="U74" s="112"/>
      <c r="V74" s="112">
        <v>183</v>
      </c>
      <c r="W74" s="112">
        <v>244</v>
      </c>
      <c r="X74" s="112">
        <v>250</v>
      </c>
      <c r="Y74" s="112">
        <v>277</v>
      </c>
      <c r="Z74" s="112">
        <v>302</v>
      </c>
    </row>
    <row r="75" spans="1:26" x14ac:dyDescent="0.25">
      <c r="S75" s="115" t="s">
        <v>48</v>
      </c>
      <c r="T75" s="115"/>
      <c r="U75" s="112"/>
      <c r="V75" s="112">
        <v>89</v>
      </c>
      <c r="W75" s="112">
        <v>102</v>
      </c>
      <c r="X75" s="112">
        <v>99</v>
      </c>
      <c r="Y75" s="112">
        <v>127</v>
      </c>
      <c r="Z75" s="112">
        <v>117</v>
      </c>
    </row>
    <row r="76" spans="1:26" x14ac:dyDescent="0.25">
      <c r="S76" s="115" t="s">
        <v>49</v>
      </c>
      <c r="T76" s="115"/>
      <c r="U76" s="112"/>
      <c r="V76" s="112">
        <v>30</v>
      </c>
      <c r="W76" s="112">
        <v>54</v>
      </c>
      <c r="X76" s="112">
        <v>32</v>
      </c>
      <c r="Y76" s="112">
        <v>60</v>
      </c>
      <c r="Z76" s="112">
        <v>50</v>
      </c>
    </row>
    <row r="77" spans="1:26" x14ac:dyDescent="0.25">
      <c r="S77" s="115" t="s">
        <v>50</v>
      </c>
      <c r="T77" s="115"/>
      <c r="U77" s="112"/>
      <c r="V77" s="112">
        <v>13</v>
      </c>
      <c r="W77" s="112">
        <v>17</v>
      </c>
      <c r="X77" s="112">
        <v>20</v>
      </c>
      <c r="Y77" s="112">
        <v>24</v>
      </c>
      <c r="Z77" s="112">
        <v>29</v>
      </c>
    </row>
    <row r="78" spans="1:26" x14ac:dyDescent="0.25">
      <c r="S78" s="115" t="s">
        <v>51</v>
      </c>
      <c r="T78" s="115"/>
      <c r="U78" s="112"/>
      <c r="V78" s="112">
        <v>5</v>
      </c>
      <c r="W78" s="112">
        <v>7</v>
      </c>
      <c r="X78" s="112">
        <v>4</v>
      </c>
      <c r="Y78" s="112">
        <v>14</v>
      </c>
      <c r="Z78" s="112">
        <v>13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5</v>
      </c>
      <c r="X79" s="112">
        <v>5</v>
      </c>
      <c r="Y79" s="112">
        <v>6</v>
      </c>
      <c r="Z79" s="112">
        <v>4</v>
      </c>
    </row>
    <row r="80" spans="1:26" x14ac:dyDescent="0.25">
      <c r="S80" s="118" t="s">
        <v>53</v>
      </c>
      <c r="T80" s="118"/>
      <c r="U80" s="112"/>
      <c r="V80" s="112">
        <v>6791</v>
      </c>
      <c r="W80" s="112">
        <v>7868</v>
      </c>
      <c r="X80" s="112">
        <v>7843</v>
      </c>
      <c r="Y80" s="112">
        <v>8051</v>
      </c>
      <c r="Z80" s="112">
        <v>8485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Isaac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308</v>
      </c>
      <c r="W83" s="112">
        <v>349</v>
      </c>
      <c r="X83" s="112">
        <v>325</v>
      </c>
      <c r="Y83" s="112">
        <v>372</v>
      </c>
      <c r="Z83" s="112">
        <v>361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372</v>
      </c>
      <c r="W84" s="112">
        <v>378</v>
      </c>
      <c r="X84" s="112">
        <v>369</v>
      </c>
      <c r="Y84" s="112">
        <v>398</v>
      </c>
      <c r="Z84" s="112">
        <v>390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1532</v>
      </c>
      <c r="W85" s="112">
        <v>1631</v>
      </c>
      <c r="X85" s="112">
        <v>1671</v>
      </c>
      <c r="Y85" s="112">
        <v>1724</v>
      </c>
      <c r="Z85" s="112">
        <v>1629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17,940</v>
      </c>
      <c r="D86" s="96">
        <f t="shared" ref="D86:D91" si="4">AD4</f>
        <v>3.3707865168539408E-2</v>
      </c>
      <c r="E86" s="97">
        <f t="shared" ref="E86:E91" si="5">AD4</f>
        <v>3.3707865168539408E-2</v>
      </c>
      <c r="F86" s="96">
        <f t="shared" ref="F86:F91" si="6">AF4</f>
        <v>0.20621260001344721</v>
      </c>
      <c r="G86" s="97">
        <f t="shared" ref="G86:G91" si="7">AF4</f>
        <v>0.20621260001344721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93</v>
      </c>
      <c r="W86" s="112">
        <v>100</v>
      </c>
      <c r="X86" s="112">
        <v>92</v>
      </c>
      <c r="Y86" s="112">
        <v>100</v>
      </c>
      <c r="Z86" s="112">
        <v>110</v>
      </c>
    </row>
    <row r="87" spans="1:30" ht="15" customHeight="1" x14ac:dyDescent="0.25">
      <c r="A87" s="98" t="s">
        <v>4</v>
      </c>
      <c r="B87" s="49"/>
      <c r="C87" s="57" t="str">
        <f t="shared" si="3"/>
        <v>9,431</v>
      </c>
      <c r="D87" s="96">
        <f t="shared" si="4"/>
        <v>1.3105596734343194E-2</v>
      </c>
      <c r="E87" s="97">
        <f t="shared" si="5"/>
        <v>1.3105596734343194E-2</v>
      </c>
      <c r="F87" s="96">
        <f t="shared" si="6"/>
        <v>0.16648113790970931</v>
      </c>
      <c r="G87" s="97">
        <f t="shared" si="7"/>
        <v>0.16648113790970931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69</v>
      </c>
      <c r="W87" s="112">
        <v>75</v>
      </c>
      <c r="X87" s="112">
        <v>72</v>
      </c>
      <c r="Y87" s="112">
        <v>91</v>
      </c>
      <c r="Z87" s="112">
        <v>77</v>
      </c>
    </row>
    <row r="88" spans="1:30" ht="15" customHeight="1" x14ac:dyDescent="0.25">
      <c r="A88" s="98" t="s">
        <v>5</v>
      </c>
      <c r="B88" s="49"/>
      <c r="C88" s="57" t="str">
        <f t="shared" si="3"/>
        <v>8,485</v>
      </c>
      <c r="D88" s="96">
        <f t="shared" si="4"/>
        <v>5.4299204771371734E-2</v>
      </c>
      <c r="E88" s="97">
        <f t="shared" si="5"/>
        <v>5.4299204771371734E-2</v>
      </c>
      <c r="F88" s="96">
        <f t="shared" si="6"/>
        <v>0.24963181148748159</v>
      </c>
      <c r="G88" s="97">
        <f t="shared" si="7"/>
        <v>0.24963181148748159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81</v>
      </c>
      <c r="W88" s="112">
        <v>96</v>
      </c>
      <c r="X88" s="112">
        <v>97</v>
      </c>
      <c r="Y88" s="112">
        <v>114</v>
      </c>
      <c r="Z88" s="112">
        <v>125</v>
      </c>
    </row>
    <row r="89" spans="1:30" ht="15" customHeight="1" x14ac:dyDescent="0.25">
      <c r="A89" s="49" t="s">
        <v>6</v>
      </c>
      <c r="B89" s="49"/>
      <c r="C89" s="57" t="str">
        <f t="shared" si="3"/>
        <v>12,063</v>
      </c>
      <c r="D89" s="96">
        <f t="shared" si="4"/>
        <v>-6.5881577863790008E-3</v>
      </c>
      <c r="E89" s="97">
        <f t="shared" si="5"/>
        <v>-6.5881577863790008E-3</v>
      </c>
      <c r="F89" s="96">
        <f t="shared" si="6"/>
        <v>0.18195179306290421</v>
      </c>
      <c r="G89" s="97">
        <f t="shared" si="7"/>
        <v>0.18195179306290421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1747</v>
      </c>
      <c r="W89" s="112">
        <v>1944</v>
      </c>
      <c r="X89" s="112">
        <v>1921</v>
      </c>
      <c r="Y89" s="112">
        <v>1939</v>
      </c>
      <c r="Z89" s="112">
        <v>1861</v>
      </c>
    </row>
    <row r="90" spans="1:30" ht="15" customHeight="1" x14ac:dyDescent="0.25">
      <c r="A90" s="49" t="s">
        <v>98</v>
      </c>
      <c r="B90" s="49"/>
      <c r="C90" s="57" t="str">
        <f t="shared" si="3"/>
        <v>$63,767</v>
      </c>
      <c r="D90" s="96">
        <f t="shared" si="4"/>
        <v>6.2283956643232274E-2</v>
      </c>
      <c r="E90" s="97">
        <f t="shared" si="5"/>
        <v>6.2283956643232274E-2</v>
      </c>
      <c r="F90" s="96">
        <f t="shared" si="6"/>
        <v>6.71780258687531E-2</v>
      </c>
      <c r="G90" s="97">
        <f t="shared" si="7"/>
        <v>6.71780258687531E-2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576</v>
      </c>
      <c r="W90" s="112">
        <v>759</v>
      </c>
      <c r="X90" s="112">
        <v>710</v>
      </c>
      <c r="Y90" s="112">
        <v>758</v>
      </c>
      <c r="Z90" s="112">
        <v>785</v>
      </c>
    </row>
    <row r="91" spans="1:30" ht="15" customHeight="1" x14ac:dyDescent="0.25">
      <c r="A91" s="49" t="s">
        <v>7</v>
      </c>
      <c r="B91" s="49"/>
      <c r="C91" s="57" t="str">
        <f t="shared" si="3"/>
        <v>$1,046.0 mil</v>
      </c>
      <c r="D91" s="96">
        <f t="shared" si="4"/>
        <v>-1.6854965104388109E-3</v>
      </c>
      <c r="E91" s="97">
        <f t="shared" si="5"/>
        <v>-1.6854965104388109E-3</v>
      </c>
      <c r="F91" s="96">
        <f t="shared" si="6"/>
        <v>0.22488274020427346</v>
      </c>
      <c r="G91" s="97">
        <f t="shared" si="7"/>
        <v>0.22488274020427346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5694</v>
      </c>
      <c r="W91" s="112">
        <v>6453</v>
      </c>
      <c r="X91" s="112">
        <v>6229</v>
      </c>
      <c r="Y91" s="112">
        <v>6686</v>
      </c>
      <c r="Z91" s="112">
        <v>6578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260</v>
      </c>
      <c r="W93" s="112">
        <v>282</v>
      </c>
      <c r="X93" s="112">
        <v>284</v>
      </c>
      <c r="Y93" s="112">
        <v>332</v>
      </c>
      <c r="Z93" s="112">
        <v>336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598</v>
      </c>
      <c r="W94" s="112">
        <v>632</v>
      </c>
      <c r="X94" s="112">
        <v>615</v>
      </c>
      <c r="Y94" s="112">
        <v>655</v>
      </c>
      <c r="Z94" s="112">
        <v>659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208</v>
      </c>
      <c r="W95" s="112">
        <v>229</v>
      </c>
      <c r="X95" s="112">
        <v>262</v>
      </c>
      <c r="Y95" s="112">
        <v>303</v>
      </c>
      <c r="Z95" s="112">
        <v>292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505</v>
      </c>
      <c r="W96" s="112">
        <v>533</v>
      </c>
      <c r="X96" s="112">
        <v>570</v>
      </c>
      <c r="Y96" s="112">
        <v>556</v>
      </c>
      <c r="Z96" s="112">
        <v>569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828</v>
      </c>
      <c r="W97" s="112">
        <v>909</v>
      </c>
      <c r="X97" s="112">
        <v>888</v>
      </c>
      <c r="Y97" s="112">
        <v>892</v>
      </c>
      <c r="Z97" s="112">
        <v>879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383</v>
      </c>
      <c r="W98" s="112">
        <v>445</v>
      </c>
      <c r="X98" s="112">
        <v>437</v>
      </c>
      <c r="Y98" s="112">
        <v>411</v>
      </c>
      <c r="Z98" s="112">
        <v>386</v>
      </c>
    </row>
    <row r="99" spans="1:32" ht="15" customHeight="1" x14ac:dyDescent="0.25">
      <c r="S99" s="115" t="s">
        <v>199</v>
      </c>
      <c r="T99" s="115"/>
      <c r="U99" s="112"/>
      <c r="V99" s="112">
        <v>342</v>
      </c>
      <c r="W99" s="112">
        <v>494</v>
      </c>
      <c r="X99" s="112">
        <v>550</v>
      </c>
      <c r="Y99" s="112">
        <v>563</v>
      </c>
      <c r="Z99" s="112">
        <v>559</v>
      </c>
    </row>
    <row r="100" spans="1:32" ht="15" customHeight="1" x14ac:dyDescent="0.25">
      <c r="S100" s="115" t="s">
        <v>58</v>
      </c>
      <c r="T100" s="115"/>
      <c r="U100" s="112"/>
      <c r="V100" s="112">
        <v>550</v>
      </c>
      <c r="W100" s="112">
        <v>672</v>
      </c>
      <c r="X100" s="112">
        <v>657</v>
      </c>
      <c r="Y100" s="112">
        <v>739</v>
      </c>
      <c r="Z100" s="112">
        <v>783</v>
      </c>
    </row>
    <row r="101" spans="1:32" x14ac:dyDescent="0.25">
      <c r="A101" s="18"/>
      <c r="S101" s="118" t="s">
        <v>53</v>
      </c>
      <c r="T101" s="118"/>
      <c r="U101" s="112"/>
      <c r="V101" s="112">
        <v>4511</v>
      </c>
      <c r="W101" s="112">
        <v>5177</v>
      </c>
      <c r="X101" s="112">
        <v>5123</v>
      </c>
      <c r="Y101" s="112">
        <v>5461</v>
      </c>
      <c r="Z101" s="112">
        <v>5466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12426</v>
      </c>
      <c r="W104" s="112">
        <v>13676</v>
      </c>
      <c r="X104" s="112">
        <v>13855</v>
      </c>
      <c r="Y104" s="112">
        <v>14526</v>
      </c>
      <c r="Z104" s="112">
        <v>14526</v>
      </c>
      <c r="AB104" s="109" t="str">
        <f>TEXT(Z104,"###,###")</f>
        <v>14,526</v>
      </c>
      <c r="AD104" s="130">
        <f>Z104/($Z$4)*100</f>
        <v>80.969899665551836</v>
      </c>
      <c r="AF104" s="109"/>
    </row>
    <row r="105" spans="1:32" x14ac:dyDescent="0.25">
      <c r="S105" s="115" t="s">
        <v>17</v>
      </c>
      <c r="T105" s="115"/>
      <c r="U105" s="112"/>
      <c r="V105" s="112">
        <v>1873</v>
      </c>
      <c r="W105" s="112">
        <v>1928</v>
      </c>
      <c r="X105" s="112">
        <v>1940</v>
      </c>
      <c r="Y105" s="112">
        <v>1851</v>
      </c>
      <c r="Z105" s="112">
        <v>1880</v>
      </c>
      <c r="AB105" s="109" t="str">
        <f>TEXT(Z105,"###,###")</f>
        <v>1,880</v>
      </c>
      <c r="AD105" s="130">
        <f>Z105/($Z$4)*100</f>
        <v>10.479375696767001</v>
      </c>
      <c r="AF105" s="109"/>
    </row>
    <row r="106" spans="1:32" x14ac:dyDescent="0.25">
      <c r="S106" s="118" t="s">
        <v>53</v>
      </c>
      <c r="T106" s="118"/>
      <c r="U106" s="120"/>
      <c r="V106" s="120">
        <v>14299</v>
      </c>
      <c r="W106" s="120">
        <v>15604</v>
      </c>
      <c r="X106" s="120">
        <v>15795</v>
      </c>
      <c r="Y106" s="120">
        <v>16377</v>
      </c>
      <c r="Z106" s="120">
        <v>16406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1645</v>
      </c>
      <c r="W108" s="112">
        <v>2336</v>
      </c>
      <c r="X108" s="112">
        <v>1885</v>
      </c>
      <c r="Y108" s="112">
        <v>1956</v>
      </c>
      <c r="Z108" s="112">
        <v>1876</v>
      </c>
      <c r="AB108" s="109" t="str">
        <f>TEXT(Z108,"###,###")</f>
        <v>1,876</v>
      </c>
      <c r="AD108" s="130">
        <f>Z108/($Z$4)*100</f>
        <v>10.457079152731326</v>
      </c>
      <c r="AF108" s="109"/>
    </row>
    <row r="109" spans="1:32" x14ac:dyDescent="0.25">
      <c r="S109" s="115" t="s">
        <v>20</v>
      </c>
      <c r="T109" s="115"/>
      <c r="U109" s="112"/>
      <c r="V109" s="112">
        <v>1972</v>
      </c>
      <c r="W109" s="112">
        <v>2409</v>
      </c>
      <c r="X109" s="112">
        <v>2196</v>
      </c>
      <c r="Y109" s="112">
        <v>2305</v>
      </c>
      <c r="Z109" s="112">
        <v>2414</v>
      </c>
      <c r="AB109" s="109" t="str">
        <f>TEXT(Z109,"###,###")</f>
        <v>2,414</v>
      </c>
      <c r="AD109" s="130">
        <f>Z109/($Z$4)*100</f>
        <v>13.455964325529543</v>
      </c>
      <c r="AF109" s="109"/>
    </row>
    <row r="110" spans="1:32" x14ac:dyDescent="0.25">
      <c r="S110" s="115" t="s">
        <v>21</v>
      </c>
      <c r="T110" s="115"/>
      <c r="U110" s="112"/>
      <c r="V110" s="112">
        <v>2322</v>
      </c>
      <c r="W110" s="112">
        <v>2565</v>
      </c>
      <c r="X110" s="112">
        <v>2810</v>
      </c>
      <c r="Y110" s="112">
        <v>3026</v>
      </c>
      <c r="Z110" s="112">
        <v>3230</v>
      </c>
      <c r="AB110" s="109" t="str">
        <f>TEXT(Z110,"###,###")</f>
        <v>3,230</v>
      </c>
      <c r="AD110" s="130">
        <f>Z110/($Z$4)*100</f>
        <v>18.004459308807135</v>
      </c>
      <c r="AF110" s="109"/>
    </row>
    <row r="111" spans="1:32" x14ac:dyDescent="0.25">
      <c r="S111" s="115" t="s">
        <v>22</v>
      </c>
      <c r="T111" s="115"/>
      <c r="U111" s="112"/>
      <c r="V111" s="112">
        <v>7820</v>
      </c>
      <c r="W111" s="112">
        <v>8347</v>
      </c>
      <c r="X111" s="112">
        <v>8602</v>
      </c>
      <c r="Y111" s="112">
        <v>8143</v>
      </c>
      <c r="Z111" s="112">
        <v>8925</v>
      </c>
      <c r="AB111" s="109" t="str">
        <f>TEXT(Z111,"###,###")</f>
        <v>8,925</v>
      </c>
      <c r="AD111" s="130">
        <f>Z111/($Z$4)*100</f>
        <v>49.749163879598662</v>
      </c>
      <c r="AF111" s="109"/>
    </row>
    <row r="112" spans="1:32" x14ac:dyDescent="0.25">
      <c r="S112" s="118" t="s">
        <v>53</v>
      </c>
      <c r="T112" s="118"/>
      <c r="U112" s="112"/>
      <c r="V112" s="112">
        <v>14874</v>
      </c>
      <c r="W112" s="112">
        <v>17210</v>
      </c>
      <c r="X112" s="112">
        <v>16721</v>
      </c>
      <c r="Y112" s="112">
        <v>17360</v>
      </c>
      <c r="Z112" s="112">
        <v>17940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38.79</v>
      </c>
      <c r="W118" s="131">
        <v>39.21</v>
      </c>
      <c r="X118" s="131">
        <v>38.78</v>
      </c>
      <c r="Y118" s="131">
        <v>39.31</v>
      </c>
      <c r="Z118" s="131">
        <v>39.56</v>
      </c>
      <c r="AB118" s="109" t="str">
        <f>TEXT(Z118,"##.0")</f>
        <v>39.6</v>
      </c>
    </row>
    <row r="120" spans="19:32" x14ac:dyDescent="0.25">
      <c r="S120" s="101" t="s">
        <v>100</v>
      </c>
      <c r="T120" s="112"/>
      <c r="U120" s="112"/>
      <c r="V120" s="112">
        <v>8838</v>
      </c>
      <c r="W120" s="112">
        <v>9779</v>
      </c>
      <c r="X120" s="112">
        <v>9908</v>
      </c>
      <c r="Y120" s="112">
        <v>10328</v>
      </c>
      <c r="Z120" s="112">
        <v>10252</v>
      </c>
      <c r="AB120" s="109" t="str">
        <f>TEXT(Z120,"###,###")</f>
        <v>10,252</v>
      </c>
    </row>
    <row r="121" spans="19:32" x14ac:dyDescent="0.25">
      <c r="S121" s="101" t="s">
        <v>101</v>
      </c>
      <c r="T121" s="112"/>
      <c r="U121" s="112"/>
      <c r="V121" s="112">
        <v>548</v>
      </c>
      <c r="W121" s="112">
        <v>869</v>
      </c>
      <c r="X121" s="112">
        <v>587</v>
      </c>
      <c r="Y121" s="112">
        <v>829</v>
      </c>
      <c r="Z121" s="112">
        <v>795</v>
      </c>
      <c r="AB121" s="109" t="str">
        <f>TEXT(Z121,"###,###")</f>
        <v>795</v>
      </c>
    </row>
    <row r="122" spans="19:32" x14ac:dyDescent="0.25">
      <c r="S122" s="101" t="s">
        <v>102</v>
      </c>
      <c r="T122" s="112"/>
      <c r="U122" s="112"/>
      <c r="V122" s="112">
        <v>819</v>
      </c>
      <c r="W122" s="112">
        <v>984</v>
      </c>
      <c r="X122" s="112">
        <v>859</v>
      </c>
      <c r="Y122" s="112">
        <v>993</v>
      </c>
      <c r="Z122" s="112">
        <v>1011</v>
      </c>
      <c r="AB122" s="109" t="str">
        <f>TEXT(Z122,"###,###")</f>
        <v>1,011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9657</v>
      </c>
      <c r="W124" s="112">
        <v>10763</v>
      </c>
      <c r="X124" s="112">
        <v>10767</v>
      </c>
      <c r="Y124" s="112">
        <v>11321</v>
      </c>
      <c r="Z124" s="112">
        <v>11263</v>
      </c>
      <c r="AB124" s="109" t="str">
        <f>TEXT(Z124,"###,###")</f>
        <v>11,263</v>
      </c>
      <c r="AD124" s="127">
        <f>Z124/$Z$7*100</f>
        <v>93.368150542982676</v>
      </c>
    </row>
    <row r="125" spans="19:32" x14ac:dyDescent="0.25">
      <c r="S125" s="101" t="s">
        <v>104</v>
      </c>
      <c r="T125" s="112"/>
      <c r="U125" s="112"/>
      <c r="V125" s="112">
        <v>1367</v>
      </c>
      <c r="W125" s="112">
        <v>1853</v>
      </c>
      <c r="X125" s="112">
        <v>1446</v>
      </c>
      <c r="Y125" s="112">
        <v>1822</v>
      </c>
      <c r="Z125" s="112">
        <v>1806</v>
      </c>
      <c r="AB125" s="109" t="str">
        <f>TEXT(Z125,"###,###")</f>
        <v>1,806</v>
      </c>
      <c r="AD125" s="127">
        <f>Z125/$Z$7*100</f>
        <v>14.971400149216613</v>
      </c>
    </row>
    <row r="127" spans="19:32" x14ac:dyDescent="0.25">
      <c r="S127" s="101" t="s">
        <v>105</v>
      </c>
      <c r="T127" s="112"/>
      <c r="U127" s="112"/>
      <c r="V127" s="112">
        <v>5692</v>
      </c>
      <c r="W127" s="112">
        <v>6458</v>
      </c>
      <c r="X127" s="112">
        <v>6229</v>
      </c>
      <c r="Y127" s="112">
        <v>6684</v>
      </c>
      <c r="Z127" s="112">
        <v>6575</v>
      </c>
      <c r="AB127" s="109" t="str">
        <f>TEXT(Z127,"###,###")</f>
        <v>6,575</v>
      </c>
      <c r="AD127" s="127">
        <f>Z127/$Z$7*100</f>
        <v>54.505512724861148</v>
      </c>
    </row>
    <row r="128" spans="19:32" x14ac:dyDescent="0.25">
      <c r="S128" s="101" t="s">
        <v>106</v>
      </c>
      <c r="T128" s="112"/>
      <c r="U128" s="112"/>
      <c r="V128" s="112">
        <v>4511</v>
      </c>
      <c r="W128" s="112">
        <v>5179</v>
      </c>
      <c r="X128" s="112">
        <v>5118</v>
      </c>
      <c r="Y128" s="112">
        <v>5455</v>
      </c>
      <c r="Z128" s="112">
        <v>5468</v>
      </c>
      <c r="AB128" s="109" t="str">
        <f>TEXT(Z128,"###,###")</f>
        <v>5,468</v>
      </c>
      <c r="AD128" s="127">
        <f>Z128/$Z$7*100</f>
        <v>45.328691038713423</v>
      </c>
    </row>
    <row r="130" spans="19:20" x14ac:dyDescent="0.25">
      <c r="S130" s="101" t="s">
        <v>280</v>
      </c>
      <c r="T130" s="127">
        <v>84.987150791677024</v>
      </c>
    </row>
    <row r="131" spans="19:20" x14ac:dyDescent="0.25">
      <c r="S131" s="101" t="s">
        <v>281</v>
      </c>
      <c r="T131" s="127">
        <v>6.5904003979109671</v>
      </c>
    </row>
    <row r="132" spans="19:20" x14ac:dyDescent="0.25">
      <c r="S132" s="101" t="s">
        <v>282</v>
      </c>
      <c r="T132" s="127">
        <v>8.3809997513056462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F4980A0-EA18-4633-85FD-C746B43578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78E190B-C540-4F66-BB83-F78E3E4F1F0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123C1A6-FC77-41EE-B823-A16361AA6A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1123725-4028-439B-98A0-606A2764D6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5CD75-C41F-419A-9C08-35C0B0BC55D2}">
  <sheetPr codeName="Sheet10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145</v>
      </c>
      <c r="T1" s="99"/>
      <c r="U1" s="99"/>
      <c r="V1" s="99"/>
      <c r="W1" s="99"/>
      <c r="X1" s="99"/>
      <c r="Y1" s="100" t="s">
        <v>236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145</v>
      </c>
      <c r="Y3" s="105" t="s">
        <v>236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9.36 Kowanyama,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573</v>
      </c>
      <c r="W4" s="108">
        <v>572</v>
      </c>
      <c r="X4" s="108">
        <v>613</v>
      </c>
      <c r="Y4" s="108">
        <v>495</v>
      </c>
      <c r="Z4" s="108">
        <v>503</v>
      </c>
      <c r="AB4" s="109" t="str">
        <f>TEXT(Z4,"###,###")</f>
        <v>503</v>
      </c>
      <c r="AD4" s="110">
        <f>Z4/Y4-1</f>
        <v>1.6161616161616266E-2</v>
      </c>
      <c r="AF4" s="110">
        <f>Z4/V4-1</f>
        <v>-0.1221640488656196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287</v>
      </c>
      <c r="W5" s="108">
        <v>306</v>
      </c>
      <c r="X5" s="108">
        <v>302</v>
      </c>
      <c r="Y5" s="108">
        <v>232</v>
      </c>
      <c r="Z5" s="108">
        <v>275</v>
      </c>
      <c r="AB5" s="109" t="str">
        <f>TEXT(Z5,"###,###")</f>
        <v>275</v>
      </c>
      <c r="AD5" s="110">
        <f t="shared" ref="AD5:AD9" si="0">Z5/Y5-1</f>
        <v>0.18534482758620685</v>
      </c>
      <c r="AF5" s="110">
        <f t="shared" ref="AF5:AF9" si="1">Z5/V5-1</f>
        <v>-4.181184668989546E-2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285</v>
      </c>
      <c r="W6" s="108">
        <v>272</v>
      </c>
      <c r="X6" s="108">
        <v>309</v>
      </c>
      <c r="Y6" s="108">
        <v>263</v>
      </c>
      <c r="Z6" s="108">
        <v>227</v>
      </c>
      <c r="AB6" s="109" t="str">
        <f>TEXT(Z6,"###,###")</f>
        <v>227</v>
      </c>
      <c r="AD6" s="110">
        <f t="shared" si="0"/>
        <v>-0.13688212927756649</v>
      </c>
      <c r="AF6" s="110">
        <f t="shared" si="1"/>
        <v>-0.20350877192982453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386</v>
      </c>
      <c r="W7" s="108">
        <v>409</v>
      </c>
      <c r="X7" s="108">
        <v>427</v>
      </c>
      <c r="Y7" s="108">
        <v>378</v>
      </c>
      <c r="Z7" s="108">
        <v>383</v>
      </c>
      <c r="AB7" s="109" t="str">
        <f>TEXT(Z7,"###,###")</f>
        <v>383</v>
      </c>
      <c r="AD7" s="110">
        <f t="shared" si="0"/>
        <v>1.3227513227513255E-2</v>
      </c>
      <c r="AF7" s="110">
        <f t="shared" si="1"/>
        <v>-7.7720207253886286E-3</v>
      </c>
    </row>
    <row r="8" spans="1:32" ht="17.25" customHeight="1" x14ac:dyDescent="0.25">
      <c r="A8" s="64" t="s">
        <v>12</v>
      </c>
      <c r="B8" s="65"/>
      <c r="C8" s="29"/>
      <c r="D8" s="66" t="str">
        <f>AB4</f>
        <v>503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383</v>
      </c>
      <c r="P8" s="67"/>
      <c r="S8" s="107" t="s">
        <v>84</v>
      </c>
      <c r="T8" s="108"/>
      <c r="U8" s="108"/>
      <c r="V8" s="108">
        <v>20786</v>
      </c>
      <c r="W8" s="108">
        <v>20904.55</v>
      </c>
      <c r="X8" s="108">
        <v>21377.57</v>
      </c>
      <c r="Y8" s="108">
        <v>25038.080000000002</v>
      </c>
      <c r="Z8" s="108">
        <v>23930.639999999999</v>
      </c>
      <c r="AB8" s="109" t="str">
        <f>TEXT(Z8,"$###,###")</f>
        <v>$23,931</v>
      </c>
      <c r="AD8" s="110">
        <f t="shared" si="0"/>
        <v>-4.4230228515924619E-2</v>
      </c>
      <c r="AF8" s="110">
        <f t="shared" si="1"/>
        <v>0.15128644279803716</v>
      </c>
    </row>
    <row r="9" spans="1:32" x14ac:dyDescent="0.25">
      <c r="A9" s="30" t="s">
        <v>14</v>
      </c>
      <c r="B9" s="71"/>
      <c r="C9" s="72"/>
      <c r="D9" s="73">
        <f>AD104</f>
        <v>27.634194831013914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53.002610966057439</v>
      </c>
      <c r="P9" s="74" t="s">
        <v>85</v>
      </c>
      <c r="S9" s="107" t="s">
        <v>7</v>
      </c>
      <c r="T9" s="108"/>
      <c r="U9" s="108"/>
      <c r="V9" s="108">
        <v>11259170</v>
      </c>
      <c r="W9" s="108">
        <v>12696502</v>
      </c>
      <c r="X9" s="108">
        <v>14549911</v>
      </c>
      <c r="Y9" s="108">
        <v>16027871</v>
      </c>
      <c r="Z9" s="108">
        <v>14164175</v>
      </c>
      <c r="AB9" s="109" t="str">
        <f>TEXT(Z9/1000000,"$#,###.0")&amp;" mil"</f>
        <v>$14.2 mil</v>
      </c>
      <c r="AD9" s="110">
        <f t="shared" si="0"/>
        <v>-0.11627845020714234</v>
      </c>
      <c r="AF9" s="110">
        <f t="shared" si="1"/>
        <v>0.25801235792691646</v>
      </c>
    </row>
    <row r="10" spans="1:32" x14ac:dyDescent="0.25">
      <c r="A10" s="30" t="s">
        <v>17</v>
      </c>
      <c r="B10" s="71"/>
      <c r="C10" s="72"/>
      <c r="D10" s="73">
        <f>AD105</f>
        <v>69.582504970178931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46.214099216710181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99.216710182767613</v>
      </c>
      <c r="P11" s="74" t="s">
        <v>85</v>
      </c>
      <c r="S11" s="107" t="s">
        <v>29</v>
      </c>
      <c r="T11" s="112"/>
      <c r="U11" s="112"/>
      <c r="V11" s="112">
        <v>558</v>
      </c>
      <c r="W11" s="112">
        <v>561</v>
      </c>
      <c r="X11" s="112">
        <v>605</v>
      </c>
      <c r="Y11" s="112">
        <v>490</v>
      </c>
      <c r="Z11" s="112">
        <v>500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85</v>
      </c>
      <c r="S12" s="107" t="s">
        <v>30</v>
      </c>
      <c r="T12" s="112"/>
      <c r="U12" s="112"/>
      <c r="V12" s="112">
        <v>18</v>
      </c>
      <c r="W12" s="112">
        <v>10</v>
      </c>
      <c r="X12" s="112">
        <v>6</v>
      </c>
      <c r="Y12" s="112">
        <v>5</v>
      </c>
      <c r="Z12" s="112">
        <v>3</v>
      </c>
    </row>
    <row r="13" spans="1:32" ht="15" customHeight="1" x14ac:dyDescent="0.25">
      <c r="A13" s="30" t="s">
        <v>19</v>
      </c>
      <c r="B13" s="72"/>
      <c r="C13" s="72"/>
      <c r="D13" s="73">
        <f>AD108</f>
        <v>7.1570576540755466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0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10.337972166998012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40.4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39.363817097415506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14.550264550264549</v>
      </c>
      <c r="P15" s="74" t="s">
        <v>85</v>
      </c>
      <c r="S15" s="115" t="s">
        <v>61</v>
      </c>
      <c r="T15" s="115"/>
      <c r="U15" s="116"/>
      <c r="V15" s="116">
        <v>8</v>
      </c>
      <c r="W15" s="116">
        <v>13</v>
      </c>
      <c r="X15" s="116">
        <v>17</v>
      </c>
      <c r="Y15" s="112">
        <v>4</v>
      </c>
      <c r="Z15" s="112">
        <v>21</v>
      </c>
      <c r="AB15" s="117">
        <f t="shared" ref="AB15:AB34" si="2">IF(Z15="np",0,Z15/$Z$34)</f>
        <v>4.1749502982107355E-2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42.544731610337969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85.449735449735456</v>
      </c>
      <c r="P16" s="37" t="s">
        <v>85</v>
      </c>
      <c r="S16" s="115" t="s">
        <v>62</v>
      </c>
      <c r="T16" s="115"/>
      <c r="U16" s="116"/>
      <c r="V16" s="116">
        <v>4</v>
      </c>
      <c r="W16" s="116">
        <v>0</v>
      </c>
      <c r="X16" s="116">
        <v>0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0</v>
      </c>
      <c r="W17" s="116">
        <v>0</v>
      </c>
      <c r="X17" s="116">
        <v>0</v>
      </c>
      <c r="Y17" s="112">
        <v>0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2</v>
      </c>
      <c r="AB18" s="117">
        <f t="shared" si="2"/>
        <v>3.9761431411530811E-3</v>
      </c>
    </row>
    <row r="19" spans="1:28" x14ac:dyDescent="0.25">
      <c r="A19" s="63" t="str">
        <f>$S$1&amp;" ("&amp;$V$2&amp;" to "&amp;$Z$2&amp;")"</f>
        <v>Kowanyama (2016-17 to 2020-21)</v>
      </c>
      <c r="B19" s="63"/>
      <c r="C19" s="63"/>
      <c r="D19" s="63"/>
      <c r="E19" s="63"/>
      <c r="F19" s="63"/>
      <c r="G19" s="63" t="str">
        <f>$S$1&amp;" ("&amp;$V$2&amp;" to "&amp;$Z$2&amp;")"</f>
        <v>Kowanyama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30</v>
      </c>
      <c r="W19" s="116">
        <v>33</v>
      </c>
      <c r="X19" s="116">
        <v>25</v>
      </c>
      <c r="Y19" s="112">
        <v>11</v>
      </c>
      <c r="Z19" s="112">
        <v>12</v>
      </c>
      <c r="AB19" s="117">
        <f t="shared" si="2"/>
        <v>2.3856858846918488E-2</v>
      </c>
    </row>
    <row r="20" spans="1:28" x14ac:dyDescent="0.25">
      <c r="S20" s="115" t="s">
        <v>66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2</v>
      </c>
      <c r="AB20" s="117">
        <f t="shared" si="2"/>
        <v>3.9761431411530811E-3</v>
      </c>
    </row>
    <row r="21" spans="1:28" x14ac:dyDescent="0.25">
      <c r="S21" s="115" t="s">
        <v>67</v>
      </c>
      <c r="T21" s="115"/>
      <c r="U21" s="116"/>
      <c r="V21" s="116">
        <v>37</v>
      </c>
      <c r="W21" s="116">
        <v>44</v>
      </c>
      <c r="X21" s="116">
        <v>37</v>
      </c>
      <c r="Y21" s="112">
        <v>41</v>
      </c>
      <c r="Z21" s="112">
        <v>46</v>
      </c>
      <c r="AB21" s="117">
        <f t="shared" si="2"/>
        <v>9.1451292246520877E-2</v>
      </c>
    </row>
    <row r="22" spans="1:28" x14ac:dyDescent="0.25">
      <c r="S22" s="115" t="s">
        <v>68</v>
      </c>
      <c r="T22" s="115"/>
      <c r="U22" s="116"/>
      <c r="V22" s="116">
        <v>59</v>
      </c>
      <c r="W22" s="116">
        <v>69</v>
      </c>
      <c r="X22" s="116">
        <v>53</v>
      </c>
      <c r="Y22" s="112">
        <v>35</v>
      </c>
      <c r="Z22" s="112">
        <v>29</v>
      </c>
      <c r="AB22" s="117">
        <f t="shared" si="2"/>
        <v>5.7654075546719682E-2</v>
      </c>
    </row>
    <row r="23" spans="1:28" x14ac:dyDescent="0.25">
      <c r="S23" s="115" t="s">
        <v>69</v>
      </c>
      <c r="T23" s="115"/>
      <c r="U23" s="116"/>
      <c r="V23" s="116">
        <v>0</v>
      </c>
      <c r="W23" s="116">
        <v>0</v>
      </c>
      <c r="X23" s="116">
        <v>0</v>
      </c>
      <c r="Y23" s="112">
        <v>0</v>
      </c>
      <c r="Z23" s="112">
        <v>0</v>
      </c>
      <c r="AB23" s="117">
        <f t="shared" si="2"/>
        <v>0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71</v>
      </c>
      <c r="T25" s="115"/>
      <c r="U25" s="116"/>
      <c r="V25" s="116">
        <v>0</v>
      </c>
      <c r="W25" s="116">
        <v>0</v>
      </c>
      <c r="X25" s="116">
        <v>0</v>
      </c>
      <c r="Y25" s="112">
        <v>0</v>
      </c>
      <c r="Z25" s="112">
        <v>2</v>
      </c>
      <c r="AB25" s="117">
        <f t="shared" si="2"/>
        <v>3.9761431411530811E-3</v>
      </c>
    </row>
    <row r="26" spans="1:28" x14ac:dyDescent="0.25">
      <c r="S26" s="115" t="s">
        <v>72</v>
      </c>
      <c r="T26" s="115"/>
      <c r="U26" s="116"/>
      <c r="V26" s="116">
        <v>6</v>
      </c>
      <c r="W26" s="116">
        <v>11</v>
      </c>
      <c r="X26" s="116">
        <v>10</v>
      </c>
      <c r="Y26" s="112">
        <v>9</v>
      </c>
      <c r="Z26" s="112">
        <v>13</v>
      </c>
      <c r="AB26" s="117">
        <f t="shared" si="2"/>
        <v>2.584493041749503E-2</v>
      </c>
    </row>
    <row r="27" spans="1:28" x14ac:dyDescent="0.25">
      <c r="S27" s="115" t="s">
        <v>73</v>
      </c>
      <c r="T27" s="115"/>
      <c r="U27" s="116"/>
      <c r="V27" s="116">
        <v>10</v>
      </c>
      <c r="W27" s="116">
        <v>0</v>
      </c>
      <c r="X27" s="116">
        <v>7</v>
      </c>
      <c r="Y27" s="112">
        <v>3</v>
      </c>
      <c r="Z27" s="112">
        <v>4</v>
      </c>
      <c r="AB27" s="117">
        <f t="shared" si="2"/>
        <v>7.9522862823061622E-3</v>
      </c>
    </row>
    <row r="28" spans="1:28" x14ac:dyDescent="0.25">
      <c r="S28" s="115" t="s">
        <v>74</v>
      </c>
      <c r="T28" s="115"/>
      <c r="U28" s="116"/>
      <c r="V28" s="116">
        <v>20</v>
      </c>
      <c r="W28" s="116">
        <v>26</v>
      </c>
      <c r="X28" s="116">
        <v>42</v>
      </c>
      <c r="Y28" s="112">
        <v>27</v>
      </c>
      <c r="Z28" s="112">
        <v>16</v>
      </c>
      <c r="AB28" s="117">
        <f t="shared" si="2"/>
        <v>3.1809145129224649E-2</v>
      </c>
    </row>
    <row r="29" spans="1:28" x14ac:dyDescent="0.25">
      <c r="S29" s="115" t="s">
        <v>75</v>
      </c>
      <c r="T29" s="115"/>
      <c r="U29" s="116"/>
      <c r="V29" s="116">
        <v>202</v>
      </c>
      <c r="W29" s="116">
        <v>176</v>
      </c>
      <c r="X29" s="116">
        <v>197</v>
      </c>
      <c r="Y29" s="112">
        <v>175</v>
      </c>
      <c r="Z29" s="112">
        <v>172</v>
      </c>
      <c r="AB29" s="117">
        <f t="shared" si="2"/>
        <v>0.34194831013916499</v>
      </c>
    </row>
    <row r="30" spans="1:28" x14ac:dyDescent="0.25">
      <c r="S30" s="115" t="s">
        <v>76</v>
      </c>
      <c r="T30" s="115"/>
      <c r="U30" s="116"/>
      <c r="V30" s="116">
        <v>111</v>
      </c>
      <c r="W30" s="116">
        <v>111</v>
      </c>
      <c r="X30" s="116">
        <v>140</v>
      </c>
      <c r="Y30" s="112">
        <v>107</v>
      </c>
      <c r="Z30" s="112">
        <v>93</v>
      </c>
      <c r="AB30" s="117">
        <f t="shared" si="2"/>
        <v>0.18489065606361829</v>
      </c>
    </row>
    <row r="31" spans="1:28" x14ac:dyDescent="0.25">
      <c r="S31" s="115" t="s">
        <v>77</v>
      </c>
      <c r="T31" s="115"/>
      <c r="U31" s="116"/>
      <c r="V31" s="116">
        <v>47</v>
      </c>
      <c r="W31" s="116">
        <v>47</v>
      </c>
      <c r="X31" s="116">
        <v>35</v>
      </c>
      <c r="Y31" s="112">
        <v>40</v>
      </c>
      <c r="Z31" s="112">
        <v>42</v>
      </c>
      <c r="AB31" s="117">
        <f t="shared" si="2"/>
        <v>8.3499005964214709E-2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4</v>
      </c>
      <c r="W32" s="116">
        <v>0</v>
      </c>
      <c r="X32" s="116">
        <v>5</v>
      </c>
      <c r="Y32" s="112">
        <v>0</v>
      </c>
      <c r="Z32" s="112">
        <v>4</v>
      </c>
      <c r="AB32" s="117">
        <f t="shared" si="2"/>
        <v>7.9522862823061622E-3</v>
      </c>
    </row>
    <row r="33" spans="19:32" x14ac:dyDescent="0.25">
      <c r="S33" s="115" t="s">
        <v>79</v>
      </c>
      <c r="T33" s="115"/>
      <c r="U33" s="116"/>
      <c r="V33" s="116">
        <v>34</v>
      </c>
      <c r="W33" s="116">
        <v>30</v>
      </c>
      <c r="X33" s="116">
        <v>44</v>
      </c>
      <c r="Y33" s="112">
        <v>39</v>
      </c>
      <c r="Z33" s="112">
        <v>43</v>
      </c>
      <c r="AB33" s="117">
        <f t="shared" si="2"/>
        <v>8.5487077534791248E-2</v>
      </c>
    </row>
    <row r="34" spans="19:32" x14ac:dyDescent="0.25">
      <c r="S34" s="118" t="s">
        <v>53</v>
      </c>
      <c r="T34" s="118"/>
      <c r="U34" s="119"/>
      <c r="V34" s="119">
        <v>572</v>
      </c>
      <c r="W34" s="119">
        <v>575</v>
      </c>
      <c r="X34" s="119">
        <v>614</v>
      </c>
      <c r="Y34" s="120">
        <v>493</v>
      </c>
      <c r="Z34" s="120">
        <v>503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297</v>
      </c>
      <c r="W37" s="112">
        <v>317</v>
      </c>
      <c r="X37" s="112">
        <v>319</v>
      </c>
      <c r="Y37" s="112">
        <v>310</v>
      </c>
      <c r="Z37" s="112">
        <v>323</v>
      </c>
      <c r="AB37" s="132">
        <f>Z37/Z40*100</f>
        <v>85.449735449735456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87</v>
      </c>
      <c r="W38" s="112">
        <v>92</v>
      </c>
      <c r="X38" s="112">
        <v>103</v>
      </c>
      <c r="Y38" s="112">
        <v>66</v>
      </c>
      <c r="Z38" s="112">
        <v>55</v>
      </c>
      <c r="AB38" s="132">
        <f>Z38/Z40*100</f>
        <v>14.550264550264549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384</v>
      </c>
      <c r="W40" s="112">
        <v>409</v>
      </c>
      <c r="X40" s="112">
        <v>422</v>
      </c>
      <c r="Y40" s="112">
        <v>376</v>
      </c>
      <c r="Z40" s="112">
        <v>378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9</v>
      </c>
      <c r="W45" s="112">
        <v>4</v>
      </c>
      <c r="X45" s="112">
        <v>4</v>
      </c>
      <c r="Y45" s="112">
        <v>0</v>
      </c>
      <c r="Z45" s="112">
        <v>2</v>
      </c>
    </row>
    <row r="46" spans="19:32" x14ac:dyDescent="0.25">
      <c r="S46" s="115" t="s">
        <v>38</v>
      </c>
      <c r="T46" s="115"/>
      <c r="U46" s="112"/>
      <c r="V46" s="112">
        <v>13</v>
      </c>
      <c r="W46" s="112">
        <v>26</v>
      </c>
      <c r="X46" s="112">
        <v>21</v>
      </c>
      <c r="Y46" s="112">
        <v>14</v>
      </c>
      <c r="Z46" s="112">
        <v>18</v>
      </c>
    </row>
    <row r="47" spans="19:32" x14ac:dyDescent="0.25">
      <c r="S47" s="115" t="s">
        <v>39</v>
      </c>
      <c r="T47" s="115"/>
      <c r="U47" s="112"/>
      <c r="V47" s="112">
        <v>29</v>
      </c>
      <c r="W47" s="112">
        <v>13</v>
      </c>
      <c r="X47" s="112">
        <v>6</v>
      </c>
      <c r="Y47" s="112">
        <v>7</v>
      </c>
      <c r="Z47" s="112">
        <v>19</v>
      </c>
    </row>
    <row r="48" spans="19:32" x14ac:dyDescent="0.25">
      <c r="S48" s="115" t="s">
        <v>40</v>
      </c>
      <c r="T48" s="115"/>
      <c r="U48" s="112"/>
      <c r="V48" s="112">
        <v>43</v>
      </c>
      <c r="W48" s="112">
        <v>53</v>
      </c>
      <c r="X48" s="112">
        <v>29</v>
      </c>
      <c r="Y48" s="112">
        <v>27</v>
      </c>
      <c r="Z48" s="112">
        <v>23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36</v>
      </c>
      <c r="W49" s="112">
        <v>20</v>
      </c>
      <c r="X49" s="112">
        <v>31</v>
      </c>
      <c r="Y49" s="112">
        <v>21</v>
      </c>
      <c r="Z49" s="112">
        <v>34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Kowanyama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35</v>
      </c>
      <c r="W50" s="112">
        <v>33</v>
      </c>
      <c r="X50" s="112">
        <v>40</v>
      </c>
      <c r="Y50" s="112">
        <v>28</v>
      </c>
      <c r="Z50" s="112">
        <v>23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32</v>
      </c>
      <c r="W51" s="112">
        <v>42</v>
      </c>
      <c r="X51" s="112">
        <v>30</v>
      </c>
      <c r="Y51" s="112">
        <v>17</v>
      </c>
      <c r="Z51" s="112">
        <v>31</v>
      </c>
    </row>
    <row r="52" spans="1:26" ht="15" customHeight="1" x14ac:dyDescent="0.25">
      <c r="S52" s="115" t="s">
        <v>44</v>
      </c>
      <c r="T52" s="115"/>
      <c r="U52" s="112"/>
      <c r="V52" s="112">
        <v>41</v>
      </c>
      <c r="W52" s="112">
        <v>46</v>
      </c>
      <c r="X52" s="112">
        <v>59</v>
      </c>
      <c r="Y52" s="112">
        <v>49</v>
      </c>
      <c r="Z52" s="112">
        <v>40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32</v>
      </c>
      <c r="W53" s="112">
        <v>38</v>
      </c>
      <c r="X53" s="112">
        <v>38</v>
      </c>
      <c r="Y53" s="112">
        <v>38</v>
      </c>
      <c r="Z53" s="112">
        <v>42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</v>
      </c>
      <c r="W54" s="112">
        <v>18</v>
      </c>
      <c r="X54" s="112">
        <v>8</v>
      </c>
      <c r="Y54" s="112">
        <v>13</v>
      </c>
      <c r="Z54" s="112">
        <v>18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14</v>
      </c>
      <c r="W55" s="112">
        <v>15</v>
      </c>
      <c r="X55" s="112">
        <v>23</v>
      </c>
      <c r="Y55" s="112">
        <v>15</v>
      </c>
      <c r="Z55" s="112">
        <v>15</v>
      </c>
    </row>
    <row r="56" spans="1:26" ht="15" customHeight="1" x14ac:dyDescent="0.25">
      <c r="S56" s="115" t="s">
        <v>48</v>
      </c>
      <c r="T56" s="115"/>
      <c r="U56" s="112"/>
      <c r="V56" s="112">
        <v>0</v>
      </c>
      <c r="W56" s="112">
        <v>6</v>
      </c>
      <c r="X56" s="112">
        <v>9</v>
      </c>
      <c r="Y56" s="112">
        <v>5</v>
      </c>
      <c r="Z56" s="112">
        <v>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0</v>
      </c>
      <c r="Z57" s="112">
        <v>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290</v>
      </c>
      <c r="W61" s="112">
        <v>301</v>
      </c>
      <c r="X61" s="112">
        <v>299</v>
      </c>
      <c r="Y61" s="112">
        <v>238</v>
      </c>
      <c r="Z61" s="112">
        <v>275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</v>
      </c>
      <c r="W64" s="112">
        <v>8</v>
      </c>
      <c r="X64" s="112">
        <v>0</v>
      </c>
      <c r="Y64" s="112">
        <v>0</v>
      </c>
      <c r="Z64" s="112">
        <v>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Kowanyama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17</v>
      </c>
      <c r="W65" s="112">
        <v>33</v>
      </c>
      <c r="X65" s="112">
        <v>30</v>
      </c>
      <c r="Y65" s="112">
        <v>28</v>
      </c>
      <c r="Z65" s="112">
        <v>12</v>
      </c>
    </row>
    <row r="66" spans="1:26" x14ac:dyDescent="0.25">
      <c r="S66" s="115" t="s">
        <v>39</v>
      </c>
      <c r="T66" s="115"/>
      <c r="U66" s="112"/>
      <c r="V66" s="112">
        <v>23</v>
      </c>
      <c r="W66" s="112">
        <v>23</v>
      </c>
      <c r="X66" s="112">
        <v>33</v>
      </c>
      <c r="Y66" s="112">
        <v>26</v>
      </c>
      <c r="Z66" s="112">
        <v>25</v>
      </c>
    </row>
    <row r="67" spans="1:26" x14ac:dyDescent="0.25">
      <c r="S67" s="115" t="s">
        <v>40</v>
      </c>
      <c r="T67" s="115"/>
      <c r="U67" s="112"/>
      <c r="V67" s="112">
        <v>40</v>
      </c>
      <c r="W67" s="112">
        <v>36</v>
      </c>
      <c r="X67" s="112">
        <v>32</v>
      </c>
      <c r="Y67" s="112">
        <v>42</v>
      </c>
      <c r="Z67" s="112">
        <v>26</v>
      </c>
    </row>
    <row r="68" spans="1:26" x14ac:dyDescent="0.25">
      <c r="S68" s="115" t="s">
        <v>41</v>
      </c>
      <c r="T68" s="115"/>
      <c r="U68" s="112"/>
      <c r="V68" s="112">
        <v>37</v>
      </c>
      <c r="W68" s="112">
        <v>36</v>
      </c>
      <c r="X68" s="112">
        <v>38</v>
      </c>
      <c r="Y68" s="112">
        <v>28</v>
      </c>
      <c r="Z68" s="112">
        <v>27</v>
      </c>
    </row>
    <row r="69" spans="1:26" x14ac:dyDescent="0.25">
      <c r="S69" s="115" t="s">
        <v>42</v>
      </c>
      <c r="T69" s="115"/>
      <c r="U69" s="112"/>
      <c r="V69" s="112">
        <v>26</v>
      </c>
      <c r="W69" s="112">
        <v>29</v>
      </c>
      <c r="X69" s="112">
        <v>20</v>
      </c>
      <c r="Y69" s="112">
        <v>23</v>
      </c>
      <c r="Z69" s="112">
        <v>15</v>
      </c>
    </row>
    <row r="70" spans="1:26" x14ac:dyDescent="0.25">
      <c r="S70" s="115" t="s">
        <v>43</v>
      </c>
      <c r="T70" s="115"/>
      <c r="U70" s="112"/>
      <c r="V70" s="112">
        <v>42</v>
      </c>
      <c r="W70" s="112">
        <v>34</v>
      </c>
      <c r="X70" s="112">
        <v>42</v>
      </c>
      <c r="Y70" s="112">
        <v>26</v>
      </c>
      <c r="Z70" s="112">
        <v>24</v>
      </c>
    </row>
    <row r="71" spans="1:26" x14ac:dyDescent="0.25">
      <c r="S71" s="115" t="s">
        <v>44</v>
      </c>
      <c r="T71" s="115"/>
      <c r="U71" s="112"/>
      <c r="V71" s="112">
        <v>34</v>
      </c>
      <c r="W71" s="112">
        <v>36</v>
      </c>
      <c r="X71" s="112">
        <v>42</v>
      </c>
      <c r="Y71" s="112">
        <v>31</v>
      </c>
      <c r="Z71" s="112">
        <v>30</v>
      </c>
    </row>
    <row r="72" spans="1:26" x14ac:dyDescent="0.25">
      <c r="S72" s="115" t="s">
        <v>45</v>
      </c>
      <c r="T72" s="115"/>
      <c r="U72" s="112"/>
      <c r="V72" s="112">
        <v>27</v>
      </c>
      <c r="W72" s="112">
        <v>24</v>
      </c>
      <c r="X72" s="112">
        <v>33</v>
      </c>
      <c r="Y72" s="112">
        <v>28</v>
      </c>
      <c r="Z72" s="112">
        <v>30</v>
      </c>
    </row>
    <row r="73" spans="1:26" x14ac:dyDescent="0.25">
      <c r="S73" s="115" t="s">
        <v>46</v>
      </c>
      <c r="T73" s="115"/>
      <c r="U73" s="112"/>
      <c r="V73" s="112">
        <v>11</v>
      </c>
      <c r="W73" s="112">
        <v>8</v>
      </c>
      <c r="X73" s="112">
        <v>18</v>
      </c>
      <c r="Y73" s="112">
        <v>21</v>
      </c>
      <c r="Z73" s="112">
        <v>16</v>
      </c>
    </row>
    <row r="74" spans="1:26" x14ac:dyDescent="0.25">
      <c r="S74" s="115" t="s">
        <v>47</v>
      </c>
      <c r="T74" s="115"/>
      <c r="U74" s="112"/>
      <c r="V74" s="112">
        <v>11</v>
      </c>
      <c r="W74" s="112">
        <v>10</v>
      </c>
      <c r="X74" s="112">
        <v>8</v>
      </c>
      <c r="Y74" s="112">
        <v>14</v>
      </c>
      <c r="Z74" s="112">
        <v>11</v>
      </c>
    </row>
    <row r="75" spans="1:26" x14ac:dyDescent="0.25">
      <c r="S75" s="115" t="s">
        <v>48</v>
      </c>
      <c r="T75" s="115"/>
      <c r="U75" s="112"/>
      <c r="V75" s="112">
        <v>4</v>
      </c>
      <c r="W75" s="112">
        <v>5</v>
      </c>
      <c r="X75" s="112">
        <v>4</v>
      </c>
      <c r="Y75" s="112">
        <v>4</v>
      </c>
      <c r="Z75" s="112">
        <v>6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0</v>
      </c>
      <c r="Z76" s="112">
        <v>2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288</v>
      </c>
      <c r="W80" s="112">
        <v>271</v>
      </c>
      <c r="X80" s="112">
        <v>310</v>
      </c>
      <c r="Y80" s="112">
        <v>264</v>
      </c>
      <c r="Z80" s="112">
        <v>227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Kowanyama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14</v>
      </c>
      <c r="W83" s="112">
        <v>14</v>
      </c>
      <c r="X83" s="112">
        <v>16</v>
      </c>
      <c r="Y83" s="112">
        <v>19</v>
      </c>
      <c r="Z83" s="112">
        <v>14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15</v>
      </c>
      <c r="W84" s="112">
        <v>26</v>
      </c>
      <c r="X84" s="112">
        <v>20</v>
      </c>
      <c r="Y84" s="112">
        <v>17</v>
      </c>
      <c r="Z84" s="112">
        <v>26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33</v>
      </c>
      <c r="W85" s="112">
        <v>33</v>
      </c>
      <c r="X85" s="112">
        <v>30</v>
      </c>
      <c r="Y85" s="112">
        <v>28</v>
      </c>
      <c r="Z85" s="112">
        <v>20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503</v>
      </c>
      <c r="D86" s="96">
        <f t="shared" ref="D86:D91" si="4">AD4</f>
        <v>1.6161616161616266E-2</v>
      </c>
      <c r="E86" s="97">
        <f t="shared" ref="E86:E91" si="5">AD4</f>
        <v>1.6161616161616266E-2</v>
      </c>
      <c r="F86" s="96">
        <f t="shared" ref="F86:F91" si="6">AF4</f>
        <v>-0.1221640488656196</v>
      </c>
      <c r="G86" s="97">
        <f t="shared" ref="G86:G91" si="7">AF4</f>
        <v>-0.1221640488656196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29</v>
      </c>
      <c r="W86" s="112">
        <v>26</v>
      </c>
      <c r="X86" s="112">
        <v>31</v>
      </c>
      <c r="Y86" s="112">
        <v>26</v>
      </c>
      <c r="Z86" s="112">
        <v>25</v>
      </c>
    </row>
    <row r="87" spans="1:30" ht="15" customHeight="1" x14ac:dyDescent="0.25">
      <c r="A87" s="98" t="s">
        <v>4</v>
      </c>
      <c r="B87" s="49"/>
      <c r="C87" s="57" t="str">
        <f t="shared" si="3"/>
        <v>275</v>
      </c>
      <c r="D87" s="96">
        <f t="shared" si="4"/>
        <v>0.18534482758620685</v>
      </c>
      <c r="E87" s="97">
        <f t="shared" si="5"/>
        <v>0.18534482758620685</v>
      </c>
      <c r="F87" s="96">
        <f t="shared" si="6"/>
        <v>-4.181184668989546E-2</v>
      </c>
      <c r="G87" s="97">
        <f t="shared" si="7"/>
        <v>-4.181184668989546E-2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9</v>
      </c>
      <c r="W87" s="112">
        <v>4</v>
      </c>
      <c r="X87" s="112">
        <v>10</v>
      </c>
      <c r="Y87" s="112">
        <v>10</v>
      </c>
      <c r="Z87" s="112">
        <v>6</v>
      </c>
    </row>
    <row r="88" spans="1:30" ht="15" customHeight="1" x14ac:dyDescent="0.25">
      <c r="A88" s="98" t="s">
        <v>5</v>
      </c>
      <c r="B88" s="49"/>
      <c r="C88" s="57" t="str">
        <f t="shared" si="3"/>
        <v>227</v>
      </c>
      <c r="D88" s="96">
        <f t="shared" si="4"/>
        <v>-0.13688212927756649</v>
      </c>
      <c r="E88" s="97">
        <f t="shared" si="5"/>
        <v>-0.13688212927756649</v>
      </c>
      <c r="F88" s="96">
        <f t="shared" si="6"/>
        <v>-0.20350877192982453</v>
      </c>
      <c r="G88" s="97">
        <f t="shared" si="7"/>
        <v>-0.20350877192982453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0</v>
      </c>
      <c r="W88" s="112">
        <v>0</v>
      </c>
      <c r="X88" s="112">
        <v>7</v>
      </c>
      <c r="Y88" s="112">
        <v>0</v>
      </c>
      <c r="Z88" s="112">
        <v>3</v>
      </c>
    </row>
    <row r="89" spans="1:30" ht="15" customHeight="1" x14ac:dyDescent="0.25">
      <c r="A89" s="49" t="s">
        <v>6</v>
      </c>
      <c r="B89" s="49"/>
      <c r="C89" s="57" t="str">
        <f t="shared" si="3"/>
        <v>383</v>
      </c>
      <c r="D89" s="96">
        <f t="shared" si="4"/>
        <v>1.3227513227513255E-2</v>
      </c>
      <c r="E89" s="97">
        <f t="shared" si="5"/>
        <v>1.3227513227513255E-2</v>
      </c>
      <c r="F89" s="96">
        <f t="shared" si="6"/>
        <v>-7.7720207253886286E-3</v>
      </c>
      <c r="G89" s="97">
        <f t="shared" si="7"/>
        <v>-7.7720207253886286E-3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15</v>
      </c>
      <c r="W89" s="112">
        <v>16</v>
      </c>
      <c r="X89" s="112">
        <v>16</v>
      </c>
      <c r="Y89" s="112">
        <v>9</v>
      </c>
      <c r="Z89" s="112">
        <v>13</v>
      </c>
    </row>
    <row r="90" spans="1:30" ht="15" customHeight="1" x14ac:dyDescent="0.25">
      <c r="A90" s="49" t="s">
        <v>98</v>
      </c>
      <c r="B90" s="49"/>
      <c r="C90" s="57" t="str">
        <f t="shared" si="3"/>
        <v>$23,931</v>
      </c>
      <c r="D90" s="96">
        <f t="shared" si="4"/>
        <v>-4.4230228515924619E-2</v>
      </c>
      <c r="E90" s="97">
        <f t="shared" si="5"/>
        <v>-4.4230228515924619E-2</v>
      </c>
      <c r="F90" s="96">
        <f t="shared" si="6"/>
        <v>0.15128644279803716</v>
      </c>
      <c r="G90" s="97">
        <f t="shared" si="7"/>
        <v>0.15128644279803716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37</v>
      </c>
      <c r="W90" s="112">
        <v>56</v>
      </c>
      <c r="X90" s="112">
        <v>50</v>
      </c>
      <c r="Y90" s="112">
        <v>36</v>
      </c>
      <c r="Z90" s="112">
        <v>40</v>
      </c>
    </row>
    <row r="91" spans="1:30" ht="15" customHeight="1" x14ac:dyDescent="0.25">
      <c r="A91" s="49" t="s">
        <v>7</v>
      </c>
      <c r="B91" s="49"/>
      <c r="C91" s="57" t="str">
        <f t="shared" si="3"/>
        <v>$14.2 mil</v>
      </c>
      <c r="D91" s="96">
        <f t="shared" si="4"/>
        <v>-0.11627845020714234</v>
      </c>
      <c r="E91" s="97">
        <f t="shared" si="5"/>
        <v>-0.11627845020714234</v>
      </c>
      <c r="F91" s="96">
        <f t="shared" si="6"/>
        <v>0.25801235792691646</v>
      </c>
      <c r="G91" s="97">
        <f t="shared" si="7"/>
        <v>0.25801235792691646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196</v>
      </c>
      <c r="W91" s="112">
        <v>204</v>
      </c>
      <c r="X91" s="112">
        <v>202</v>
      </c>
      <c r="Y91" s="112">
        <v>179</v>
      </c>
      <c r="Z91" s="112">
        <v>201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7</v>
      </c>
      <c r="W93" s="112">
        <v>9</v>
      </c>
      <c r="X93" s="112">
        <v>10</v>
      </c>
      <c r="Y93" s="112">
        <v>12</v>
      </c>
      <c r="Z93" s="112">
        <v>10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16</v>
      </c>
      <c r="W94" s="112">
        <v>19</v>
      </c>
      <c r="X94" s="112">
        <v>27</v>
      </c>
      <c r="Y94" s="112">
        <v>26</v>
      </c>
      <c r="Z94" s="112">
        <v>28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4</v>
      </c>
      <c r="W95" s="112">
        <v>0</v>
      </c>
      <c r="X95" s="112">
        <v>0</v>
      </c>
      <c r="Y95" s="112">
        <v>0</v>
      </c>
      <c r="Z95" s="112">
        <v>0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71</v>
      </c>
      <c r="W96" s="112">
        <v>78</v>
      </c>
      <c r="X96" s="112">
        <v>87</v>
      </c>
      <c r="Y96" s="112">
        <v>69</v>
      </c>
      <c r="Z96" s="112">
        <v>62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17</v>
      </c>
      <c r="W97" s="112">
        <v>21</v>
      </c>
      <c r="X97" s="112">
        <v>21</v>
      </c>
      <c r="Y97" s="112">
        <v>21</v>
      </c>
      <c r="Z97" s="112">
        <v>14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9</v>
      </c>
      <c r="W98" s="112">
        <v>12</v>
      </c>
      <c r="X98" s="112">
        <v>3</v>
      </c>
      <c r="Y98" s="112">
        <v>6</v>
      </c>
      <c r="Z98" s="112">
        <v>3</v>
      </c>
    </row>
    <row r="99" spans="1:32" ht="15" customHeight="1" x14ac:dyDescent="0.25">
      <c r="S99" s="115" t="s">
        <v>199</v>
      </c>
      <c r="T99" s="115"/>
      <c r="U99" s="112"/>
      <c r="V99" s="112">
        <v>5</v>
      </c>
      <c r="W99" s="112">
        <v>7</v>
      </c>
      <c r="X99" s="112">
        <v>3</v>
      </c>
      <c r="Y99" s="112">
        <v>6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25</v>
      </c>
      <c r="W100" s="112">
        <v>29</v>
      </c>
      <c r="X100" s="112">
        <v>27</v>
      </c>
      <c r="Y100" s="112">
        <v>19</v>
      </c>
      <c r="Z100" s="112">
        <v>18</v>
      </c>
    </row>
    <row r="101" spans="1:32" x14ac:dyDescent="0.25">
      <c r="A101" s="18"/>
      <c r="S101" s="118" t="s">
        <v>53</v>
      </c>
      <c r="T101" s="118"/>
      <c r="U101" s="112"/>
      <c r="V101" s="112">
        <v>193</v>
      </c>
      <c r="W101" s="112">
        <v>197</v>
      </c>
      <c r="X101" s="112">
        <v>220</v>
      </c>
      <c r="Y101" s="112">
        <v>200</v>
      </c>
      <c r="Z101" s="112">
        <v>177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137</v>
      </c>
      <c r="W104" s="112">
        <v>164</v>
      </c>
      <c r="X104" s="112">
        <v>172</v>
      </c>
      <c r="Y104" s="112">
        <v>139</v>
      </c>
      <c r="Z104" s="112">
        <v>139</v>
      </c>
      <c r="AB104" s="109" t="str">
        <f>TEXT(Z104,"###,###")</f>
        <v>139</v>
      </c>
      <c r="AD104" s="130">
        <f>Z104/($Z$4)*100</f>
        <v>27.634194831013914</v>
      </c>
      <c r="AF104" s="109"/>
    </row>
    <row r="105" spans="1:32" x14ac:dyDescent="0.25">
      <c r="S105" s="115" t="s">
        <v>17</v>
      </c>
      <c r="T105" s="115"/>
      <c r="U105" s="112"/>
      <c r="V105" s="112">
        <v>419</v>
      </c>
      <c r="W105" s="112">
        <v>402</v>
      </c>
      <c r="X105" s="112">
        <v>426</v>
      </c>
      <c r="Y105" s="112">
        <v>361</v>
      </c>
      <c r="Z105" s="112">
        <v>350</v>
      </c>
      <c r="AB105" s="109" t="str">
        <f>TEXT(Z105,"###,###")</f>
        <v>350</v>
      </c>
      <c r="AD105" s="130">
        <f>Z105/($Z$4)*100</f>
        <v>69.582504970178931</v>
      </c>
      <c r="AF105" s="109"/>
    </row>
    <row r="106" spans="1:32" x14ac:dyDescent="0.25">
      <c r="S106" s="118" t="s">
        <v>53</v>
      </c>
      <c r="T106" s="118"/>
      <c r="U106" s="120"/>
      <c r="V106" s="120">
        <v>556</v>
      </c>
      <c r="W106" s="120">
        <v>566</v>
      </c>
      <c r="X106" s="120">
        <v>598</v>
      </c>
      <c r="Y106" s="120">
        <v>500</v>
      </c>
      <c r="Z106" s="120">
        <v>489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29</v>
      </c>
      <c r="W108" s="112">
        <v>42</v>
      </c>
      <c r="X108" s="112">
        <v>21</v>
      </c>
      <c r="Y108" s="112">
        <v>26</v>
      </c>
      <c r="Z108" s="112">
        <v>36</v>
      </c>
      <c r="AB108" s="109" t="str">
        <f>TEXT(Z108,"###,###")</f>
        <v>36</v>
      </c>
      <c r="AD108" s="130">
        <f>Z108/($Z$4)*100</f>
        <v>7.1570576540755466</v>
      </c>
      <c r="AF108" s="109"/>
    </row>
    <row r="109" spans="1:32" x14ac:dyDescent="0.25">
      <c r="S109" s="115" t="s">
        <v>20</v>
      </c>
      <c r="T109" s="115"/>
      <c r="U109" s="112"/>
      <c r="V109" s="112">
        <v>71</v>
      </c>
      <c r="W109" s="112">
        <v>95</v>
      </c>
      <c r="X109" s="112">
        <v>43</v>
      </c>
      <c r="Y109" s="112">
        <v>46</v>
      </c>
      <c r="Z109" s="112">
        <v>52</v>
      </c>
      <c r="AB109" s="109" t="str">
        <f>TEXT(Z109,"###,###")</f>
        <v>52</v>
      </c>
      <c r="AD109" s="130">
        <f>Z109/($Z$4)*100</f>
        <v>10.337972166998012</v>
      </c>
      <c r="AF109" s="109"/>
    </row>
    <row r="110" spans="1:32" x14ac:dyDescent="0.25">
      <c r="S110" s="115" t="s">
        <v>21</v>
      </c>
      <c r="T110" s="115"/>
      <c r="U110" s="112"/>
      <c r="V110" s="112">
        <v>261</v>
      </c>
      <c r="W110" s="112">
        <v>209</v>
      </c>
      <c r="X110" s="112">
        <v>268</v>
      </c>
      <c r="Y110" s="112">
        <v>192</v>
      </c>
      <c r="Z110" s="112">
        <v>198</v>
      </c>
      <c r="AB110" s="109" t="str">
        <f>TEXT(Z110,"###,###")</f>
        <v>198</v>
      </c>
      <c r="AD110" s="130">
        <f>Z110/($Z$4)*100</f>
        <v>39.363817097415506</v>
      </c>
      <c r="AF110" s="109"/>
    </row>
    <row r="111" spans="1:32" x14ac:dyDescent="0.25">
      <c r="S111" s="115" t="s">
        <v>22</v>
      </c>
      <c r="T111" s="115"/>
      <c r="U111" s="112"/>
      <c r="V111" s="112">
        <v>198</v>
      </c>
      <c r="W111" s="112">
        <v>217</v>
      </c>
      <c r="X111" s="112">
        <v>271</v>
      </c>
      <c r="Y111" s="112">
        <v>229</v>
      </c>
      <c r="Z111" s="112">
        <v>214</v>
      </c>
      <c r="AB111" s="109" t="str">
        <f>TEXT(Z111,"###,###")</f>
        <v>214</v>
      </c>
      <c r="AD111" s="130">
        <f>Z111/($Z$4)*100</f>
        <v>42.544731610337969</v>
      </c>
      <c r="AF111" s="109"/>
    </row>
    <row r="112" spans="1:32" x14ac:dyDescent="0.25">
      <c r="S112" s="118" t="s">
        <v>53</v>
      </c>
      <c r="T112" s="118"/>
      <c r="U112" s="112"/>
      <c r="V112" s="112">
        <v>574</v>
      </c>
      <c r="W112" s="112">
        <v>576</v>
      </c>
      <c r="X112" s="112">
        <v>613</v>
      </c>
      <c r="Y112" s="112">
        <v>498</v>
      </c>
      <c r="Z112" s="112">
        <v>503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38.049999999999997</v>
      </c>
      <c r="W118" s="131">
        <v>37.93</v>
      </c>
      <c r="X118" s="131">
        <v>38.79</v>
      </c>
      <c r="Y118" s="131">
        <v>39.99</v>
      </c>
      <c r="Z118" s="131">
        <v>40.409999999999997</v>
      </c>
      <c r="AB118" s="109" t="str">
        <f>TEXT(Z118,"##.0")</f>
        <v>40.4</v>
      </c>
    </row>
    <row r="120" spans="19:32" x14ac:dyDescent="0.25">
      <c r="S120" s="101" t="s">
        <v>100</v>
      </c>
      <c r="T120" s="112"/>
      <c r="U120" s="112"/>
      <c r="V120" s="112">
        <v>367</v>
      </c>
      <c r="W120" s="112">
        <v>398</v>
      </c>
      <c r="X120" s="112">
        <v>426</v>
      </c>
      <c r="Y120" s="112">
        <v>374</v>
      </c>
      <c r="Z120" s="112">
        <v>380</v>
      </c>
      <c r="AB120" s="109" t="str">
        <f>TEXT(Z120,"###,###")</f>
        <v>380</v>
      </c>
    </row>
    <row r="121" spans="19:32" x14ac:dyDescent="0.25">
      <c r="S121" s="101" t="s">
        <v>101</v>
      </c>
      <c r="T121" s="112"/>
      <c r="U121" s="112"/>
      <c r="V121" s="112">
        <v>6</v>
      </c>
      <c r="W121" s="112">
        <v>5</v>
      </c>
      <c r="X121" s="112">
        <v>3</v>
      </c>
      <c r="Y121" s="112">
        <v>6</v>
      </c>
      <c r="Z121" s="112">
        <v>0</v>
      </c>
      <c r="AB121" s="109" t="str">
        <f>TEXT(Z121,"###,###")</f>
        <v/>
      </c>
    </row>
    <row r="122" spans="19:32" x14ac:dyDescent="0.25">
      <c r="S122" s="101" t="s">
        <v>102</v>
      </c>
      <c r="T122" s="112"/>
      <c r="U122" s="112"/>
      <c r="V122" s="112">
        <v>8</v>
      </c>
      <c r="W122" s="112">
        <v>6</v>
      </c>
      <c r="X122" s="112">
        <v>0</v>
      </c>
      <c r="Y122" s="112">
        <v>0</v>
      </c>
      <c r="Z122" s="112">
        <v>0</v>
      </c>
      <c r="AB122" s="109" t="str">
        <f>TEXT(Z122,"###,###")</f>
        <v/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375</v>
      </c>
      <c r="W124" s="112">
        <v>404</v>
      </c>
      <c r="X124" s="112">
        <v>426</v>
      </c>
      <c r="Y124" s="112">
        <v>374</v>
      </c>
      <c r="Z124" s="112">
        <v>380</v>
      </c>
      <c r="AB124" s="109" t="str">
        <f>TEXT(Z124,"###,###")</f>
        <v>380</v>
      </c>
      <c r="AD124" s="127">
        <f>Z124/$Z$7*100</f>
        <v>99.216710182767613</v>
      </c>
    </row>
    <row r="125" spans="19:32" x14ac:dyDescent="0.25">
      <c r="S125" s="101" t="s">
        <v>104</v>
      </c>
      <c r="T125" s="112"/>
      <c r="U125" s="112"/>
      <c r="V125" s="112">
        <v>14</v>
      </c>
      <c r="W125" s="112">
        <v>11</v>
      </c>
      <c r="X125" s="112">
        <v>3</v>
      </c>
      <c r="Y125" s="112">
        <v>6</v>
      </c>
      <c r="Z125" s="112">
        <v>0</v>
      </c>
      <c r="AB125" s="109" t="str">
        <f>TEXT(Z125,"###,###")</f>
        <v/>
      </c>
      <c r="AD125" s="127">
        <f>Z125/$Z$7*100</f>
        <v>0</v>
      </c>
    </row>
    <row r="127" spans="19:32" x14ac:dyDescent="0.25">
      <c r="S127" s="101" t="s">
        <v>105</v>
      </c>
      <c r="T127" s="112"/>
      <c r="U127" s="112"/>
      <c r="V127" s="112">
        <v>191</v>
      </c>
      <c r="W127" s="112">
        <v>208</v>
      </c>
      <c r="X127" s="112">
        <v>202</v>
      </c>
      <c r="Y127" s="112">
        <v>173</v>
      </c>
      <c r="Z127" s="112">
        <v>203</v>
      </c>
      <c r="AB127" s="109" t="str">
        <f>TEXT(Z127,"###,###")</f>
        <v>203</v>
      </c>
      <c r="AD127" s="127">
        <f>Z127/$Z$7*100</f>
        <v>53.002610966057439</v>
      </c>
    </row>
    <row r="128" spans="19:32" x14ac:dyDescent="0.25">
      <c r="S128" s="101" t="s">
        <v>106</v>
      </c>
      <c r="T128" s="112"/>
      <c r="U128" s="112"/>
      <c r="V128" s="112">
        <v>187</v>
      </c>
      <c r="W128" s="112">
        <v>198</v>
      </c>
      <c r="X128" s="112">
        <v>223</v>
      </c>
      <c r="Y128" s="112">
        <v>196</v>
      </c>
      <c r="Z128" s="112">
        <v>177</v>
      </c>
      <c r="AB128" s="109" t="str">
        <f>TEXT(Z128,"###,###")</f>
        <v>177</v>
      </c>
      <c r="AD128" s="127">
        <f>Z128/$Z$7*100</f>
        <v>46.214099216710181</v>
      </c>
    </row>
    <row r="130" spans="19:20" x14ac:dyDescent="0.25">
      <c r="S130" s="101" t="s">
        <v>280</v>
      </c>
      <c r="T130" s="127">
        <v>99.216710182767613</v>
      </c>
    </row>
    <row r="131" spans="19:20" x14ac:dyDescent="0.25">
      <c r="S131" s="101" t="s">
        <v>281</v>
      </c>
      <c r="T131" s="127">
        <v>0</v>
      </c>
    </row>
    <row r="132" spans="19:20" x14ac:dyDescent="0.25">
      <c r="S132" s="101" t="s">
        <v>282</v>
      </c>
      <c r="T132" s="127">
        <v>0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8C3E0E7-7846-4658-BE20-4D586CB41A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EAD6017-3A47-4AEA-AA6C-B044FBB7F5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43A3C0-19B8-4E55-AEF2-81D5DCF0EF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FAC38D7-8C2E-4884-8001-29DFA786A87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38BD0-B661-402F-A926-E1DD282EFB78}">
  <sheetPr codeName="Sheet10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146</v>
      </c>
      <c r="T1" s="99"/>
      <c r="U1" s="99"/>
      <c r="V1" s="99"/>
      <c r="W1" s="99"/>
      <c r="X1" s="99"/>
      <c r="Y1" s="100" t="s">
        <v>237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146</v>
      </c>
      <c r="Y3" s="105" t="s">
        <v>237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9.37 Livingstone,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26881</v>
      </c>
      <c r="W4" s="108">
        <v>28791</v>
      </c>
      <c r="X4" s="108">
        <v>28951</v>
      </c>
      <c r="Y4" s="108">
        <v>29589</v>
      </c>
      <c r="Z4" s="108">
        <v>31802</v>
      </c>
      <c r="AB4" s="109" t="str">
        <f>TEXT(Z4,"###,###")</f>
        <v>31,802</v>
      </c>
      <c r="AD4" s="110">
        <f>Z4/Y4-1</f>
        <v>7.4791307580519772E-2</v>
      </c>
      <c r="AF4" s="110">
        <f>Z4/V4-1</f>
        <v>0.18306610617164543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14194</v>
      </c>
      <c r="W5" s="108">
        <v>15394</v>
      </c>
      <c r="X5" s="108">
        <v>15214</v>
      </c>
      <c r="Y5" s="108">
        <v>15468</v>
      </c>
      <c r="Z5" s="108">
        <v>16482</v>
      </c>
      <c r="AB5" s="109" t="str">
        <f>TEXT(Z5,"###,###")</f>
        <v>16,482</v>
      </c>
      <c r="AD5" s="110">
        <f t="shared" ref="AD5:AD9" si="0">Z5/Y5-1</f>
        <v>6.5554693560899935E-2</v>
      </c>
      <c r="AF5" s="110">
        <f t="shared" ref="AF5:AF9" si="1">Z5/V5-1</f>
        <v>0.16119487107228414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12687</v>
      </c>
      <c r="W6" s="108">
        <v>13403</v>
      </c>
      <c r="X6" s="108">
        <v>13735</v>
      </c>
      <c r="Y6" s="108">
        <v>14116</v>
      </c>
      <c r="Z6" s="108">
        <v>15283</v>
      </c>
      <c r="AB6" s="109" t="str">
        <f>TEXT(Z6,"###,###")</f>
        <v>15,283</v>
      </c>
      <c r="AD6" s="110">
        <f t="shared" si="0"/>
        <v>8.2672145083592996E-2</v>
      </c>
      <c r="AF6" s="110">
        <f t="shared" si="1"/>
        <v>0.20461890123748727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19171</v>
      </c>
      <c r="W7" s="108">
        <v>20099</v>
      </c>
      <c r="X7" s="108">
        <v>20399</v>
      </c>
      <c r="Y7" s="108">
        <v>21174</v>
      </c>
      <c r="Z7" s="108">
        <v>21992</v>
      </c>
      <c r="AB7" s="109" t="str">
        <f>TEXT(Z7,"###,###")</f>
        <v>21,992</v>
      </c>
      <c r="AD7" s="110">
        <f t="shared" si="0"/>
        <v>3.8632284877680112E-2</v>
      </c>
      <c r="AF7" s="110">
        <f t="shared" si="1"/>
        <v>0.14714934014918368</v>
      </c>
    </row>
    <row r="8" spans="1:32" ht="17.25" customHeight="1" x14ac:dyDescent="0.25">
      <c r="A8" s="64" t="s">
        <v>12</v>
      </c>
      <c r="B8" s="65"/>
      <c r="C8" s="29"/>
      <c r="D8" s="66" t="str">
        <f>AB4</f>
        <v>31,802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21,992</v>
      </c>
      <c r="P8" s="67"/>
      <c r="S8" s="107" t="s">
        <v>84</v>
      </c>
      <c r="T8" s="108"/>
      <c r="U8" s="108"/>
      <c r="V8" s="108">
        <v>45001.63</v>
      </c>
      <c r="W8" s="108">
        <v>46559</v>
      </c>
      <c r="X8" s="108">
        <v>49583</v>
      </c>
      <c r="Y8" s="108">
        <v>49424.59</v>
      </c>
      <c r="Z8" s="108">
        <v>50742.31</v>
      </c>
      <c r="AB8" s="109" t="str">
        <f>TEXT(Z8,"$###,###")</f>
        <v>$50,742</v>
      </c>
      <c r="AD8" s="110">
        <f t="shared" si="0"/>
        <v>2.6661222682879071E-2</v>
      </c>
      <c r="AF8" s="110">
        <f t="shared" si="1"/>
        <v>0.12756604594100263</v>
      </c>
    </row>
    <row r="9" spans="1:32" x14ac:dyDescent="0.25">
      <c r="A9" s="30" t="s">
        <v>14</v>
      </c>
      <c r="B9" s="71"/>
      <c r="C9" s="72"/>
      <c r="D9" s="73">
        <f>AD104</f>
        <v>71.715615370102512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52.055292833757726</v>
      </c>
      <c r="P9" s="74" t="s">
        <v>85</v>
      </c>
      <c r="S9" s="107" t="s">
        <v>7</v>
      </c>
      <c r="T9" s="108"/>
      <c r="U9" s="108"/>
      <c r="V9" s="108">
        <v>1137498713</v>
      </c>
      <c r="W9" s="108">
        <v>1248049589</v>
      </c>
      <c r="X9" s="108">
        <v>1329936738</v>
      </c>
      <c r="Y9" s="108">
        <v>1407178952</v>
      </c>
      <c r="Z9" s="108">
        <v>1535417300</v>
      </c>
      <c r="AB9" s="109" t="str">
        <f>TEXT(Z9/1000000,"$#,###.0")&amp;" mil"</f>
        <v>$1,535.4 mil</v>
      </c>
      <c r="AD9" s="110">
        <f t="shared" si="0"/>
        <v>9.1131513740833725E-2</v>
      </c>
      <c r="AF9" s="110">
        <f t="shared" si="1"/>
        <v>0.34981893381711449</v>
      </c>
    </row>
    <row r="10" spans="1:32" x14ac:dyDescent="0.25">
      <c r="A10" s="30" t="s">
        <v>17</v>
      </c>
      <c r="B10" s="71"/>
      <c r="C10" s="72"/>
      <c r="D10" s="73">
        <f>AD105</f>
        <v>18.461103075278285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47.77646416878865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84.026009457984713</v>
      </c>
      <c r="P11" s="74" t="s">
        <v>85</v>
      </c>
      <c r="S11" s="107" t="s">
        <v>29</v>
      </c>
      <c r="T11" s="112"/>
      <c r="U11" s="112"/>
      <c r="V11" s="112">
        <v>23747</v>
      </c>
      <c r="W11" s="112">
        <v>25492</v>
      </c>
      <c r="X11" s="112">
        <v>25743</v>
      </c>
      <c r="Y11" s="112">
        <v>26255</v>
      </c>
      <c r="Z11" s="112">
        <v>28295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8.1666060385594754</v>
      </c>
      <c r="P12" s="74" t="s">
        <v>85</v>
      </c>
      <c r="S12" s="107" t="s">
        <v>30</v>
      </c>
      <c r="T12" s="112"/>
      <c r="U12" s="112"/>
      <c r="V12" s="112">
        <v>3140</v>
      </c>
      <c r="W12" s="112">
        <v>3299</v>
      </c>
      <c r="X12" s="112">
        <v>3210</v>
      </c>
      <c r="Y12" s="112">
        <v>3336</v>
      </c>
      <c r="Z12" s="112">
        <v>3507</v>
      </c>
    </row>
    <row r="13" spans="1:32" ht="15" customHeight="1" x14ac:dyDescent="0.25">
      <c r="A13" s="30" t="s">
        <v>19</v>
      </c>
      <c r="B13" s="72"/>
      <c r="C13" s="72"/>
      <c r="D13" s="73">
        <f>AD108</f>
        <v>14.263253883403559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7.7801018552200798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14.958178730897428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21.715615370102508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16.987310683585754</v>
      </c>
      <c r="P15" s="74" t="s">
        <v>85</v>
      </c>
      <c r="S15" s="115" t="s">
        <v>61</v>
      </c>
      <c r="T15" s="115"/>
      <c r="U15" s="116"/>
      <c r="V15" s="116">
        <v>813</v>
      </c>
      <c r="W15" s="116">
        <v>1035</v>
      </c>
      <c r="X15" s="116">
        <v>983</v>
      </c>
      <c r="Y15" s="112">
        <v>1047</v>
      </c>
      <c r="Z15" s="112">
        <v>1072</v>
      </c>
      <c r="AB15" s="117">
        <f t="shared" ref="AB15:AB34" si="2">IF(Z15="np",0,Z15/$Z$34)</f>
        <v>3.3708571787937867E-2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41.522545751839509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83.012689316414239</v>
      </c>
      <c r="P16" s="37" t="s">
        <v>85</v>
      </c>
      <c r="S16" s="115" t="s">
        <v>62</v>
      </c>
      <c r="T16" s="115"/>
      <c r="U16" s="116"/>
      <c r="V16" s="116">
        <v>1181</v>
      </c>
      <c r="W16" s="116">
        <v>1354</v>
      </c>
      <c r="X16" s="116">
        <v>1552</v>
      </c>
      <c r="Y16" s="112">
        <v>1659</v>
      </c>
      <c r="Z16" s="112">
        <v>1791</v>
      </c>
      <c r="AB16" s="117">
        <f t="shared" si="2"/>
        <v>5.6317212753914846E-2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1019</v>
      </c>
      <c r="W17" s="116">
        <v>1212</v>
      </c>
      <c r="X17" s="116">
        <v>1109</v>
      </c>
      <c r="Y17" s="112">
        <v>1073</v>
      </c>
      <c r="Z17" s="112">
        <v>1189</v>
      </c>
      <c r="AB17" s="117">
        <f t="shared" si="2"/>
        <v>3.7387585686434813E-2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337</v>
      </c>
      <c r="W18" s="116">
        <v>354</v>
      </c>
      <c r="X18" s="116">
        <v>384</v>
      </c>
      <c r="Y18" s="112">
        <v>378</v>
      </c>
      <c r="Z18" s="112">
        <v>374</v>
      </c>
      <c r="AB18" s="117">
        <f t="shared" si="2"/>
        <v>1.1760266649896232E-2</v>
      </c>
    </row>
    <row r="19" spans="1:28" x14ac:dyDescent="0.25">
      <c r="A19" s="63" t="str">
        <f>$S$1&amp;" ("&amp;$V$2&amp;" to "&amp;$Z$2&amp;")"</f>
        <v>Livingstone (2016-17 to 2020-21)</v>
      </c>
      <c r="B19" s="63"/>
      <c r="C19" s="63"/>
      <c r="D19" s="63"/>
      <c r="E19" s="63"/>
      <c r="F19" s="63"/>
      <c r="G19" s="63" t="str">
        <f>$S$1&amp;" ("&amp;$V$2&amp;" to "&amp;$Z$2&amp;")"</f>
        <v>Livingstone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2734</v>
      </c>
      <c r="W19" s="116">
        <v>2970</v>
      </c>
      <c r="X19" s="116">
        <v>2920</v>
      </c>
      <c r="Y19" s="112">
        <v>2927</v>
      </c>
      <c r="Z19" s="112">
        <v>3357</v>
      </c>
      <c r="AB19" s="117">
        <f t="shared" si="2"/>
        <v>0.10555939877995095</v>
      </c>
    </row>
    <row r="20" spans="1:28" x14ac:dyDescent="0.25">
      <c r="S20" s="115" t="s">
        <v>66</v>
      </c>
      <c r="T20" s="115"/>
      <c r="U20" s="116"/>
      <c r="V20" s="116">
        <v>605</v>
      </c>
      <c r="W20" s="116">
        <v>675</v>
      </c>
      <c r="X20" s="116">
        <v>718</v>
      </c>
      <c r="Y20" s="112">
        <v>764</v>
      </c>
      <c r="Z20" s="112">
        <v>793</v>
      </c>
      <c r="AB20" s="117">
        <f t="shared" si="2"/>
        <v>2.4935538645368217E-2</v>
      </c>
    </row>
    <row r="21" spans="1:28" x14ac:dyDescent="0.25">
      <c r="S21" s="115" t="s">
        <v>67</v>
      </c>
      <c r="T21" s="115"/>
      <c r="U21" s="116"/>
      <c r="V21" s="116">
        <v>2253</v>
      </c>
      <c r="W21" s="116">
        <v>2293</v>
      </c>
      <c r="X21" s="116">
        <v>2221</v>
      </c>
      <c r="Y21" s="112">
        <v>2322</v>
      </c>
      <c r="Z21" s="112">
        <v>2607</v>
      </c>
      <c r="AB21" s="117">
        <f t="shared" si="2"/>
        <v>8.1975976353688446E-2</v>
      </c>
    </row>
    <row r="22" spans="1:28" x14ac:dyDescent="0.25">
      <c r="S22" s="115" t="s">
        <v>68</v>
      </c>
      <c r="T22" s="115"/>
      <c r="U22" s="116"/>
      <c r="V22" s="116">
        <v>2041</v>
      </c>
      <c r="W22" s="116">
        <v>2181</v>
      </c>
      <c r="X22" s="116">
        <v>2081</v>
      </c>
      <c r="Y22" s="112">
        <v>2173</v>
      </c>
      <c r="Z22" s="112">
        <v>2431</v>
      </c>
      <c r="AB22" s="117">
        <f t="shared" si="2"/>
        <v>7.6441733224325514E-2</v>
      </c>
    </row>
    <row r="23" spans="1:28" x14ac:dyDescent="0.25">
      <c r="S23" s="115" t="s">
        <v>69</v>
      </c>
      <c r="T23" s="115"/>
      <c r="U23" s="116"/>
      <c r="V23" s="116">
        <v>966</v>
      </c>
      <c r="W23" s="116">
        <v>1148</v>
      </c>
      <c r="X23" s="116">
        <v>1059</v>
      </c>
      <c r="Y23" s="112">
        <v>1043</v>
      </c>
      <c r="Z23" s="112">
        <v>1160</v>
      </c>
      <c r="AB23" s="117">
        <f t="shared" si="2"/>
        <v>3.6475693352619333E-2</v>
      </c>
    </row>
    <row r="24" spans="1:28" x14ac:dyDescent="0.25">
      <c r="S24" s="115" t="s">
        <v>70</v>
      </c>
      <c r="T24" s="115"/>
      <c r="U24" s="116"/>
      <c r="V24" s="116">
        <v>92</v>
      </c>
      <c r="W24" s="116">
        <v>110</v>
      </c>
      <c r="X24" s="116">
        <v>92</v>
      </c>
      <c r="Y24" s="112">
        <v>83</v>
      </c>
      <c r="Z24" s="112">
        <v>78</v>
      </c>
      <c r="AB24" s="117">
        <f t="shared" si="2"/>
        <v>2.4526759323312999E-3</v>
      </c>
    </row>
    <row r="25" spans="1:28" x14ac:dyDescent="0.25">
      <c r="S25" s="115" t="s">
        <v>71</v>
      </c>
      <c r="T25" s="115"/>
      <c r="U25" s="116"/>
      <c r="V25" s="116">
        <v>720</v>
      </c>
      <c r="W25" s="116">
        <v>775</v>
      </c>
      <c r="X25" s="116">
        <v>766</v>
      </c>
      <c r="Y25" s="112">
        <v>843</v>
      </c>
      <c r="Z25" s="112">
        <v>807</v>
      </c>
      <c r="AB25" s="117">
        <f t="shared" si="2"/>
        <v>2.5375762530658451E-2</v>
      </c>
    </row>
    <row r="26" spans="1:28" x14ac:dyDescent="0.25">
      <c r="S26" s="115" t="s">
        <v>72</v>
      </c>
      <c r="T26" s="115"/>
      <c r="U26" s="116"/>
      <c r="V26" s="116">
        <v>491</v>
      </c>
      <c r="W26" s="116">
        <v>554</v>
      </c>
      <c r="X26" s="116">
        <v>598</v>
      </c>
      <c r="Y26" s="112">
        <v>702</v>
      </c>
      <c r="Z26" s="112">
        <v>840</v>
      </c>
      <c r="AB26" s="117">
        <f t="shared" si="2"/>
        <v>2.6413433117413999E-2</v>
      </c>
    </row>
    <row r="27" spans="1:28" x14ac:dyDescent="0.25">
      <c r="S27" s="115" t="s">
        <v>73</v>
      </c>
      <c r="T27" s="115"/>
      <c r="U27" s="116"/>
      <c r="V27" s="116">
        <v>1225</v>
      </c>
      <c r="W27" s="116">
        <v>1382</v>
      </c>
      <c r="X27" s="116">
        <v>1376</v>
      </c>
      <c r="Y27" s="112">
        <v>1459</v>
      </c>
      <c r="Z27" s="112">
        <v>1545</v>
      </c>
      <c r="AB27" s="117">
        <f t="shared" si="2"/>
        <v>4.8581850198100747E-2</v>
      </c>
    </row>
    <row r="28" spans="1:28" x14ac:dyDescent="0.25">
      <c r="S28" s="115" t="s">
        <v>74</v>
      </c>
      <c r="T28" s="115"/>
      <c r="U28" s="116"/>
      <c r="V28" s="116">
        <v>2068</v>
      </c>
      <c r="W28" s="116">
        <v>2468</v>
      </c>
      <c r="X28" s="116">
        <v>2442</v>
      </c>
      <c r="Y28" s="112">
        <v>2360</v>
      </c>
      <c r="Z28" s="112">
        <v>2458</v>
      </c>
      <c r="AB28" s="117">
        <f t="shared" si="2"/>
        <v>7.7290736431670962E-2</v>
      </c>
    </row>
    <row r="29" spans="1:28" x14ac:dyDescent="0.25">
      <c r="S29" s="115" t="s">
        <v>75</v>
      </c>
      <c r="T29" s="115"/>
      <c r="U29" s="116"/>
      <c r="V29" s="116">
        <v>1512</v>
      </c>
      <c r="W29" s="116">
        <v>1569</v>
      </c>
      <c r="X29" s="116">
        <v>1704</v>
      </c>
      <c r="Y29" s="112">
        <v>1615</v>
      </c>
      <c r="Z29" s="112">
        <v>1715</v>
      </c>
      <c r="AB29" s="117">
        <f t="shared" si="2"/>
        <v>5.3927425948053581E-2</v>
      </c>
    </row>
    <row r="30" spans="1:28" x14ac:dyDescent="0.25">
      <c r="S30" s="115" t="s">
        <v>76</v>
      </c>
      <c r="T30" s="115"/>
      <c r="U30" s="116"/>
      <c r="V30" s="116">
        <v>2443</v>
      </c>
      <c r="W30" s="116">
        <v>2502</v>
      </c>
      <c r="X30" s="116">
        <v>2584</v>
      </c>
      <c r="Y30" s="112">
        <v>2725</v>
      </c>
      <c r="Z30" s="112">
        <v>2849</v>
      </c>
      <c r="AB30" s="117">
        <f t="shared" si="2"/>
        <v>8.958556065656248E-2</v>
      </c>
    </row>
    <row r="31" spans="1:28" x14ac:dyDescent="0.25">
      <c r="S31" s="115" t="s">
        <v>77</v>
      </c>
      <c r="T31" s="115"/>
      <c r="U31" s="116"/>
      <c r="V31" s="116">
        <v>2544</v>
      </c>
      <c r="W31" s="116">
        <v>2834</v>
      </c>
      <c r="X31" s="116">
        <v>3032</v>
      </c>
      <c r="Y31" s="112">
        <v>3146</v>
      </c>
      <c r="Z31" s="112">
        <v>3563</v>
      </c>
      <c r="AB31" s="117">
        <f t="shared" si="2"/>
        <v>0.11203697880636437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284</v>
      </c>
      <c r="W32" s="116">
        <v>312</v>
      </c>
      <c r="X32" s="116">
        <v>338</v>
      </c>
      <c r="Y32" s="112">
        <v>358</v>
      </c>
      <c r="Z32" s="112">
        <v>343</v>
      </c>
      <c r="AB32" s="117">
        <f t="shared" si="2"/>
        <v>1.0785485189610717E-2</v>
      </c>
    </row>
    <row r="33" spans="19:32" x14ac:dyDescent="0.25">
      <c r="S33" s="115" t="s">
        <v>79</v>
      </c>
      <c r="T33" s="115"/>
      <c r="U33" s="116"/>
      <c r="V33" s="116">
        <v>1079</v>
      </c>
      <c r="W33" s="116">
        <v>1327</v>
      </c>
      <c r="X33" s="116">
        <v>1470</v>
      </c>
      <c r="Y33" s="112">
        <v>1463</v>
      </c>
      <c r="Z33" s="112">
        <v>1549</v>
      </c>
      <c r="AB33" s="117">
        <f t="shared" si="2"/>
        <v>4.8707628451040812E-2</v>
      </c>
    </row>
    <row r="34" spans="19:32" x14ac:dyDescent="0.25">
      <c r="S34" s="118" t="s">
        <v>53</v>
      </c>
      <c r="T34" s="118"/>
      <c r="U34" s="119"/>
      <c r="V34" s="119">
        <v>26884</v>
      </c>
      <c r="W34" s="119">
        <v>28794</v>
      </c>
      <c r="X34" s="119">
        <v>28952</v>
      </c>
      <c r="Y34" s="120">
        <v>29586</v>
      </c>
      <c r="Z34" s="120">
        <v>31802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16255</v>
      </c>
      <c r="W37" s="112">
        <v>17071</v>
      </c>
      <c r="X37" s="112">
        <v>17214</v>
      </c>
      <c r="Y37" s="112">
        <v>17664</v>
      </c>
      <c r="Z37" s="112">
        <v>18252</v>
      </c>
      <c r="AB37" s="132">
        <f>Z37/Z40*100</f>
        <v>83.012689316414239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2913</v>
      </c>
      <c r="W38" s="112">
        <v>3028</v>
      </c>
      <c r="X38" s="112">
        <v>3182</v>
      </c>
      <c r="Y38" s="112">
        <v>3509</v>
      </c>
      <c r="Z38" s="112">
        <v>3735</v>
      </c>
      <c r="AB38" s="132">
        <f>Z38/Z40*100</f>
        <v>16.987310683585754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19168</v>
      </c>
      <c r="W40" s="112">
        <v>20099</v>
      </c>
      <c r="X40" s="112">
        <v>20396</v>
      </c>
      <c r="Y40" s="112">
        <v>21173</v>
      </c>
      <c r="Z40" s="112">
        <v>21987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32</v>
      </c>
      <c r="W44" s="112">
        <v>31</v>
      </c>
      <c r="X44" s="112">
        <v>43</v>
      </c>
      <c r="Y44" s="112">
        <v>33</v>
      </c>
      <c r="Z44" s="112">
        <v>50</v>
      </c>
    </row>
    <row r="45" spans="19:32" x14ac:dyDescent="0.25">
      <c r="S45" s="115" t="s">
        <v>37</v>
      </c>
      <c r="T45" s="115"/>
      <c r="U45" s="112"/>
      <c r="V45" s="112">
        <v>372</v>
      </c>
      <c r="W45" s="112">
        <v>447</v>
      </c>
      <c r="X45" s="112">
        <v>419</v>
      </c>
      <c r="Y45" s="112">
        <v>474</v>
      </c>
      <c r="Z45" s="112">
        <v>588</v>
      </c>
    </row>
    <row r="46" spans="19:32" x14ac:dyDescent="0.25">
      <c r="S46" s="115" t="s">
        <v>38</v>
      </c>
      <c r="T46" s="115"/>
      <c r="U46" s="112"/>
      <c r="V46" s="112">
        <v>850</v>
      </c>
      <c r="W46" s="112">
        <v>997</v>
      </c>
      <c r="X46" s="112">
        <v>956</v>
      </c>
      <c r="Y46" s="112">
        <v>883</v>
      </c>
      <c r="Z46" s="112">
        <v>1184</v>
      </c>
    </row>
    <row r="47" spans="19:32" x14ac:dyDescent="0.25">
      <c r="S47" s="115" t="s">
        <v>39</v>
      </c>
      <c r="T47" s="115"/>
      <c r="U47" s="112"/>
      <c r="V47" s="112">
        <v>1148</v>
      </c>
      <c r="W47" s="112">
        <v>1268</v>
      </c>
      <c r="X47" s="112">
        <v>1179</v>
      </c>
      <c r="Y47" s="112">
        <v>1163</v>
      </c>
      <c r="Z47" s="112">
        <v>1155</v>
      </c>
    </row>
    <row r="48" spans="19:32" x14ac:dyDescent="0.25">
      <c r="S48" s="115" t="s">
        <v>40</v>
      </c>
      <c r="T48" s="115"/>
      <c r="U48" s="112"/>
      <c r="V48" s="112">
        <v>1307</v>
      </c>
      <c r="W48" s="112">
        <v>1434</v>
      </c>
      <c r="X48" s="112">
        <v>1464</v>
      </c>
      <c r="Y48" s="112">
        <v>1491</v>
      </c>
      <c r="Z48" s="112">
        <v>1642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1375</v>
      </c>
      <c r="W49" s="112">
        <v>1449</v>
      </c>
      <c r="X49" s="112">
        <v>1444</v>
      </c>
      <c r="Y49" s="112">
        <v>1464</v>
      </c>
      <c r="Z49" s="112">
        <v>1481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Livingstone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1349</v>
      </c>
      <c r="W50" s="112">
        <v>1498</v>
      </c>
      <c r="X50" s="112">
        <v>1547</v>
      </c>
      <c r="Y50" s="112">
        <v>1569</v>
      </c>
      <c r="Z50" s="112">
        <v>1560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1348</v>
      </c>
      <c r="W51" s="112">
        <v>1445</v>
      </c>
      <c r="X51" s="112">
        <v>1443</v>
      </c>
      <c r="Y51" s="112">
        <v>1418</v>
      </c>
      <c r="Z51" s="112">
        <v>1562</v>
      </c>
    </row>
    <row r="52" spans="1:26" ht="15" customHeight="1" x14ac:dyDescent="0.25">
      <c r="S52" s="115" t="s">
        <v>44</v>
      </c>
      <c r="T52" s="115"/>
      <c r="U52" s="112"/>
      <c r="V52" s="112">
        <v>1440</v>
      </c>
      <c r="W52" s="112">
        <v>1556</v>
      </c>
      <c r="X52" s="112">
        <v>1504</v>
      </c>
      <c r="Y52" s="112">
        <v>1531</v>
      </c>
      <c r="Z52" s="112">
        <v>1543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1569</v>
      </c>
      <c r="W53" s="112">
        <v>1595</v>
      </c>
      <c r="X53" s="112">
        <v>1490</v>
      </c>
      <c r="Y53" s="112">
        <v>1509</v>
      </c>
      <c r="Z53" s="112">
        <v>1605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1494</v>
      </c>
      <c r="W54" s="112">
        <v>1547</v>
      </c>
      <c r="X54" s="112">
        <v>1571</v>
      </c>
      <c r="Y54" s="112">
        <v>1572</v>
      </c>
      <c r="Z54" s="112">
        <v>1617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1096</v>
      </c>
      <c r="W55" s="112">
        <v>1234</v>
      </c>
      <c r="X55" s="112">
        <v>1209</v>
      </c>
      <c r="Y55" s="112">
        <v>1327</v>
      </c>
      <c r="Z55" s="112">
        <v>1330</v>
      </c>
    </row>
    <row r="56" spans="1:26" ht="15" customHeight="1" x14ac:dyDescent="0.25">
      <c r="S56" s="115" t="s">
        <v>48</v>
      </c>
      <c r="T56" s="115"/>
      <c r="U56" s="112"/>
      <c r="V56" s="112">
        <v>472</v>
      </c>
      <c r="W56" s="112">
        <v>513</v>
      </c>
      <c r="X56" s="112">
        <v>590</v>
      </c>
      <c r="Y56" s="112">
        <v>650</v>
      </c>
      <c r="Z56" s="112">
        <v>732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193</v>
      </c>
      <c r="W57" s="112">
        <v>209</v>
      </c>
      <c r="X57" s="112">
        <v>200</v>
      </c>
      <c r="Y57" s="112">
        <v>240</v>
      </c>
      <c r="Z57" s="112">
        <v>252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84</v>
      </c>
      <c r="W58" s="112">
        <v>101</v>
      </c>
      <c r="X58" s="112">
        <v>93</v>
      </c>
      <c r="Y58" s="112">
        <v>100</v>
      </c>
      <c r="Z58" s="112">
        <v>118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37</v>
      </c>
      <c r="W59" s="112">
        <v>43</v>
      </c>
      <c r="X59" s="112">
        <v>41</v>
      </c>
      <c r="Y59" s="112">
        <v>43</v>
      </c>
      <c r="Z59" s="112">
        <v>37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30</v>
      </c>
      <c r="W60" s="112">
        <v>33</v>
      </c>
      <c r="X60" s="112">
        <v>21</v>
      </c>
      <c r="Y60" s="112">
        <v>22</v>
      </c>
      <c r="Z60" s="112">
        <v>26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14191</v>
      </c>
      <c r="W61" s="112">
        <v>15389</v>
      </c>
      <c r="X61" s="112">
        <v>15212</v>
      </c>
      <c r="Y61" s="112">
        <v>15472</v>
      </c>
      <c r="Z61" s="112">
        <v>16482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30</v>
      </c>
      <c r="W63" s="112">
        <v>45</v>
      </c>
      <c r="X63" s="112">
        <v>49</v>
      </c>
      <c r="Y63" s="112">
        <v>40</v>
      </c>
      <c r="Z63" s="112">
        <v>64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444</v>
      </c>
      <c r="W64" s="112">
        <v>433</v>
      </c>
      <c r="X64" s="112">
        <v>488</v>
      </c>
      <c r="Y64" s="112">
        <v>509</v>
      </c>
      <c r="Z64" s="112">
        <v>566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Livingstone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927</v>
      </c>
      <c r="W65" s="112">
        <v>1063</v>
      </c>
      <c r="X65" s="112">
        <v>1041</v>
      </c>
      <c r="Y65" s="112">
        <v>978</v>
      </c>
      <c r="Z65" s="112">
        <v>1031</v>
      </c>
    </row>
    <row r="66" spans="1:26" x14ac:dyDescent="0.25">
      <c r="S66" s="115" t="s">
        <v>39</v>
      </c>
      <c r="T66" s="115"/>
      <c r="U66" s="112"/>
      <c r="V66" s="112">
        <v>916</v>
      </c>
      <c r="W66" s="112">
        <v>1073</v>
      </c>
      <c r="X66" s="112">
        <v>1043</v>
      </c>
      <c r="Y66" s="112">
        <v>1122</v>
      </c>
      <c r="Z66" s="112">
        <v>1219</v>
      </c>
    </row>
    <row r="67" spans="1:26" x14ac:dyDescent="0.25">
      <c r="S67" s="115" t="s">
        <v>40</v>
      </c>
      <c r="T67" s="115"/>
      <c r="U67" s="112"/>
      <c r="V67" s="112">
        <v>1065</v>
      </c>
      <c r="W67" s="112">
        <v>1169</v>
      </c>
      <c r="X67" s="112">
        <v>1215</v>
      </c>
      <c r="Y67" s="112">
        <v>1214</v>
      </c>
      <c r="Z67" s="112">
        <v>1299</v>
      </c>
    </row>
    <row r="68" spans="1:26" x14ac:dyDescent="0.25">
      <c r="S68" s="115" t="s">
        <v>41</v>
      </c>
      <c r="T68" s="115"/>
      <c r="U68" s="112"/>
      <c r="V68" s="112">
        <v>1083</v>
      </c>
      <c r="W68" s="112">
        <v>1127</v>
      </c>
      <c r="X68" s="112">
        <v>1199</v>
      </c>
      <c r="Y68" s="112">
        <v>1189</v>
      </c>
      <c r="Z68" s="112">
        <v>1360</v>
      </c>
    </row>
    <row r="69" spans="1:26" x14ac:dyDescent="0.25">
      <c r="S69" s="115" t="s">
        <v>42</v>
      </c>
      <c r="T69" s="115"/>
      <c r="U69" s="112"/>
      <c r="V69" s="112">
        <v>1179</v>
      </c>
      <c r="W69" s="112">
        <v>1200</v>
      </c>
      <c r="X69" s="112">
        <v>1304</v>
      </c>
      <c r="Y69" s="112">
        <v>1360</v>
      </c>
      <c r="Z69" s="112">
        <v>1442</v>
      </c>
    </row>
    <row r="70" spans="1:26" x14ac:dyDescent="0.25">
      <c r="S70" s="115" t="s">
        <v>43</v>
      </c>
      <c r="T70" s="115"/>
      <c r="U70" s="112"/>
      <c r="V70" s="112">
        <v>1351</v>
      </c>
      <c r="W70" s="112">
        <v>1326</v>
      </c>
      <c r="X70" s="112">
        <v>1298</v>
      </c>
      <c r="Y70" s="112">
        <v>1325</v>
      </c>
      <c r="Z70" s="112">
        <v>1459</v>
      </c>
    </row>
    <row r="71" spans="1:26" x14ac:dyDescent="0.25">
      <c r="S71" s="115" t="s">
        <v>44</v>
      </c>
      <c r="T71" s="115"/>
      <c r="U71" s="112"/>
      <c r="V71" s="112">
        <v>1484</v>
      </c>
      <c r="W71" s="112">
        <v>1549</v>
      </c>
      <c r="X71" s="112">
        <v>1612</v>
      </c>
      <c r="Y71" s="112">
        <v>1602</v>
      </c>
      <c r="Z71" s="112">
        <v>1623</v>
      </c>
    </row>
    <row r="72" spans="1:26" x14ac:dyDescent="0.25">
      <c r="S72" s="115" t="s">
        <v>45</v>
      </c>
      <c r="T72" s="115"/>
      <c r="U72" s="112"/>
      <c r="V72" s="112">
        <v>1414</v>
      </c>
      <c r="W72" s="112">
        <v>1445</v>
      </c>
      <c r="X72" s="112">
        <v>1439</v>
      </c>
      <c r="Y72" s="112">
        <v>1535</v>
      </c>
      <c r="Z72" s="112">
        <v>1677</v>
      </c>
    </row>
    <row r="73" spans="1:26" x14ac:dyDescent="0.25">
      <c r="S73" s="115" t="s">
        <v>46</v>
      </c>
      <c r="T73" s="115"/>
      <c r="U73" s="112"/>
      <c r="V73" s="112">
        <v>1343</v>
      </c>
      <c r="W73" s="112">
        <v>1426</v>
      </c>
      <c r="X73" s="112">
        <v>1463</v>
      </c>
      <c r="Y73" s="112">
        <v>1465</v>
      </c>
      <c r="Z73" s="112">
        <v>1565</v>
      </c>
    </row>
    <row r="74" spans="1:26" x14ac:dyDescent="0.25">
      <c r="S74" s="115" t="s">
        <v>47</v>
      </c>
      <c r="T74" s="115"/>
      <c r="U74" s="112"/>
      <c r="V74" s="112">
        <v>852</v>
      </c>
      <c r="W74" s="112">
        <v>872</v>
      </c>
      <c r="X74" s="112">
        <v>907</v>
      </c>
      <c r="Y74" s="112">
        <v>1026</v>
      </c>
      <c r="Z74" s="112">
        <v>1143</v>
      </c>
    </row>
    <row r="75" spans="1:26" x14ac:dyDescent="0.25">
      <c r="S75" s="115" t="s">
        <v>48</v>
      </c>
      <c r="T75" s="115"/>
      <c r="U75" s="112"/>
      <c r="V75" s="112">
        <v>337</v>
      </c>
      <c r="W75" s="112">
        <v>365</v>
      </c>
      <c r="X75" s="112">
        <v>392</v>
      </c>
      <c r="Y75" s="112">
        <v>440</v>
      </c>
      <c r="Z75" s="112">
        <v>527</v>
      </c>
    </row>
    <row r="76" spans="1:26" x14ac:dyDescent="0.25">
      <c r="S76" s="115" t="s">
        <v>49</v>
      </c>
      <c r="T76" s="115"/>
      <c r="U76" s="112"/>
      <c r="V76" s="112">
        <v>130</v>
      </c>
      <c r="W76" s="112">
        <v>144</v>
      </c>
      <c r="X76" s="112">
        <v>151</v>
      </c>
      <c r="Y76" s="112">
        <v>172</v>
      </c>
      <c r="Z76" s="112">
        <v>173</v>
      </c>
    </row>
    <row r="77" spans="1:26" x14ac:dyDescent="0.25">
      <c r="S77" s="115" t="s">
        <v>50</v>
      </c>
      <c r="T77" s="115"/>
      <c r="U77" s="112"/>
      <c r="V77" s="112">
        <v>79</v>
      </c>
      <c r="W77" s="112">
        <v>74</v>
      </c>
      <c r="X77" s="112">
        <v>68</v>
      </c>
      <c r="Y77" s="112">
        <v>71</v>
      </c>
      <c r="Z77" s="112">
        <v>69</v>
      </c>
    </row>
    <row r="78" spans="1:26" x14ac:dyDescent="0.25">
      <c r="S78" s="115" t="s">
        <v>51</v>
      </c>
      <c r="T78" s="115"/>
      <c r="U78" s="112"/>
      <c r="V78" s="112">
        <v>38</v>
      </c>
      <c r="W78" s="112">
        <v>59</v>
      </c>
      <c r="X78" s="112">
        <v>49</v>
      </c>
      <c r="Y78" s="112">
        <v>43</v>
      </c>
      <c r="Z78" s="112">
        <v>40</v>
      </c>
    </row>
    <row r="79" spans="1:26" x14ac:dyDescent="0.25">
      <c r="S79" s="115" t="s">
        <v>52</v>
      </c>
      <c r="T79" s="115"/>
      <c r="U79" s="112"/>
      <c r="V79" s="112">
        <v>26</v>
      </c>
      <c r="W79" s="112">
        <v>26</v>
      </c>
      <c r="X79" s="112">
        <v>23</v>
      </c>
      <c r="Y79" s="112">
        <v>26</v>
      </c>
      <c r="Z79" s="112">
        <v>26</v>
      </c>
    </row>
    <row r="80" spans="1:26" x14ac:dyDescent="0.25">
      <c r="S80" s="118" t="s">
        <v>53</v>
      </c>
      <c r="T80" s="118"/>
      <c r="U80" s="112"/>
      <c r="V80" s="112">
        <v>12689</v>
      </c>
      <c r="W80" s="112">
        <v>13399</v>
      </c>
      <c r="X80" s="112">
        <v>13735</v>
      </c>
      <c r="Y80" s="112">
        <v>14121</v>
      </c>
      <c r="Z80" s="112">
        <v>15283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Livingstone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814</v>
      </c>
      <c r="W83" s="112">
        <v>854</v>
      </c>
      <c r="X83" s="112">
        <v>841</v>
      </c>
      <c r="Y83" s="112">
        <v>865</v>
      </c>
      <c r="Z83" s="112">
        <v>903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894</v>
      </c>
      <c r="W84" s="112">
        <v>897</v>
      </c>
      <c r="X84" s="112">
        <v>912</v>
      </c>
      <c r="Y84" s="112">
        <v>921</v>
      </c>
      <c r="Z84" s="112">
        <v>947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2370</v>
      </c>
      <c r="W85" s="112">
        <v>2510</v>
      </c>
      <c r="X85" s="112">
        <v>2581</v>
      </c>
      <c r="Y85" s="112">
        <v>2699</v>
      </c>
      <c r="Z85" s="112">
        <v>2803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31,802</v>
      </c>
      <c r="D86" s="96">
        <f t="shared" ref="D86:D91" si="4">AD4</f>
        <v>7.4791307580519772E-2</v>
      </c>
      <c r="E86" s="97">
        <f t="shared" ref="E86:E91" si="5">AD4</f>
        <v>7.4791307580519772E-2</v>
      </c>
      <c r="F86" s="96">
        <f t="shared" ref="F86:F91" si="6">AF4</f>
        <v>0.18306610617164543</v>
      </c>
      <c r="G86" s="97">
        <f t="shared" ref="G86:G91" si="7">AF4</f>
        <v>0.18306610617164543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449</v>
      </c>
      <c r="W86" s="112">
        <v>484</v>
      </c>
      <c r="X86" s="112">
        <v>520</v>
      </c>
      <c r="Y86" s="112">
        <v>560</v>
      </c>
      <c r="Z86" s="112">
        <v>605</v>
      </c>
    </row>
    <row r="87" spans="1:30" ht="15" customHeight="1" x14ac:dyDescent="0.25">
      <c r="A87" s="98" t="s">
        <v>4</v>
      </c>
      <c r="B87" s="49"/>
      <c r="C87" s="57" t="str">
        <f t="shared" si="3"/>
        <v>16,482</v>
      </c>
      <c r="D87" s="96">
        <f t="shared" si="4"/>
        <v>6.5554693560899935E-2</v>
      </c>
      <c r="E87" s="97">
        <f t="shared" si="5"/>
        <v>6.5554693560899935E-2</v>
      </c>
      <c r="F87" s="96">
        <f t="shared" si="6"/>
        <v>0.16119487107228414</v>
      </c>
      <c r="G87" s="97">
        <f t="shared" si="7"/>
        <v>0.16119487107228414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302</v>
      </c>
      <c r="W87" s="112">
        <v>284</v>
      </c>
      <c r="X87" s="112">
        <v>295</v>
      </c>
      <c r="Y87" s="112">
        <v>303</v>
      </c>
      <c r="Z87" s="112">
        <v>294</v>
      </c>
    </row>
    <row r="88" spans="1:30" ht="15" customHeight="1" x14ac:dyDescent="0.25">
      <c r="A88" s="98" t="s">
        <v>5</v>
      </c>
      <c r="B88" s="49"/>
      <c r="C88" s="57" t="str">
        <f t="shared" si="3"/>
        <v>15,283</v>
      </c>
      <c r="D88" s="96">
        <f t="shared" si="4"/>
        <v>8.2672145083592996E-2</v>
      </c>
      <c r="E88" s="97">
        <f t="shared" si="5"/>
        <v>8.2672145083592996E-2</v>
      </c>
      <c r="F88" s="96">
        <f t="shared" si="6"/>
        <v>0.20461890123748727</v>
      </c>
      <c r="G88" s="97">
        <f t="shared" si="7"/>
        <v>0.20461890123748727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354</v>
      </c>
      <c r="W88" s="112">
        <v>382</v>
      </c>
      <c r="X88" s="112">
        <v>395</v>
      </c>
      <c r="Y88" s="112">
        <v>408</v>
      </c>
      <c r="Z88" s="112">
        <v>458</v>
      </c>
    </row>
    <row r="89" spans="1:30" ht="15" customHeight="1" x14ac:dyDescent="0.25">
      <c r="A89" s="49" t="s">
        <v>6</v>
      </c>
      <c r="B89" s="49"/>
      <c r="C89" s="57" t="str">
        <f t="shared" si="3"/>
        <v>21,992</v>
      </c>
      <c r="D89" s="96">
        <f t="shared" si="4"/>
        <v>3.8632284877680112E-2</v>
      </c>
      <c r="E89" s="97">
        <f t="shared" si="5"/>
        <v>3.8632284877680112E-2</v>
      </c>
      <c r="F89" s="96">
        <f t="shared" si="6"/>
        <v>0.14714934014918368</v>
      </c>
      <c r="G89" s="97">
        <f t="shared" si="7"/>
        <v>0.14714934014918368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1599</v>
      </c>
      <c r="W89" s="112">
        <v>1757</v>
      </c>
      <c r="X89" s="112">
        <v>1844</v>
      </c>
      <c r="Y89" s="112">
        <v>1904</v>
      </c>
      <c r="Z89" s="112">
        <v>1908</v>
      </c>
    </row>
    <row r="90" spans="1:30" ht="15" customHeight="1" x14ac:dyDescent="0.25">
      <c r="A90" s="49" t="s">
        <v>98</v>
      </c>
      <c r="B90" s="49"/>
      <c r="C90" s="57" t="str">
        <f t="shared" si="3"/>
        <v>$50,742</v>
      </c>
      <c r="D90" s="96">
        <f t="shared" si="4"/>
        <v>2.6661222682879071E-2</v>
      </c>
      <c r="E90" s="97">
        <f t="shared" si="5"/>
        <v>2.6661222682879071E-2</v>
      </c>
      <c r="F90" s="96">
        <f t="shared" si="6"/>
        <v>0.12756604594100263</v>
      </c>
      <c r="G90" s="97">
        <f t="shared" si="7"/>
        <v>0.12756604594100263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1079</v>
      </c>
      <c r="W90" s="112">
        <v>1275</v>
      </c>
      <c r="X90" s="112">
        <v>1310</v>
      </c>
      <c r="Y90" s="112">
        <v>1296</v>
      </c>
      <c r="Z90" s="112">
        <v>1387</v>
      </c>
    </row>
    <row r="91" spans="1:30" ht="15" customHeight="1" x14ac:dyDescent="0.25">
      <c r="A91" s="49" t="s">
        <v>7</v>
      </c>
      <c r="B91" s="49"/>
      <c r="C91" s="57" t="str">
        <f t="shared" si="3"/>
        <v>$1,535.4 mil</v>
      </c>
      <c r="D91" s="96">
        <f t="shared" si="4"/>
        <v>9.1131513740833725E-2</v>
      </c>
      <c r="E91" s="97">
        <f t="shared" si="5"/>
        <v>9.1131513740833725E-2</v>
      </c>
      <c r="F91" s="96">
        <f t="shared" si="6"/>
        <v>0.34981893381711449</v>
      </c>
      <c r="G91" s="97">
        <f t="shared" si="7"/>
        <v>0.34981893381711449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10053</v>
      </c>
      <c r="W91" s="112">
        <v>10591</v>
      </c>
      <c r="X91" s="112">
        <v>10665</v>
      </c>
      <c r="Y91" s="112">
        <v>11046</v>
      </c>
      <c r="Z91" s="112">
        <v>11453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599</v>
      </c>
      <c r="W93" s="112">
        <v>634</v>
      </c>
      <c r="X93" s="112">
        <v>674</v>
      </c>
      <c r="Y93" s="112">
        <v>702</v>
      </c>
      <c r="Z93" s="112">
        <v>742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1641</v>
      </c>
      <c r="W94" s="112">
        <v>1703</v>
      </c>
      <c r="X94" s="112">
        <v>1797</v>
      </c>
      <c r="Y94" s="112">
        <v>1923</v>
      </c>
      <c r="Z94" s="112">
        <v>1984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304</v>
      </c>
      <c r="W95" s="112">
        <v>356</v>
      </c>
      <c r="X95" s="112">
        <v>373</v>
      </c>
      <c r="Y95" s="112">
        <v>371</v>
      </c>
      <c r="Z95" s="112">
        <v>392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1374</v>
      </c>
      <c r="W96" s="112">
        <v>1525</v>
      </c>
      <c r="X96" s="112">
        <v>1595</v>
      </c>
      <c r="Y96" s="112">
        <v>1618</v>
      </c>
      <c r="Z96" s="112">
        <v>1739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1792</v>
      </c>
      <c r="W97" s="112">
        <v>1800</v>
      </c>
      <c r="X97" s="112">
        <v>1869</v>
      </c>
      <c r="Y97" s="112">
        <v>1890</v>
      </c>
      <c r="Z97" s="112">
        <v>1916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1002</v>
      </c>
      <c r="W98" s="112">
        <v>1008</v>
      </c>
      <c r="X98" s="112">
        <v>1024</v>
      </c>
      <c r="Y98" s="112">
        <v>1023</v>
      </c>
      <c r="Z98" s="112">
        <v>1083</v>
      </c>
    </row>
    <row r="99" spans="1:32" ht="15" customHeight="1" x14ac:dyDescent="0.25">
      <c r="S99" s="115" t="s">
        <v>199</v>
      </c>
      <c r="T99" s="115"/>
      <c r="U99" s="112"/>
      <c r="V99" s="112">
        <v>145</v>
      </c>
      <c r="W99" s="112">
        <v>157</v>
      </c>
      <c r="X99" s="112">
        <v>196</v>
      </c>
      <c r="Y99" s="112">
        <v>197</v>
      </c>
      <c r="Z99" s="112">
        <v>232</v>
      </c>
    </row>
    <row r="100" spans="1:32" ht="15" customHeight="1" x14ac:dyDescent="0.25">
      <c r="S100" s="115" t="s">
        <v>58</v>
      </c>
      <c r="T100" s="115"/>
      <c r="U100" s="112"/>
      <c r="V100" s="112">
        <v>545</v>
      </c>
      <c r="W100" s="112">
        <v>609</v>
      </c>
      <c r="X100" s="112">
        <v>639</v>
      </c>
      <c r="Y100" s="112">
        <v>670</v>
      </c>
      <c r="Z100" s="112">
        <v>714</v>
      </c>
    </row>
    <row r="101" spans="1:32" x14ac:dyDescent="0.25">
      <c r="A101" s="18"/>
      <c r="S101" s="118" t="s">
        <v>53</v>
      </c>
      <c r="T101" s="118"/>
      <c r="U101" s="112"/>
      <c r="V101" s="112">
        <v>9121</v>
      </c>
      <c r="W101" s="112">
        <v>9505</v>
      </c>
      <c r="X101" s="112">
        <v>9736</v>
      </c>
      <c r="Y101" s="112">
        <v>10127</v>
      </c>
      <c r="Z101" s="112">
        <v>10506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19033</v>
      </c>
      <c r="W104" s="112">
        <v>20501</v>
      </c>
      <c r="X104" s="112">
        <v>20650</v>
      </c>
      <c r="Y104" s="112">
        <v>22807</v>
      </c>
      <c r="Z104" s="112">
        <v>22807</v>
      </c>
      <c r="AB104" s="109" t="str">
        <f>TEXT(Z104,"###,###")</f>
        <v>22,807</v>
      </c>
      <c r="AD104" s="130">
        <f>Z104/($Z$4)*100</f>
        <v>71.715615370102512</v>
      </c>
      <c r="AF104" s="109"/>
    </row>
    <row r="105" spans="1:32" x14ac:dyDescent="0.25">
      <c r="S105" s="115" t="s">
        <v>17</v>
      </c>
      <c r="T105" s="115"/>
      <c r="U105" s="112"/>
      <c r="V105" s="112">
        <v>5405</v>
      </c>
      <c r="W105" s="112">
        <v>5457</v>
      </c>
      <c r="X105" s="112">
        <v>5777</v>
      </c>
      <c r="Y105" s="112">
        <v>5808</v>
      </c>
      <c r="Z105" s="112">
        <v>5871</v>
      </c>
      <c r="AB105" s="109" t="str">
        <f>TEXT(Z105,"###,###")</f>
        <v>5,871</v>
      </c>
      <c r="AD105" s="130">
        <f>Z105/($Z$4)*100</f>
        <v>18.461103075278285</v>
      </c>
      <c r="AF105" s="109"/>
    </row>
    <row r="106" spans="1:32" x14ac:dyDescent="0.25">
      <c r="S106" s="118" t="s">
        <v>53</v>
      </c>
      <c r="T106" s="118"/>
      <c r="U106" s="120"/>
      <c r="V106" s="120">
        <v>24438</v>
      </c>
      <c r="W106" s="120">
        <v>25958</v>
      </c>
      <c r="X106" s="120">
        <v>26427</v>
      </c>
      <c r="Y106" s="120">
        <v>28615</v>
      </c>
      <c r="Z106" s="120">
        <v>28678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4173</v>
      </c>
      <c r="W108" s="112">
        <v>4866</v>
      </c>
      <c r="X108" s="112">
        <v>3926</v>
      </c>
      <c r="Y108" s="112">
        <v>4473</v>
      </c>
      <c r="Z108" s="112">
        <v>4536</v>
      </c>
      <c r="AB108" s="109" t="str">
        <f>TEXT(Z108,"###,###")</f>
        <v>4,536</v>
      </c>
      <c r="AD108" s="130">
        <f>Z108/($Z$4)*100</f>
        <v>14.263253883403559</v>
      </c>
      <c r="AF108" s="109"/>
    </row>
    <row r="109" spans="1:32" x14ac:dyDescent="0.25">
      <c r="S109" s="115" t="s">
        <v>20</v>
      </c>
      <c r="T109" s="115"/>
      <c r="U109" s="112"/>
      <c r="V109" s="112">
        <v>3973</v>
      </c>
      <c r="W109" s="112">
        <v>4047</v>
      </c>
      <c r="X109" s="112">
        <v>4133</v>
      </c>
      <c r="Y109" s="112">
        <v>4122</v>
      </c>
      <c r="Z109" s="112">
        <v>4757</v>
      </c>
      <c r="AB109" s="109" t="str">
        <f>TEXT(Z109,"###,###")</f>
        <v>4,757</v>
      </c>
      <c r="AD109" s="130">
        <f>Z109/($Z$4)*100</f>
        <v>14.958178730897428</v>
      </c>
      <c r="AF109" s="109"/>
    </row>
    <row r="110" spans="1:32" x14ac:dyDescent="0.25">
      <c r="S110" s="115" t="s">
        <v>21</v>
      </c>
      <c r="T110" s="115"/>
      <c r="U110" s="112"/>
      <c r="V110" s="112">
        <v>5286</v>
      </c>
      <c r="W110" s="112">
        <v>5637</v>
      </c>
      <c r="X110" s="112">
        <v>5980</v>
      </c>
      <c r="Y110" s="112">
        <v>5852</v>
      </c>
      <c r="Z110" s="112">
        <v>6906</v>
      </c>
      <c r="AB110" s="109" t="str">
        <f>TEXT(Z110,"###,###")</f>
        <v>6,906</v>
      </c>
      <c r="AD110" s="130">
        <f>Z110/($Z$4)*100</f>
        <v>21.715615370102508</v>
      </c>
      <c r="AF110" s="109"/>
    </row>
    <row r="111" spans="1:32" x14ac:dyDescent="0.25">
      <c r="S111" s="115" t="s">
        <v>22</v>
      </c>
      <c r="T111" s="115"/>
      <c r="U111" s="112"/>
      <c r="V111" s="112">
        <v>11104</v>
      </c>
      <c r="W111" s="112">
        <v>11698</v>
      </c>
      <c r="X111" s="112">
        <v>12433</v>
      </c>
      <c r="Y111" s="112">
        <v>12578</v>
      </c>
      <c r="Z111" s="112">
        <v>13205</v>
      </c>
      <c r="AB111" s="109" t="str">
        <f>TEXT(Z111,"###,###")</f>
        <v>13,205</v>
      </c>
      <c r="AD111" s="130">
        <f>Z111/($Z$4)*100</f>
        <v>41.522545751839509</v>
      </c>
      <c r="AF111" s="109"/>
    </row>
    <row r="112" spans="1:32" x14ac:dyDescent="0.25">
      <c r="S112" s="118" t="s">
        <v>53</v>
      </c>
      <c r="T112" s="118"/>
      <c r="U112" s="112"/>
      <c r="V112" s="112">
        <v>26885</v>
      </c>
      <c r="W112" s="112">
        <v>28790</v>
      </c>
      <c r="X112" s="112">
        <v>28952</v>
      </c>
      <c r="Y112" s="112">
        <v>29585</v>
      </c>
      <c r="Z112" s="112">
        <v>31802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42.81</v>
      </c>
      <c r="W118" s="131">
        <v>42.75</v>
      </c>
      <c r="X118" s="131">
        <v>42.64</v>
      </c>
      <c r="Y118" s="131">
        <v>42.93</v>
      </c>
      <c r="Z118" s="131">
        <v>42.74</v>
      </c>
      <c r="AB118" s="109" t="str">
        <f>TEXT(Z118,"##.0")</f>
        <v>42.7</v>
      </c>
    </row>
    <row r="120" spans="19:32" x14ac:dyDescent="0.25">
      <c r="S120" s="101" t="s">
        <v>100</v>
      </c>
      <c r="T120" s="112"/>
      <c r="U120" s="112"/>
      <c r="V120" s="112">
        <v>16032</v>
      </c>
      <c r="W120" s="112">
        <v>16804</v>
      </c>
      <c r="X120" s="112">
        <v>17190</v>
      </c>
      <c r="Y120" s="112">
        <v>17842</v>
      </c>
      <c r="Z120" s="112">
        <v>18479</v>
      </c>
      <c r="AB120" s="109" t="str">
        <f>TEXT(Z120,"###,###")</f>
        <v>18,479</v>
      </c>
    </row>
    <row r="121" spans="19:32" x14ac:dyDescent="0.25">
      <c r="S121" s="101" t="s">
        <v>101</v>
      </c>
      <c r="T121" s="112"/>
      <c r="U121" s="112"/>
      <c r="V121" s="112">
        <v>1681</v>
      </c>
      <c r="W121" s="112">
        <v>1782</v>
      </c>
      <c r="X121" s="112">
        <v>1670</v>
      </c>
      <c r="Y121" s="112">
        <v>1777</v>
      </c>
      <c r="Z121" s="112">
        <v>1796</v>
      </c>
      <c r="AB121" s="109" t="str">
        <f>TEXT(Z121,"###,###")</f>
        <v>1,796</v>
      </c>
    </row>
    <row r="122" spans="19:32" x14ac:dyDescent="0.25">
      <c r="S122" s="101" t="s">
        <v>102</v>
      </c>
      <c r="T122" s="112"/>
      <c r="U122" s="112"/>
      <c r="V122" s="112">
        <v>1454</v>
      </c>
      <c r="W122" s="112">
        <v>1520</v>
      </c>
      <c r="X122" s="112">
        <v>1538</v>
      </c>
      <c r="Y122" s="112">
        <v>1556</v>
      </c>
      <c r="Z122" s="112">
        <v>1711</v>
      </c>
      <c r="AB122" s="109" t="str">
        <f>TEXT(Z122,"###,###")</f>
        <v>1,711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17486</v>
      </c>
      <c r="W124" s="112">
        <v>18324</v>
      </c>
      <c r="X124" s="112">
        <v>18728</v>
      </c>
      <c r="Y124" s="112">
        <v>19398</v>
      </c>
      <c r="Z124" s="112">
        <v>20190</v>
      </c>
      <c r="AB124" s="109" t="str">
        <f>TEXT(Z124,"###,###")</f>
        <v>20,190</v>
      </c>
      <c r="AD124" s="127">
        <f>Z124/$Z$7*100</f>
        <v>91.806111313204795</v>
      </c>
    </row>
    <row r="125" spans="19:32" x14ac:dyDescent="0.25">
      <c r="S125" s="101" t="s">
        <v>104</v>
      </c>
      <c r="T125" s="112"/>
      <c r="U125" s="112"/>
      <c r="V125" s="112">
        <v>3135</v>
      </c>
      <c r="W125" s="112">
        <v>3302</v>
      </c>
      <c r="X125" s="112">
        <v>3208</v>
      </c>
      <c r="Y125" s="112">
        <v>3333</v>
      </c>
      <c r="Z125" s="112">
        <v>3507</v>
      </c>
      <c r="AB125" s="109" t="str">
        <f>TEXT(Z125,"###,###")</f>
        <v>3,507</v>
      </c>
      <c r="AD125" s="127">
        <f>Z125/$Z$7*100</f>
        <v>15.946707893779557</v>
      </c>
    </row>
    <row r="127" spans="19:32" x14ac:dyDescent="0.25">
      <c r="S127" s="101" t="s">
        <v>105</v>
      </c>
      <c r="T127" s="112"/>
      <c r="U127" s="112"/>
      <c r="V127" s="112">
        <v>10054</v>
      </c>
      <c r="W127" s="112">
        <v>10590</v>
      </c>
      <c r="X127" s="112">
        <v>10662</v>
      </c>
      <c r="Y127" s="112">
        <v>11046</v>
      </c>
      <c r="Z127" s="112">
        <v>11448</v>
      </c>
      <c r="AB127" s="109" t="str">
        <f>TEXT(Z127,"###,###")</f>
        <v>11,448</v>
      </c>
      <c r="AD127" s="127">
        <f>Z127/$Z$7*100</f>
        <v>52.055292833757726</v>
      </c>
    </row>
    <row r="128" spans="19:32" x14ac:dyDescent="0.25">
      <c r="S128" s="101" t="s">
        <v>106</v>
      </c>
      <c r="T128" s="112"/>
      <c r="U128" s="112"/>
      <c r="V128" s="112">
        <v>9117</v>
      </c>
      <c r="W128" s="112">
        <v>9507</v>
      </c>
      <c r="X128" s="112">
        <v>9734</v>
      </c>
      <c r="Y128" s="112">
        <v>10124</v>
      </c>
      <c r="Z128" s="112">
        <v>10507</v>
      </c>
      <c r="AB128" s="109" t="str">
        <f>TEXT(Z128,"###,###")</f>
        <v>10,507</v>
      </c>
      <c r="AD128" s="127">
        <f>Z128/$Z$7*100</f>
        <v>47.77646416878865</v>
      </c>
    </row>
    <row r="130" spans="19:20" x14ac:dyDescent="0.25">
      <c r="S130" s="101" t="s">
        <v>280</v>
      </c>
      <c r="T130" s="127">
        <v>84.026009457984713</v>
      </c>
    </row>
    <row r="131" spans="19:20" x14ac:dyDescent="0.25">
      <c r="S131" s="101" t="s">
        <v>281</v>
      </c>
      <c r="T131" s="127">
        <v>8.1666060385594754</v>
      </c>
    </row>
    <row r="132" spans="19:20" x14ac:dyDescent="0.25">
      <c r="S132" s="101" t="s">
        <v>282</v>
      </c>
      <c r="T132" s="127">
        <v>7.7801018552200798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72AE94B-FDA1-4D0E-9A4B-9237009266B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7685BE9-BC1B-422A-B0BB-547D108208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1383395-652C-4580-BDF6-115E64C5BB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ABF0570-5146-4451-8DA5-FF76686F95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93CD3-786D-4088-A5FD-5E41F117451C}">
  <sheetPr codeName="Sheet10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147</v>
      </c>
      <c r="T1" s="99"/>
      <c r="U1" s="99"/>
      <c r="V1" s="99"/>
      <c r="W1" s="99"/>
      <c r="X1" s="99"/>
      <c r="Y1" s="100" t="s">
        <v>238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147</v>
      </c>
      <c r="Y3" s="105" t="s">
        <v>238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9.38 Lockhart River,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459</v>
      </c>
      <c r="W4" s="108">
        <v>496</v>
      </c>
      <c r="X4" s="108">
        <v>426</v>
      </c>
      <c r="Y4" s="108">
        <v>359</v>
      </c>
      <c r="Z4" s="108">
        <v>341</v>
      </c>
      <c r="AB4" s="109" t="str">
        <f>TEXT(Z4,"###,###")</f>
        <v>341</v>
      </c>
      <c r="AD4" s="110">
        <f>Z4/Y4-1</f>
        <v>-5.0139275766016733E-2</v>
      </c>
      <c r="AF4" s="110">
        <f>Z4/V4-1</f>
        <v>-0.2570806100217865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224</v>
      </c>
      <c r="W5" s="108">
        <v>255</v>
      </c>
      <c r="X5" s="108">
        <v>204</v>
      </c>
      <c r="Y5" s="108">
        <v>189</v>
      </c>
      <c r="Z5" s="108">
        <v>179</v>
      </c>
      <c r="AB5" s="109" t="str">
        <f>TEXT(Z5,"###,###")</f>
        <v>179</v>
      </c>
      <c r="AD5" s="110">
        <f t="shared" ref="AD5:AD9" si="0">Z5/Y5-1</f>
        <v>-5.2910052910052907E-2</v>
      </c>
      <c r="AF5" s="110">
        <f t="shared" ref="AF5:AF9" si="1">Z5/V5-1</f>
        <v>-0.2008928571428571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232</v>
      </c>
      <c r="W6" s="108">
        <v>241</v>
      </c>
      <c r="X6" s="108">
        <v>217</v>
      </c>
      <c r="Y6" s="108">
        <v>165</v>
      </c>
      <c r="Z6" s="108">
        <v>159</v>
      </c>
      <c r="AB6" s="109" t="str">
        <f>TEXT(Z6,"###,###")</f>
        <v>159</v>
      </c>
      <c r="AD6" s="110">
        <f t="shared" si="0"/>
        <v>-3.6363636363636376E-2</v>
      </c>
      <c r="AF6" s="110">
        <f t="shared" si="1"/>
        <v>-0.31465517241379315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313</v>
      </c>
      <c r="W7" s="108">
        <v>319</v>
      </c>
      <c r="X7" s="108">
        <v>297</v>
      </c>
      <c r="Y7" s="108">
        <v>266</v>
      </c>
      <c r="Z7" s="108">
        <v>250</v>
      </c>
      <c r="AB7" s="109" t="str">
        <f>TEXT(Z7,"###,###")</f>
        <v>250</v>
      </c>
      <c r="AD7" s="110">
        <f t="shared" si="0"/>
        <v>-6.0150375939849621E-2</v>
      </c>
      <c r="AF7" s="110">
        <f t="shared" si="1"/>
        <v>-0.20127795527156545</v>
      </c>
    </row>
    <row r="8" spans="1:32" ht="17.25" customHeight="1" x14ac:dyDescent="0.25">
      <c r="A8" s="64" t="s">
        <v>12</v>
      </c>
      <c r="B8" s="65"/>
      <c r="C8" s="29"/>
      <c r="D8" s="66" t="str">
        <f>AB4</f>
        <v>341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250</v>
      </c>
      <c r="P8" s="67"/>
      <c r="S8" s="107" t="s">
        <v>84</v>
      </c>
      <c r="T8" s="108"/>
      <c r="U8" s="108"/>
      <c r="V8" s="108">
        <v>17486.82</v>
      </c>
      <c r="W8" s="108">
        <v>15027.22</v>
      </c>
      <c r="X8" s="108">
        <v>12239</v>
      </c>
      <c r="Y8" s="108">
        <v>20590.669999999998</v>
      </c>
      <c r="Z8" s="108">
        <v>22287.5</v>
      </c>
      <c r="AB8" s="109" t="str">
        <f>TEXT(Z8,"$###,###")</f>
        <v>$22,288</v>
      </c>
      <c r="AD8" s="110">
        <f t="shared" si="0"/>
        <v>8.2407711842305442E-2</v>
      </c>
      <c r="AF8" s="110">
        <f t="shared" si="1"/>
        <v>0.27453133274088715</v>
      </c>
    </row>
    <row r="9" spans="1:32" x14ac:dyDescent="0.25">
      <c r="A9" s="30" t="s">
        <v>14</v>
      </c>
      <c r="B9" s="71"/>
      <c r="C9" s="72"/>
      <c r="D9" s="73">
        <f>AD104</f>
        <v>36.656891495601172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52.800000000000004</v>
      </c>
      <c r="P9" s="74" t="s">
        <v>85</v>
      </c>
      <c r="S9" s="107" t="s">
        <v>7</v>
      </c>
      <c r="T9" s="108"/>
      <c r="U9" s="108"/>
      <c r="V9" s="108">
        <v>11646210</v>
      </c>
      <c r="W9" s="108">
        <v>9863882</v>
      </c>
      <c r="X9" s="108">
        <v>9740641</v>
      </c>
      <c r="Y9" s="108">
        <v>9699895</v>
      </c>
      <c r="Z9" s="108">
        <v>9383222</v>
      </c>
      <c r="AB9" s="109" t="str">
        <f>TEXT(Z9/1000000,"$#,###.0")&amp;" mil"</f>
        <v>$9.4 mil</v>
      </c>
      <c r="AD9" s="110">
        <f t="shared" si="0"/>
        <v>-3.2647054426877764E-2</v>
      </c>
      <c r="AF9" s="110">
        <f t="shared" si="1"/>
        <v>-0.19431111065316531</v>
      </c>
    </row>
    <row r="10" spans="1:32" x14ac:dyDescent="0.25">
      <c r="A10" s="30" t="s">
        <v>17</v>
      </c>
      <c r="B10" s="71"/>
      <c r="C10" s="72"/>
      <c r="D10" s="73">
        <f>AD105</f>
        <v>65.982404692082113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45.6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96.8</v>
      </c>
      <c r="P11" s="74" t="s">
        <v>85</v>
      </c>
      <c r="S11" s="107" t="s">
        <v>29</v>
      </c>
      <c r="T11" s="112"/>
      <c r="U11" s="112"/>
      <c r="V11" s="112">
        <v>448</v>
      </c>
      <c r="W11" s="112">
        <v>477</v>
      </c>
      <c r="X11" s="112">
        <v>412</v>
      </c>
      <c r="Y11" s="112">
        <v>342</v>
      </c>
      <c r="Z11" s="112">
        <v>333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2.4</v>
      </c>
      <c r="P12" s="74" t="s">
        <v>85</v>
      </c>
      <c r="S12" s="107" t="s">
        <v>30</v>
      </c>
      <c r="T12" s="112"/>
      <c r="U12" s="112"/>
      <c r="V12" s="112">
        <v>16</v>
      </c>
      <c r="W12" s="112">
        <v>13</v>
      </c>
      <c r="X12" s="112">
        <v>14</v>
      </c>
      <c r="Y12" s="112">
        <v>17</v>
      </c>
      <c r="Z12" s="112">
        <v>8</v>
      </c>
    </row>
    <row r="13" spans="1:32" ht="15" customHeight="1" x14ac:dyDescent="0.25">
      <c r="A13" s="30" t="s">
        <v>19</v>
      </c>
      <c r="B13" s="72"/>
      <c r="C13" s="72"/>
      <c r="D13" s="73">
        <f>AD108</f>
        <v>13.48973607038123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1.6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12.903225806451612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40.2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44.574780058651022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20.987654320987652</v>
      </c>
      <c r="P15" s="74" t="s">
        <v>85</v>
      </c>
      <c r="S15" s="115" t="s">
        <v>61</v>
      </c>
      <c r="T15" s="115"/>
      <c r="U15" s="116"/>
      <c r="V15" s="116">
        <v>8</v>
      </c>
      <c r="W15" s="116">
        <v>20</v>
      </c>
      <c r="X15" s="116">
        <v>14</v>
      </c>
      <c r="Y15" s="112">
        <v>9</v>
      </c>
      <c r="Z15" s="112">
        <v>15</v>
      </c>
      <c r="AB15" s="117">
        <f t="shared" ref="AB15:AB34" si="2">IF(Z15="np",0,Z15/$Z$34)</f>
        <v>4.398826979472141E-2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27.859237536656888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79.012345679012341</v>
      </c>
      <c r="P16" s="37" t="s">
        <v>85</v>
      </c>
      <c r="S16" s="115" t="s">
        <v>62</v>
      </c>
      <c r="T16" s="115"/>
      <c r="U16" s="116"/>
      <c r="V16" s="116">
        <v>0</v>
      </c>
      <c r="W16" s="116">
        <v>0</v>
      </c>
      <c r="X16" s="116">
        <v>0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4</v>
      </c>
      <c r="W17" s="116">
        <v>3</v>
      </c>
      <c r="X17" s="116">
        <v>0</v>
      </c>
      <c r="Y17" s="112">
        <v>0</v>
      </c>
      <c r="Z17" s="112">
        <v>1</v>
      </c>
      <c r="AB17" s="117">
        <f t="shared" si="2"/>
        <v>2.9325513196480938E-3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1</v>
      </c>
      <c r="AB18" s="117">
        <f t="shared" si="2"/>
        <v>2.9325513196480938E-3</v>
      </c>
    </row>
    <row r="19" spans="1:28" x14ac:dyDescent="0.25">
      <c r="A19" s="63" t="str">
        <f>$S$1&amp;" ("&amp;$V$2&amp;" to "&amp;$Z$2&amp;")"</f>
        <v>Lockhart River (2016-17 to 2020-21)</v>
      </c>
      <c r="B19" s="63"/>
      <c r="C19" s="63"/>
      <c r="D19" s="63"/>
      <c r="E19" s="63"/>
      <c r="F19" s="63"/>
      <c r="G19" s="63" t="str">
        <f>$S$1&amp;" ("&amp;$V$2&amp;" to "&amp;$Z$2&amp;")"</f>
        <v>Lockhart River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25</v>
      </c>
      <c r="W19" s="116">
        <v>34</v>
      </c>
      <c r="X19" s="116">
        <v>21</v>
      </c>
      <c r="Y19" s="112">
        <v>24</v>
      </c>
      <c r="Z19" s="112">
        <v>9</v>
      </c>
      <c r="AB19" s="117">
        <f t="shared" si="2"/>
        <v>2.6392961876832845E-2</v>
      </c>
    </row>
    <row r="20" spans="1:28" x14ac:dyDescent="0.25">
      <c r="S20" s="115" t="s">
        <v>66</v>
      </c>
      <c r="T20" s="115"/>
      <c r="U20" s="116"/>
      <c r="V20" s="116">
        <v>17</v>
      </c>
      <c r="W20" s="116">
        <v>15</v>
      </c>
      <c r="X20" s="116">
        <v>16</v>
      </c>
      <c r="Y20" s="112">
        <v>8</v>
      </c>
      <c r="Z20" s="112">
        <v>14</v>
      </c>
      <c r="AB20" s="117">
        <f t="shared" si="2"/>
        <v>4.1055718475073312E-2</v>
      </c>
    </row>
    <row r="21" spans="1:28" x14ac:dyDescent="0.25">
      <c r="S21" s="115" t="s">
        <v>67</v>
      </c>
      <c r="T21" s="115"/>
      <c r="U21" s="116"/>
      <c r="V21" s="116">
        <v>28</v>
      </c>
      <c r="W21" s="116">
        <v>33</v>
      </c>
      <c r="X21" s="116">
        <v>33</v>
      </c>
      <c r="Y21" s="112">
        <v>36</v>
      </c>
      <c r="Z21" s="112">
        <v>36</v>
      </c>
      <c r="AB21" s="117">
        <f t="shared" si="2"/>
        <v>0.10557184750733138</v>
      </c>
    </row>
    <row r="22" spans="1:28" x14ac:dyDescent="0.25">
      <c r="S22" s="115" t="s">
        <v>68</v>
      </c>
      <c r="T22" s="115"/>
      <c r="U22" s="116"/>
      <c r="V22" s="116">
        <v>0</v>
      </c>
      <c r="W22" s="116">
        <v>0</v>
      </c>
      <c r="X22" s="116">
        <v>0</v>
      </c>
      <c r="Y22" s="112">
        <v>0</v>
      </c>
      <c r="Z22" s="112">
        <v>1</v>
      </c>
      <c r="AB22" s="117">
        <f t="shared" si="2"/>
        <v>2.9325513196480938E-3</v>
      </c>
    </row>
    <row r="23" spans="1:28" x14ac:dyDescent="0.25">
      <c r="S23" s="115" t="s">
        <v>69</v>
      </c>
      <c r="T23" s="115"/>
      <c r="U23" s="116"/>
      <c r="V23" s="116">
        <v>0</v>
      </c>
      <c r="W23" s="116">
        <v>4</v>
      </c>
      <c r="X23" s="116">
        <v>0</v>
      </c>
      <c r="Y23" s="112">
        <v>5</v>
      </c>
      <c r="Z23" s="112">
        <v>3</v>
      </c>
      <c r="AB23" s="117">
        <f t="shared" si="2"/>
        <v>8.7976539589442824E-3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71</v>
      </c>
      <c r="T25" s="115"/>
      <c r="U25" s="116"/>
      <c r="V25" s="116">
        <v>0</v>
      </c>
      <c r="W25" s="116">
        <v>0</v>
      </c>
      <c r="X25" s="116">
        <v>0</v>
      </c>
      <c r="Y25" s="112">
        <v>0</v>
      </c>
      <c r="Z25" s="112">
        <v>1</v>
      </c>
      <c r="AB25" s="117">
        <f t="shared" si="2"/>
        <v>2.9325513196480938E-3</v>
      </c>
    </row>
    <row r="26" spans="1:28" x14ac:dyDescent="0.25">
      <c r="S26" s="115" t="s">
        <v>72</v>
      </c>
      <c r="T26" s="115"/>
      <c r="U26" s="116"/>
      <c r="V26" s="116">
        <v>53</v>
      </c>
      <c r="W26" s="116">
        <v>45</v>
      </c>
      <c r="X26" s="116">
        <v>42</v>
      </c>
      <c r="Y26" s="112">
        <v>36</v>
      </c>
      <c r="Z26" s="112">
        <v>37</v>
      </c>
      <c r="AB26" s="117">
        <f t="shared" si="2"/>
        <v>0.10850439882697947</v>
      </c>
    </row>
    <row r="27" spans="1:28" x14ac:dyDescent="0.25">
      <c r="S27" s="115" t="s">
        <v>73</v>
      </c>
      <c r="T27" s="115"/>
      <c r="U27" s="116"/>
      <c r="V27" s="116">
        <v>23</v>
      </c>
      <c r="W27" s="116">
        <v>27</v>
      </c>
      <c r="X27" s="116">
        <v>13</v>
      </c>
      <c r="Y27" s="112">
        <v>15</v>
      </c>
      <c r="Z27" s="112">
        <v>9</v>
      </c>
      <c r="AB27" s="117">
        <f t="shared" si="2"/>
        <v>2.6392961876832845E-2</v>
      </c>
    </row>
    <row r="28" spans="1:28" x14ac:dyDescent="0.25">
      <c r="S28" s="115" t="s">
        <v>74</v>
      </c>
      <c r="T28" s="115"/>
      <c r="U28" s="116"/>
      <c r="V28" s="116">
        <v>5</v>
      </c>
      <c r="W28" s="116">
        <v>7</v>
      </c>
      <c r="X28" s="116">
        <v>4</v>
      </c>
      <c r="Y28" s="112">
        <v>9</v>
      </c>
      <c r="Z28" s="112">
        <v>10</v>
      </c>
      <c r="AB28" s="117">
        <f t="shared" si="2"/>
        <v>2.932551319648094E-2</v>
      </c>
    </row>
    <row r="29" spans="1:28" x14ac:dyDescent="0.25">
      <c r="S29" s="115" t="s">
        <v>75</v>
      </c>
      <c r="T29" s="115"/>
      <c r="U29" s="116"/>
      <c r="V29" s="116">
        <v>142</v>
      </c>
      <c r="W29" s="116">
        <v>135</v>
      </c>
      <c r="X29" s="116">
        <v>127</v>
      </c>
      <c r="Y29" s="112">
        <v>93</v>
      </c>
      <c r="Z29" s="112">
        <v>127</v>
      </c>
      <c r="AB29" s="117">
        <f t="shared" si="2"/>
        <v>0.37243401759530792</v>
      </c>
    </row>
    <row r="30" spans="1:28" x14ac:dyDescent="0.25">
      <c r="S30" s="115" t="s">
        <v>76</v>
      </c>
      <c r="T30" s="115"/>
      <c r="U30" s="116"/>
      <c r="V30" s="116">
        <v>102</v>
      </c>
      <c r="W30" s="116">
        <v>100</v>
      </c>
      <c r="X30" s="116">
        <v>77</v>
      </c>
      <c r="Y30" s="112">
        <v>56</v>
      </c>
      <c r="Z30" s="112">
        <v>36</v>
      </c>
      <c r="AB30" s="117">
        <f t="shared" si="2"/>
        <v>0.10557184750733138</v>
      </c>
    </row>
    <row r="31" spans="1:28" x14ac:dyDescent="0.25">
      <c r="S31" s="115" t="s">
        <v>77</v>
      </c>
      <c r="T31" s="115"/>
      <c r="U31" s="116"/>
      <c r="V31" s="116">
        <v>16</v>
      </c>
      <c r="W31" s="116">
        <v>20</v>
      </c>
      <c r="X31" s="116">
        <v>35</v>
      </c>
      <c r="Y31" s="112">
        <v>23</v>
      </c>
      <c r="Z31" s="112">
        <v>16</v>
      </c>
      <c r="AB31" s="117">
        <f t="shared" si="2"/>
        <v>4.6920821114369501E-2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5</v>
      </c>
      <c r="W32" s="116">
        <v>27</v>
      </c>
      <c r="X32" s="116">
        <v>18</v>
      </c>
      <c r="Y32" s="112">
        <v>16</v>
      </c>
      <c r="Z32" s="112">
        <v>8</v>
      </c>
      <c r="AB32" s="117">
        <f t="shared" si="2"/>
        <v>2.3460410557184751E-2</v>
      </c>
    </row>
    <row r="33" spans="19:32" x14ac:dyDescent="0.25">
      <c r="S33" s="115" t="s">
        <v>79</v>
      </c>
      <c r="T33" s="115"/>
      <c r="U33" s="116"/>
      <c r="V33" s="116">
        <v>13</v>
      </c>
      <c r="W33" s="116">
        <v>20</v>
      </c>
      <c r="X33" s="116">
        <v>17</v>
      </c>
      <c r="Y33" s="112">
        <v>19</v>
      </c>
      <c r="Z33" s="112">
        <v>16</v>
      </c>
      <c r="AB33" s="117">
        <f t="shared" si="2"/>
        <v>4.6920821114369501E-2</v>
      </c>
    </row>
    <row r="34" spans="19:32" x14ac:dyDescent="0.25">
      <c r="S34" s="118" t="s">
        <v>53</v>
      </c>
      <c r="T34" s="118"/>
      <c r="U34" s="119"/>
      <c r="V34" s="119">
        <v>459</v>
      </c>
      <c r="W34" s="119">
        <v>490</v>
      </c>
      <c r="X34" s="119">
        <v>424</v>
      </c>
      <c r="Y34" s="120">
        <v>356</v>
      </c>
      <c r="Z34" s="120">
        <v>341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248</v>
      </c>
      <c r="W37" s="112">
        <v>236</v>
      </c>
      <c r="X37" s="112">
        <v>212</v>
      </c>
      <c r="Y37" s="112">
        <v>218</v>
      </c>
      <c r="Z37" s="112">
        <v>192</v>
      </c>
      <c r="AB37" s="132">
        <f>Z37/Z40*100</f>
        <v>79.012345679012341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67</v>
      </c>
      <c r="W38" s="112">
        <v>78</v>
      </c>
      <c r="X38" s="112">
        <v>84</v>
      </c>
      <c r="Y38" s="112">
        <v>53</v>
      </c>
      <c r="Z38" s="112">
        <v>51</v>
      </c>
      <c r="AB38" s="132">
        <f>Z38/Z40*100</f>
        <v>20.987654320987652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315</v>
      </c>
      <c r="W40" s="112">
        <v>314</v>
      </c>
      <c r="X40" s="112">
        <v>296</v>
      </c>
      <c r="Y40" s="112">
        <v>271</v>
      </c>
      <c r="Z40" s="112">
        <v>243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11</v>
      </c>
      <c r="W45" s="112">
        <v>6</v>
      </c>
      <c r="X45" s="112">
        <v>0</v>
      </c>
      <c r="Y45" s="112">
        <v>12</v>
      </c>
      <c r="Z45" s="112">
        <v>2</v>
      </c>
    </row>
    <row r="46" spans="19:32" x14ac:dyDescent="0.25">
      <c r="S46" s="115" t="s">
        <v>38</v>
      </c>
      <c r="T46" s="115"/>
      <c r="U46" s="112"/>
      <c r="V46" s="112">
        <v>14</v>
      </c>
      <c r="W46" s="112">
        <v>17</v>
      </c>
      <c r="X46" s="112">
        <v>6</v>
      </c>
      <c r="Y46" s="112">
        <v>11</v>
      </c>
      <c r="Z46" s="112">
        <v>14</v>
      </c>
    </row>
    <row r="47" spans="19:32" x14ac:dyDescent="0.25">
      <c r="S47" s="115" t="s">
        <v>39</v>
      </c>
      <c r="T47" s="115"/>
      <c r="U47" s="112"/>
      <c r="V47" s="112">
        <v>22</v>
      </c>
      <c r="W47" s="112">
        <v>25</v>
      </c>
      <c r="X47" s="112">
        <v>18</v>
      </c>
      <c r="Y47" s="112">
        <v>18</v>
      </c>
      <c r="Z47" s="112">
        <v>10</v>
      </c>
    </row>
    <row r="48" spans="19:32" x14ac:dyDescent="0.25">
      <c r="S48" s="115" t="s">
        <v>40</v>
      </c>
      <c r="T48" s="115"/>
      <c r="U48" s="112"/>
      <c r="V48" s="112">
        <v>25</v>
      </c>
      <c r="W48" s="112">
        <v>37</v>
      </c>
      <c r="X48" s="112">
        <v>32</v>
      </c>
      <c r="Y48" s="112">
        <v>27</v>
      </c>
      <c r="Z48" s="112">
        <v>27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30</v>
      </c>
      <c r="W49" s="112">
        <v>26</v>
      </c>
      <c r="X49" s="112">
        <v>29</v>
      </c>
      <c r="Y49" s="112">
        <v>25</v>
      </c>
      <c r="Z49" s="112">
        <v>22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Lockhart River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11</v>
      </c>
      <c r="W50" s="112">
        <v>19</v>
      </c>
      <c r="X50" s="112">
        <v>14</v>
      </c>
      <c r="Y50" s="112">
        <v>8</v>
      </c>
      <c r="Z50" s="112">
        <v>10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27</v>
      </c>
      <c r="W51" s="112">
        <v>32</v>
      </c>
      <c r="X51" s="112">
        <v>36</v>
      </c>
      <c r="Y51" s="112">
        <v>30</v>
      </c>
      <c r="Z51" s="112">
        <v>22</v>
      </c>
    </row>
    <row r="52" spans="1:26" ht="15" customHeight="1" x14ac:dyDescent="0.25">
      <c r="S52" s="115" t="s">
        <v>44</v>
      </c>
      <c r="T52" s="115"/>
      <c r="U52" s="112"/>
      <c r="V52" s="112">
        <v>24</v>
      </c>
      <c r="W52" s="112">
        <v>20</v>
      </c>
      <c r="X52" s="112">
        <v>19</v>
      </c>
      <c r="Y52" s="112">
        <v>14</v>
      </c>
      <c r="Z52" s="112">
        <v>17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14</v>
      </c>
      <c r="W53" s="112">
        <v>19</v>
      </c>
      <c r="X53" s="112">
        <v>17</v>
      </c>
      <c r="Y53" s="112">
        <v>32</v>
      </c>
      <c r="Z53" s="112">
        <v>27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23</v>
      </c>
      <c r="W54" s="112">
        <v>27</v>
      </c>
      <c r="X54" s="112">
        <v>14</v>
      </c>
      <c r="Y54" s="112">
        <v>15</v>
      </c>
      <c r="Z54" s="112">
        <v>10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10</v>
      </c>
      <c r="W55" s="112">
        <v>10</v>
      </c>
      <c r="X55" s="112">
        <v>12</v>
      </c>
      <c r="Y55" s="112">
        <v>9</v>
      </c>
      <c r="Z55" s="112">
        <v>10</v>
      </c>
    </row>
    <row r="56" spans="1:26" ht="15" customHeight="1" x14ac:dyDescent="0.25">
      <c r="S56" s="115" t="s">
        <v>48</v>
      </c>
      <c r="T56" s="115"/>
      <c r="U56" s="112"/>
      <c r="V56" s="112">
        <v>4</v>
      </c>
      <c r="W56" s="112">
        <v>0</v>
      </c>
      <c r="X56" s="112">
        <v>3</v>
      </c>
      <c r="Y56" s="112">
        <v>3</v>
      </c>
      <c r="Z56" s="112">
        <v>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</v>
      </c>
      <c r="W57" s="112">
        <v>4</v>
      </c>
      <c r="X57" s="112">
        <v>0</v>
      </c>
      <c r="Y57" s="112">
        <v>0</v>
      </c>
      <c r="Z57" s="112">
        <v>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230</v>
      </c>
      <c r="W61" s="112">
        <v>254</v>
      </c>
      <c r="X61" s="112">
        <v>205</v>
      </c>
      <c r="Y61" s="112">
        <v>187</v>
      </c>
      <c r="Z61" s="112">
        <v>179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15</v>
      </c>
      <c r="W64" s="112">
        <v>9</v>
      </c>
      <c r="X64" s="112">
        <v>8</v>
      </c>
      <c r="Y64" s="112">
        <v>5</v>
      </c>
      <c r="Z64" s="112">
        <v>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Lockhart River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35</v>
      </c>
      <c r="W65" s="112">
        <v>25</v>
      </c>
      <c r="X65" s="112">
        <v>19</v>
      </c>
      <c r="Y65" s="112">
        <v>16</v>
      </c>
      <c r="Z65" s="112">
        <v>9</v>
      </c>
    </row>
    <row r="66" spans="1:26" x14ac:dyDescent="0.25">
      <c r="S66" s="115" t="s">
        <v>39</v>
      </c>
      <c r="T66" s="115"/>
      <c r="U66" s="112"/>
      <c r="V66" s="112">
        <v>28</v>
      </c>
      <c r="W66" s="112">
        <v>34</v>
      </c>
      <c r="X66" s="112">
        <v>23</v>
      </c>
      <c r="Y66" s="112">
        <v>16</v>
      </c>
      <c r="Z66" s="112">
        <v>22</v>
      </c>
    </row>
    <row r="67" spans="1:26" x14ac:dyDescent="0.25">
      <c r="S67" s="115" t="s">
        <v>40</v>
      </c>
      <c r="T67" s="115"/>
      <c r="U67" s="112"/>
      <c r="V67" s="112">
        <v>43</v>
      </c>
      <c r="W67" s="112">
        <v>33</v>
      </c>
      <c r="X67" s="112">
        <v>31</v>
      </c>
      <c r="Y67" s="112">
        <v>20</v>
      </c>
      <c r="Z67" s="112">
        <v>17</v>
      </c>
    </row>
    <row r="68" spans="1:26" x14ac:dyDescent="0.25">
      <c r="S68" s="115" t="s">
        <v>41</v>
      </c>
      <c r="T68" s="115"/>
      <c r="U68" s="112"/>
      <c r="V68" s="112">
        <v>20</v>
      </c>
      <c r="W68" s="112">
        <v>25</v>
      </c>
      <c r="X68" s="112">
        <v>27</v>
      </c>
      <c r="Y68" s="112">
        <v>9</v>
      </c>
      <c r="Z68" s="112">
        <v>16</v>
      </c>
    </row>
    <row r="69" spans="1:26" x14ac:dyDescent="0.25">
      <c r="S69" s="115" t="s">
        <v>42</v>
      </c>
      <c r="T69" s="115"/>
      <c r="U69" s="112"/>
      <c r="V69" s="112">
        <v>14</v>
      </c>
      <c r="W69" s="112">
        <v>19</v>
      </c>
      <c r="X69" s="112">
        <v>19</v>
      </c>
      <c r="Y69" s="112">
        <v>11</v>
      </c>
      <c r="Z69" s="112">
        <v>10</v>
      </c>
    </row>
    <row r="70" spans="1:26" x14ac:dyDescent="0.25">
      <c r="S70" s="115" t="s">
        <v>43</v>
      </c>
      <c r="T70" s="115"/>
      <c r="U70" s="112"/>
      <c r="V70" s="112">
        <v>7</v>
      </c>
      <c r="W70" s="112">
        <v>11</v>
      </c>
      <c r="X70" s="112">
        <v>12</v>
      </c>
      <c r="Y70" s="112">
        <v>13</v>
      </c>
      <c r="Z70" s="112">
        <v>16</v>
      </c>
    </row>
    <row r="71" spans="1:26" x14ac:dyDescent="0.25">
      <c r="S71" s="115" t="s">
        <v>44</v>
      </c>
      <c r="T71" s="115"/>
      <c r="U71" s="112"/>
      <c r="V71" s="112">
        <v>21</v>
      </c>
      <c r="W71" s="112">
        <v>26</v>
      </c>
      <c r="X71" s="112">
        <v>27</v>
      </c>
      <c r="Y71" s="112">
        <v>23</v>
      </c>
      <c r="Z71" s="112">
        <v>12</v>
      </c>
    </row>
    <row r="72" spans="1:26" x14ac:dyDescent="0.25">
      <c r="S72" s="115" t="s">
        <v>45</v>
      </c>
      <c r="T72" s="115"/>
      <c r="U72" s="112"/>
      <c r="V72" s="112">
        <v>16</v>
      </c>
      <c r="W72" s="112">
        <v>20</v>
      </c>
      <c r="X72" s="112">
        <v>18</v>
      </c>
      <c r="Y72" s="112">
        <v>12</v>
      </c>
      <c r="Z72" s="112">
        <v>22</v>
      </c>
    </row>
    <row r="73" spans="1:26" x14ac:dyDescent="0.25">
      <c r="S73" s="115" t="s">
        <v>46</v>
      </c>
      <c r="T73" s="115"/>
      <c r="U73" s="112"/>
      <c r="V73" s="112">
        <v>14</v>
      </c>
      <c r="W73" s="112">
        <v>17</v>
      </c>
      <c r="X73" s="112">
        <v>20</v>
      </c>
      <c r="Y73" s="112">
        <v>13</v>
      </c>
      <c r="Z73" s="112">
        <v>12</v>
      </c>
    </row>
    <row r="74" spans="1:26" x14ac:dyDescent="0.25">
      <c r="S74" s="115" t="s">
        <v>47</v>
      </c>
      <c r="T74" s="115"/>
      <c r="U74" s="112"/>
      <c r="V74" s="112">
        <v>15</v>
      </c>
      <c r="W74" s="112">
        <v>10</v>
      </c>
      <c r="X74" s="112">
        <v>10</v>
      </c>
      <c r="Y74" s="112">
        <v>13</v>
      </c>
      <c r="Z74" s="112">
        <v>8</v>
      </c>
    </row>
    <row r="75" spans="1:26" x14ac:dyDescent="0.25">
      <c r="S75" s="115" t="s">
        <v>48</v>
      </c>
      <c r="T75" s="115"/>
      <c r="U75" s="112"/>
      <c r="V75" s="112">
        <v>4</v>
      </c>
      <c r="W75" s="112">
        <v>6</v>
      </c>
      <c r="X75" s="112">
        <v>5</v>
      </c>
      <c r="Y75" s="112">
        <v>5</v>
      </c>
      <c r="Z75" s="112">
        <v>8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5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7</v>
      </c>
      <c r="W77" s="112">
        <v>0</v>
      </c>
      <c r="X77" s="112">
        <v>0</v>
      </c>
      <c r="Y77" s="112">
        <v>0</v>
      </c>
      <c r="Z77" s="112">
        <v>2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234</v>
      </c>
      <c r="W80" s="112">
        <v>238</v>
      </c>
      <c r="X80" s="112">
        <v>214</v>
      </c>
      <c r="Y80" s="112">
        <v>170</v>
      </c>
      <c r="Z80" s="112">
        <v>159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Lockhart River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9</v>
      </c>
      <c r="W83" s="112">
        <v>10</v>
      </c>
      <c r="X83" s="112">
        <v>10</v>
      </c>
      <c r="Y83" s="112">
        <v>10</v>
      </c>
      <c r="Z83" s="112">
        <v>9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27</v>
      </c>
      <c r="W84" s="112">
        <v>31</v>
      </c>
      <c r="X84" s="112">
        <v>30</v>
      </c>
      <c r="Y84" s="112">
        <v>23</v>
      </c>
      <c r="Z84" s="112">
        <v>20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22</v>
      </c>
      <c r="W85" s="112">
        <v>32</v>
      </c>
      <c r="X85" s="112">
        <v>27</v>
      </c>
      <c r="Y85" s="112">
        <v>27</v>
      </c>
      <c r="Z85" s="112">
        <v>19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341</v>
      </c>
      <c r="D86" s="96">
        <f t="shared" ref="D86:D91" si="4">AD4</f>
        <v>-5.0139275766016733E-2</v>
      </c>
      <c r="E86" s="97">
        <f t="shared" ref="E86:E91" si="5">AD4</f>
        <v>-5.0139275766016733E-2</v>
      </c>
      <c r="F86" s="96">
        <f t="shared" ref="F86:F91" si="6">AF4</f>
        <v>-0.2570806100217865</v>
      </c>
      <c r="G86" s="97">
        <f t="shared" ref="G86:G91" si="7">AF4</f>
        <v>-0.2570806100217865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9</v>
      </c>
      <c r="W86" s="112">
        <v>7</v>
      </c>
      <c r="X86" s="112">
        <v>9</v>
      </c>
      <c r="Y86" s="112">
        <v>10</v>
      </c>
      <c r="Z86" s="112">
        <v>3</v>
      </c>
    </row>
    <row r="87" spans="1:30" ht="15" customHeight="1" x14ac:dyDescent="0.25">
      <c r="A87" s="98" t="s">
        <v>4</v>
      </c>
      <c r="B87" s="49"/>
      <c r="C87" s="57" t="str">
        <f t="shared" si="3"/>
        <v>179</v>
      </c>
      <c r="D87" s="96">
        <f t="shared" si="4"/>
        <v>-5.2910052910052907E-2</v>
      </c>
      <c r="E87" s="97">
        <f t="shared" si="5"/>
        <v>-5.2910052910052907E-2</v>
      </c>
      <c r="F87" s="96">
        <f t="shared" si="6"/>
        <v>-0.2008928571428571</v>
      </c>
      <c r="G87" s="97">
        <f t="shared" si="7"/>
        <v>-0.2008928571428571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4</v>
      </c>
      <c r="W87" s="112">
        <v>3</v>
      </c>
      <c r="X87" s="112">
        <v>3</v>
      </c>
      <c r="Y87" s="112">
        <v>3</v>
      </c>
      <c r="Z87" s="112">
        <v>5</v>
      </c>
    </row>
    <row r="88" spans="1:30" ht="15" customHeight="1" x14ac:dyDescent="0.25">
      <c r="A88" s="98" t="s">
        <v>5</v>
      </c>
      <c r="B88" s="49"/>
      <c r="C88" s="57" t="str">
        <f t="shared" si="3"/>
        <v>159</v>
      </c>
      <c r="D88" s="96">
        <f t="shared" si="4"/>
        <v>-3.6363636363636376E-2</v>
      </c>
      <c r="E88" s="97">
        <f t="shared" si="5"/>
        <v>-3.6363636363636376E-2</v>
      </c>
      <c r="F88" s="96">
        <f t="shared" si="6"/>
        <v>-0.31465517241379315</v>
      </c>
      <c r="G88" s="97">
        <f t="shared" si="7"/>
        <v>-0.31465517241379315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250</v>
      </c>
      <c r="D89" s="96">
        <f t="shared" si="4"/>
        <v>-6.0150375939849621E-2</v>
      </c>
      <c r="E89" s="97">
        <f t="shared" si="5"/>
        <v>-6.0150375939849621E-2</v>
      </c>
      <c r="F89" s="96">
        <f t="shared" si="6"/>
        <v>-0.20127795527156545</v>
      </c>
      <c r="G89" s="97">
        <f t="shared" si="7"/>
        <v>-0.20127795527156545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10</v>
      </c>
      <c r="W89" s="112">
        <v>7</v>
      </c>
      <c r="X89" s="112">
        <v>10</v>
      </c>
      <c r="Y89" s="112">
        <v>11</v>
      </c>
      <c r="Z89" s="112">
        <v>10</v>
      </c>
    </row>
    <row r="90" spans="1:30" ht="15" customHeight="1" x14ac:dyDescent="0.25">
      <c r="A90" s="49" t="s">
        <v>98</v>
      </c>
      <c r="B90" s="49"/>
      <c r="C90" s="57" t="str">
        <f t="shared" si="3"/>
        <v>$22,288</v>
      </c>
      <c r="D90" s="96">
        <f t="shared" si="4"/>
        <v>8.2407711842305442E-2</v>
      </c>
      <c r="E90" s="97">
        <f t="shared" si="5"/>
        <v>8.2407711842305442E-2</v>
      </c>
      <c r="F90" s="96">
        <f t="shared" si="6"/>
        <v>0.27453133274088715</v>
      </c>
      <c r="G90" s="97">
        <f t="shared" si="7"/>
        <v>0.27453133274088715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32</v>
      </c>
      <c r="W90" s="112">
        <v>31</v>
      </c>
      <c r="X90" s="112">
        <v>27</v>
      </c>
      <c r="Y90" s="112">
        <v>37</v>
      </c>
      <c r="Z90" s="112">
        <v>24</v>
      </c>
    </row>
    <row r="91" spans="1:30" ht="15" customHeight="1" x14ac:dyDescent="0.25">
      <c r="A91" s="49" t="s">
        <v>7</v>
      </c>
      <c r="B91" s="49"/>
      <c r="C91" s="57" t="str">
        <f t="shared" si="3"/>
        <v>$9.4 mil</v>
      </c>
      <c r="D91" s="96">
        <f t="shared" si="4"/>
        <v>-3.2647054426877764E-2</v>
      </c>
      <c r="E91" s="97">
        <f t="shared" si="5"/>
        <v>-3.2647054426877764E-2</v>
      </c>
      <c r="F91" s="96">
        <f t="shared" si="6"/>
        <v>-0.19431111065316531</v>
      </c>
      <c r="G91" s="97">
        <f t="shared" si="7"/>
        <v>-0.19431111065316531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156</v>
      </c>
      <c r="W91" s="112">
        <v>166</v>
      </c>
      <c r="X91" s="112">
        <v>149</v>
      </c>
      <c r="Y91" s="112">
        <v>146</v>
      </c>
      <c r="Z91" s="112">
        <v>131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0</v>
      </c>
      <c r="W93" s="112">
        <v>0</v>
      </c>
      <c r="X93" s="112">
        <v>6</v>
      </c>
      <c r="Y93" s="112">
        <v>7</v>
      </c>
      <c r="Z93" s="112">
        <v>6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21</v>
      </c>
      <c r="W94" s="112">
        <v>21</v>
      </c>
      <c r="X94" s="112">
        <v>24</v>
      </c>
      <c r="Y94" s="112">
        <v>25</v>
      </c>
      <c r="Z94" s="112">
        <v>23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0</v>
      </c>
      <c r="W95" s="112">
        <v>0</v>
      </c>
      <c r="X95" s="112">
        <v>0</v>
      </c>
      <c r="Y95" s="112">
        <v>0</v>
      </c>
      <c r="Z95" s="112">
        <v>0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48</v>
      </c>
      <c r="W96" s="112">
        <v>46</v>
      </c>
      <c r="X96" s="112">
        <v>31</v>
      </c>
      <c r="Y96" s="112">
        <v>22</v>
      </c>
      <c r="Z96" s="112">
        <v>23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13</v>
      </c>
      <c r="W97" s="112">
        <v>24</v>
      </c>
      <c r="X97" s="112">
        <v>26</v>
      </c>
      <c r="Y97" s="112">
        <v>31</v>
      </c>
      <c r="Z97" s="112">
        <v>21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9</v>
      </c>
      <c r="W98" s="112">
        <v>8</v>
      </c>
      <c r="X98" s="112">
        <v>5</v>
      </c>
      <c r="Y98" s="112">
        <v>11</v>
      </c>
      <c r="Z98" s="112">
        <v>11</v>
      </c>
    </row>
    <row r="99" spans="1:32" ht="15" customHeight="1" x14ac:dyDescent="0.25">
      <c r="S99" s="115" t="s">
        <v>199</v>
      </c>
      <c r="T99" s="115"/>
      <c r="U99" s="112"/>
      <c r="V99" s="112">
        <v>6</v>
      </c>
      <c r="W99" s="112">
        <v>3</v>
      </c>
      <c r="X99" s="112">
        <v>3</v>
      </c>
      <c r="Y99" s="112">
        <v>6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12</v>
      </c>
      <c r="W100" s="112">
        <v>15</v>
      </c>
      <c r="X100" s="112">
        <v>18</v>
      </c>
      <c r="Y100" s="112">
        <v>10</v>
      </c>
      <c r="Z100" s="112">
        <v>12</v>
      </c>
    </row>
    <row r="101" spans="1:32" x14ac:dyDescent="0.25">
      <c r="A101" s="18"/>
      <c r="S101" s="118" t="s">
        <v>53</v>
      </c>
      <c r="T101" s="118"/>
      <c r="U101" s="112"/>
      <c r="V101" s="112">
        <v>160</v>
      </c>
      <c r="W101" s="112">
        <v>151</v>
      </c>
      <c r="X101" s="112">
        <v>148</v>
      </c>
      <c r="Y101" s="112">
        <v>122</v>
      </c>
      <c r="Z101" s="112">
        <v>111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158</v>
      </c>
      <c r="W104" s="112">
        <v>177</v>
      </c>
      <c r="X104" s="112">
        <v>149</v>
      </c>
      <c r="Y104" s="112">
        <v>125</v>
      </c>
      <c r="Z104" s="112">
        <v>125</v>
      </c>
      <c r="AB104" s="109" t="str">
        <f>TEXT(Z104,"###,###")</f>
        <v>125</v>
      </c>
      <c r="AD104" s="130">
        <f>Z104/($Z$4)*100</f>
        <v>36.656891495601172</v>
      </c>
      <c r="AF104" s="109"/>
    </row>
    <row r="105" spans="1:32" x14ac:dyDescent="0.25">
      <c r="S105" s="115" t="s">
        <v>17</v>
      </c>
      <c r="T105" s="115"/>
      <c r="U105" s="112"/>
      <c r="V105" s="112">
        <v>296</v>
      </c>
      <c r="W105" s="112">
        <v>295</v>
      </c>
      <c r="X105" s="112">
        <v>264</v>
      </c>
      <c r="Y105" s="112">
        <v>214</v>
      </c>
      <c r="Z105" s="112">
        <v>225</v>
      </c>
      <c r="AB105" s="109" t="str">
        <f>TEXT(Z105,"###,###")</f>
        <v>225</v>
      </c>
      <c r="AD105" s="130">
        <f>Z105/($Z$4)*100</f>
        <v>65.982404692082113</v>
      </c>
      <c r="AF105" s="109"/>
    </row>
    <row r="106" spans="1:32" x14ac:dyDescent="0.25">
      <c r="S106" s="118" t="s">
        <v>53</v>
      </c>
      <c r="T106" s="118"/>
      <c r="U106" s="120"/>
      <c r="V106" s="120">
        <v>454</v>
      </c>
      <c r="W106" s="120">
        <v>472</v>
      </c>
      <c r="X106" s="120">
        <v>413</v>
      </c>
      <c r="Y106" s="120">
        <v>339</v>
      </c>
      <c r="Z106" s="120">
        <v>350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36</v>
      </c>
      <c r="W108" s="112">
        <v>38</v>
      </c>
      <c r="X108" s="112">
        <v>79</v>
      </c>
      <c r="Y108" s="112">
        <v>58</v>
      </c>
      <c r="Z108" s="112">
        <v>46</v>
      </c>
      <c r="AB108" s="109" t="str">
        <f>TEXT(Z108,"###,###")</f>
        <v>46</v>
      </c>
      <c r="AD108" s="130">
        <f>Z108/($Z$4)*100</f>
        <v>13.48973607038123</v>
      </c>
      <c r="AF108" s="109"/>
    </row>
    <row r="109" spans="1:32" x14ac:dyDescent="0.25">
      <c r="S109" s="115" t="s">
        <v>20</v>
      </c>
      <c r="T109" s="115"/>
      <c r="U109" s="112"/>
      <c r="V109" s="112">
        <v>63</v>
      </c>
      <c r="W109" s="112">
        <v>106</v>
      </c>
      <c r="X109" s="112">
        <v>49</v>
      </c>
      <c r="Y109" s="112">
        <v>45</v>
      </c>
      <c r="Z109" s="112">
        <v>44</v>
      </c>
      <c r="AB109" s="109" t="str">
        <f>TEXT(Z109,"###,###")</f>
        <v>44</v>
      </c>
      <c r="AD109" s="130">
        <f>Z109/($Z$4)*100</f>
        <v>12.903225806451612</v>
      </c>
      <c r="AF109" s="109"/>
    </row>
    <row r="110" spans="1:32" x14ac:dyDescent="0.25">
      <c r="S110" s="115" t="s">
        <v>21</v>
      </c>
      <c r="T110" s="115"/>
      <c r="U110" s="112"/>
      <c r="V110" s="112">
        <v>166</v>
      </c>
      <c r="W110" s="112">
        <v>165</v>
      </c>
      <c r="X110" s="112">
        <v>137</v>
      </c>
      <c r="Y110" s="112">
        <v>128</v>
      </c>
      <c r="Z110" s="112">
        <v>152</v>
      </c>
      <c r="AB110" s="109" t="str">
        <f>TEXT(Z110,"###,###")</f>
        <v>152</v>
      </c>
      <c r="AD110" s="130">
        <f>Z110/($Z$4)*100</f>
        <v>44.574780058651022</v>
      </c>
      <c r="AF110" s="109"/>
    </row>
    <row r="111" spans="1:32" x14ac:dyDescent="0.25">
      <c r="S111" s="115" t="s">
        <v>22</v>
      </c>
      <c r="T111" s="115"/>
      <c r="U111" s="112"/>
      <c r="V111" s="112">
        <v>171</v>
      </c>
      <c r="W111" s="112">
        <v>176</v>
      </c>
      <c r="X111" s="112">
        <v>147</v>
      </c>
      <c r="Y111" s="112">
        <v>115</v>
      </c>
      <c r="Z111" s="112">
        <v>95</v>
      </c>
      <c r="AB111" s="109" t="str">
        <f>TEXT(Z111,"###,###")</f>
        <v>95</v>
      </c>
      <c r="AD111" s="130">
        <f>Z111/($Z$4)*100</f>
        <v>27.859237536656888</v>
      </c>
      <c r="AF111" s="109"/>
    </row>
    <row r="112" spans="1:32" x14ac:dyDescent="0.25">
      <c r="S112" s="118" t="s">
        <v>53</v>
      </c>
      <c r="T112" s="118"/>
      <c r="U112" s="112"/>
      <c r="V112" s="112">
        <v>457</v>
      </c>
      <c r="W112" s="112">
        <v>493</v>
      </c>
      <c r="X112" s="112">
        <v>424</v>
      </c>
      <c r="Y112" s="112">
        <v>358</v>
      </c>
      <c r="Z112" s="112">
        <v>341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36.590000000000003</v>
      </c>
      <c r="W118" s="131">
        <v>37.19</v>
      </c>
      <c r="X118" s="131">
        <v>38.520000000000003</v>
      </c>
      <c r="Y118" s="131">
        <v>38.630000000000003</v>
      </c>
      <c r="Z118" s="131">
        <v>40.200000000000003</v>
      </c>
      <c r="AB118" s="109" t="str">
        <f>TEXT(Z118,"##.0")</f>
        <v>40.2</v>
      </c>
    </row>
    <row r="120" spans="19:32" x14ac:dyDescent="0.25">
      <c r="S120" s="101" t="s">
        <v>100</v>
      </c>
      <c r="T120" s="112"/>
      <c r="U120" s="112"/>
      <c r="V120" s="112">
        <v>302</v>
      </c>
      <c r="W120" s="112">
        <v>303</v>
      </c>
      <c r="X120" s="112">
        <v>286</v>
      </c>
      <c r="Y120" s="112">
        <v>252</v>
      </c>
      <c r="Z120" s="112">
        <v>242</v>
      </c>
      <c r="AB120" s="109" t="str">
        <f>TEXT(Z120,"###,###")</f>
        <v>242</v>
      </c>
    </row>
    <row r="121" spans="19:32" x14ac:dyDescent="0.25">
      <c r="S121" s="101" t="s">
        <v>101</v>
      </c>
      <c r="T121" s="112"/>
      <c r="U121" s="112"/>
      <c r="V121" s="112">
        <v>3</v>
      </c>
      <c r="W121" s="112">
        <v>8</v>
      </c>
      <c r="X121" s="112">
        <v>4</v>
      </c>
      <c r="Y121" s="112">
        <v>5</v>
      </c>
      <c r="Z121" s="112">
        <v>6</v>
      </c>
      <c r="AB121" s="109" t="str">
        <f>TEXT(Z121,"###,###")</f>
        <v>6</v>
      </c>
    </row>
    <row r="122" spans="19:32" x14ac:dyDescent="0.25">
      <c r="S122" s="101" t="s">
        <v>102</v>
      </c>
      <c r="T122" s="112"/>
      <c r="U122" s="112"/>
      <c r="V122" s="112">
        <v>10</v>
      </c>
      <c r="W122" s="112">
        <v>7</v>
      </c>
      <c r="X122" s="112">
        <v>7</v>
      </c>
      <c r="Y122" s="112">
        <v>7</v>
      </c>
      <c r="Z122" s="112">
        <v>4</v>
      </c>
      <c r="AB122" s="109" t="str">
        <f>TEXT(Z122,"###,###")</f>
        <v>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312</v>
      </c>
      <c r="W124" s="112">
        <v>310</v>
      </c>
      <c r="X124" s="112">
        <v>293</v>
      </c>
      <c r="Y124" s="112">
        <v>259</v>
      </c>
      <c r="Z124" s="112">
        <v>246</v>
      </c>
      <c r="AB124" s="109" t="str">
        <f>TEXT(Z124,"###,###")</f>
        <v>246</v>
      </c>
      <c r="AD124" s="127">
        <f>Z124/$Z$7*100</f>
        <v>98.4</v>
      </c>
    </row>
    <row r="125" spans="19:32" x14ac:dyDescent="0.25">
      <c r="S125" s="101" t="s">
        <v>104</v>
      </c>
      <c r="T125" s="112"/>
      <c r="U125" s="112"/>
      <c r="V125" s="112">
        <v>13</v>
      </c>
      <c r="W125" s="112">
        <v>15</v>
      </c>
      <c r="X125" s="112">
        <v>11</v>
      </c>
      <c r="Y125" s="112">
        <v>12</v>
      </c>
      <c r="Z125" s="112">
        <v>10</v>
      </c>
      <c r="AB125" s="109" t="str">
        <f>TEXT(Z125,"###,###")</f>
        <v>10</v>
      </c>
      <c r="AD125" s="127">
        <f>Z125/$Z$7*100</f>
        <v>4</v>
      </c>
    </row>
    <row r="127" spans="19:32" x14ac:dyDescent="0.25">
      <c r="S127" s="101" t="s">
        <v>105</v>
      </c>
      <c r="T127" s="112"/>
      <c r="U127" s="112"/>
      <c r="V127" s="112">
        <v>155</v>
      </c>
      <c r="W127" s="112">
        <v>166</v>
      </c>
      <c r="X127" s="112">
        <v>149</v>
      </c>
      <c r="Y127" s="112">
        <v>140</v>
      </c>
      <c r="Z127" s="112">
        <v>132</v>
      </c>
      <c r="AB127" s="109" t="str">
        <f>TEXT(Z127,"###,###")</f>
        <v>132</v>
      </c>
      <c r="AD127" s="127">
        <f>Z127/$Z$7*100</f>
        <v>52.800000000000004</v>
      </c>
    </row>
    <row r="128" spans="19:32" x14ac:dyDescent="0.25">
      <c r="S128" s="101" t="s">
        <v>106</v>
      </c>
      <c r="T128" s="112"/>
      <c r="U128" s="112"/>
      <c r="V128" s="112">
        <v>161</v>
      </c>
      <c r="W128" s="112">
        <v>154</v>
      </c>
      <c r="X128" s="112">
        <v>149</v>
      </c>
      <c r="Y128" s="112">
        <v>124</v>
      </c>
      <c r="Z128" s="112">
        <v>114</v>
      </c>
      <c r="AB128" s="109" t="str">
        <f>TEXT(Z128,"###,###")</f>
        <v>114</v>
      </c>
      <c r="AD128" s="127">
        <f>Z128/$Z$7*100</f>
        <v>45.6</v>
      </c>
    </row>
    <row r="130" spans="19:20" x14ac:dyDescent="0.25">
      <c r="S130" s="101" t="s">
        <v>280</v>
      </c>
      <c r="T130" s="127">
        <v>96.8</v>
      </c>
    </row>
    <row r="131" spans="19:20" x14ac:dyDescent="0.25">
      <c r="S131" s="101" t="s">
        <v>281</v>
      </c>
      <c r="T131" s="127">
        <v>2.4</v>
      </c>
    </row>
    <row r="132" spans="19:20" x14ac:dyDescent="0.25">
      <c r="S132" s="101" t="s">
        <v>282</v>
      </c>
      <c r="T132" s="127">
        <v>1.6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A0D65D0-6746-41EE-A41F-445E5C534A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025BEC9-F8F7-41D4-A2CE-29633B24B3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FBE0A52-5112-4843-9C06-F3F6CB5AE4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92D281D-2A76-4A72-A4AE-6BA90B9F86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1F8A1-B651-473A-9012-F62F9CCBEC92}">
  <sheetPr codeName="Sheet6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109</v>
      </c>
      <c r="T1" s="99"/>
      <c r="U1" s="99"/>
      <c r="V1" s="99"/>
      <c r="W1" s="99"/>
      <c r="X1" s="99"/>
      <c r="Y1" s="100" t="s">
        <v>206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109</v>
      </c>
      <c r="Y3" s="105" t="s">
        <v>206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 Banana,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10489</v>
      </c>
      <c r="W4" s="108">
        <v>12415</v>
      </c>
      <c r="X4" s="108">
        <v>11638</v>
      </c>
      <c r="Y4" s="108">
        <v>12392</v>
      </c>
      <c r="Z4" s="108">
        <v>12802</v>
      </c>
      <c r="AB4" s="109" t="str">
        <f>TEXT(Z4,"###,###")</f>
        <v>12,802</v>
      </c>
      <c r="AD4" s="110">
        <f>Z4/Y4-1</f>
        <v>3.3085861846352538E-2</v>
      </c>
      <c r="AF4" s="110">
        <f>Z4/V4-1</f>
        <v>0.22051673181428155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5737</v>
      </c>
      <c r="W5" s="108">
        <v>6800</v>
      </c>
      <c r="X5" s="108">
        <v>6250</v>
      </c>
      <c r="Y5" s="108">
        <v>6566</v>
      </c>
      <c r="Z5" s="108">
        <v>6726</v>
      </c>
      <c r="AB5" s="109" t="str">
        <f>TEXT(Z5,"###,###")</f>
        <v>6,726</v>
      </c>
      <c r="AD5" s="110">
        <f t="shared" ref="AD5:AD9" si="0">Z5/Y5-1</f>
        <v>2.4367956137679059E-2</v>
      </c>
      <c r="AF5" s="110">
        <f t="shared" ref="AF5:AF9" si="1">Z5/V5-1</f>
        <v>0.1723897507408052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4754</v>
      </c>
      <c r="W6" s="108">
        <v>5617</v>
      </c>
      <c r="X6" s="108">
        <v>5389</v>
      </c>
      <c r="Y6" s="108">
        <v>5822</v>
      </c>
      <c r="Z6" s="108">
        <v>6064</v>
      </c>
      <c r="AB6" s="109" t="str">
        <f>TEXT(Z6,"###,###")</f>
        <v>6,064</v>
      </c>
      <c r="AD6" s="110">
        <f t="shared" si="0"/>
        <v>4.1566472002748212E-2</v>
      </c>
      <c r="AF6" s="110">
        <f t="shared" si="1"/>
        <v>0.27555742532604133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7198</v>
      </c>
      <c r="W7" s="108">
        <v>8538</v>
      </c>
      <c r="X7" s="108">
        <v>7823</v>
      </c>
      <c r="Y7" s="108">
        <v>8698</v>
      </c>
      <c r="Z7" s="108">
        <v>8636</v>
      </c>
      <c r="AB7" s="109" t="str">
        <f>TEXT(Z7,"###,###")</f>
        <v>8,636</v>
      </c>
      <c r="AD7" s="110">
        <f t="shared" si="0"/>
        <v>-7.1280754196366702E-3</v>
      </c>
      <c r="AF7" s="110">
        <f t="shared" si="1"/>
        <v>0.19977771603223116</v>
      </c>
    </row>
    <row r="8" spans="1:32" ht="17.25" customHeight="1" x14ac:dyDescent="0.25">
      <c r="A8" s="64" t="s">
        <v>12</v>
      </c>
      <c r="B8" s="65"/>
      <c r="C8" s="29"/>
      <c r="D8" s="66" t="str">
        <f>AB4</f>
        <v>12,802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8,636</v>
      </c>
      <c r="P8" s="67"/>
      <c r="S8" s="107" t="s">
        <v>84</v>
      </c>
      <c r="T8" s="108"/>
      <c r="U8" s="108"/>
      <c r="V8" s="108">
        <v>45321</v>
      </c>
      <c r="W8" s="108">
        <v>48038</v>
      </c>
      <c r="X8" s="108">
        <v>50986.12</v>
      </c>
      <c r="Y8" s="108">
        <v>48507.1</v>
      </c>
      <c r="Z8" s="108">
        <v>48131</v>
      </c>
      <c r="AB8" s="109" t="str">
        <f>TEXT(Z8,"$###,###")</f>
        <v>$48,131</v>
      </c>
      <c r="AD8" s="110">
        <f t="shared" si="0"/>
        <v>-7.7535041262000171E-3</v>
      </c>
      <c r="AF8" s="110">
        <f t="shared" si="1"/>
        <v>6.2002162352993162E-2</v>
      </c>
    </row>
    <row r="9" spans="1:32" x14ac:dyDescent="0.25">
      <c r="A9" s="30" t="s">
        <v>14</v>
      </c>
      <c r="B9" s="71"/>
      <c r="C9" s="72"/>
      <c r="D9" s="73">
        <f>AD104</f>
        <v>68.629901577878456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54.365446966188046</v>
      </c>
      <c r="P9" s="74" t="s">
        <v>85</v>
      </c>
      <c r="S9" s="107" t="s">
        <v>7</v>
      </c>
      <c r="T9" s="108"/>
      <c r="U9" s="108"/>
      <c r="V9" s="108">
        <v>447797541</v>
      </c>
      <c r="W9" s="108">
        <v>504348173</v>
      </c>
      <c r="X9" s="108">
        <v>488880511</v>
      </c>
      <c r="Y9" s="108">
        <v>513326679</v>
      </c>
      <c r="Z9" s="108">
        <v>531028466</v>
      </c>
      <c r="AB9" s="109" t="str">
        <f>TEXT(Z9/1000000,"$#,###.0")&amp;" mil"</f>
        <v>$531.0 mil</v>
      </c>
      <c r="AD9" s="110">
        <f t="shared" si="0"/>
        <v>3.4484447670797946E-2</v>
      </c>
      <c r="AF9" s="110">
        <f t="shared" si="1"/>
        <v>0.1858673114062499</v>
      </c>
    </row>
    <row r="10" spans="1:32" x14ac:dyDescent="0.25">
      <c r="A10" s="30" t="s">
        <v>17</v>
      </c>
      <c r="B10" s="71"/>
      <c r="C10" s="72"/>
      <c r="D10" s="73">
        <f>AD105</f>
        <v>15.786595844399312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45.541917554423343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68.179712830013898</v>
      </c>
      <c r="P11" s="74" t="s">
        <v>85</v>
      </c>
      <c r="S11" s="107" t="s">
        <v>29</v>
      </c>
      <c r="T11" s="112"/>
      <c r="U11" s="112"/>
      <c r="V11" s="112">
        <v>8473</v>
      </c>
      <c r="W11" s="112">
        <v>9554</v>
      </c>
      <c r="X11" s="112">
        <v>9435</v>
      </c>
      <c r="Y11" s="112">
        <v>9628</v>
      </c>
      <c r="Z11" s="112">
        <v>10050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16.373320981936082</v>
      </c>
      <c r="P12" s="74" t="s">
        <v>85</v>
      </c>
      <c r="S12" s="107" t="s">
        <v>30</v>
      </c>
      <c r="T12" s="112"/>
      <c r="U12" s="112"/>
      <c r="V12" s="112">
        <v>2010</v>
      </c>
      <c r="W12" s="112">
        <v>2866</v>
      </c>
      <c r="X12" s="112">
        <v>2202</v>
      </c>
      <c r="Y12" s="112">
        <v>2766</v>
      </c>
      <c r="Z12" s="112">
        <v>2752</v>
      </c>
    </row>
    <row r="13" spans="1:32" ht="15" customHeight="1" x14ac:dyDescent="0.25">
      <c r="A13" s="30" t="s">
        <v>19</v>
      </c>
      <c r="B13" s="72"/>
      <c r="C13" s="72"/>
      <c r="D13" s="73">
        <f>AD108</f>
        <v>16.005311670051555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15.516442797591479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14.443055772535541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14.16184971098266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15.573296309151916</v>
      </c>
      <c r="P15" s="74" t="s">
        <v>85</v>
      </c>
      <c r="S15" s="115" t="s">
        <v>61</v>
      </c>
      <c r="T15" s="115"/>
      <c r="U15" s="116"/>
      <c r="V15" s="116">
        <v>1093</v>
      </c>
      <c r="W15" s="116">
        <v>1357</v>
      </c>
      <c r="X15" s="116">
        <v>1398</v>
      </c>
      <c r="Y15" s="112">
        <v>1654</v>
      </c>
      <c r="Z15" s="112">
        <v>1656</v>
      </c>
      <c r="AB15" s="117">
        <f t="shared" ref="AB15:AB34" si="2">IF(Z15="np",0,Z15/$Z$34)</f>
        <v>0.1293547883143259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39.579753163568192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84.426703690848086</v>
      </c>
      <c r="P16" s="37" t="s">
        <v>85</v>
      </c>
      <c r="S16" s="115" t="s">
        <v>62</v>
      </c>
      <c r="T16" s="115"/>
      <c r="U16" s="116"/>
      <c r="V16" s="116">
        <v>843</v>
      </c>
      <c r="W16" s="116">
        <v>938</v>
      </c>
      <c r="X16" s="116">
        <v>868</v>
      </c>
      <c r="Y16" s="112">
        <v>948</v>
      </c>
      <c r="Z16" s="112">
        <v>952</v>
      </c>
      <c r="AB16" s="117">
        <f t="shared" si="2"/>
        <v>7.4363380721762226E-2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655</v>
      </c>
      <c r="W17" s="116">
        <v>998</v>
      </c>
      <c r="X17" s="116">
        <v>716</v>
      </c>
      <c r="Y17" s="112">
        <v>727</v>
      </c>
      <c r="Z17" s="112">
        <v>708</v>
      </c>
      <c r="AB17" s="117">
        <f t="shared" si="2"/>
        <v>5.5303858772066866E-2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281</v>
      </c>
      <c r="W18" s="116">
        <v>324</v>
      </c>
      <c r="X18" s="116">
        <v>331</v>
      </c>
      <c r="Y18" s="112">
        <v>344</v>
      </c>
      <c r="Z18" s="112">
        <v>357</v>
      </c>
      <c r="AB18" s="117">
        <f t="shared" si="2"/>
        <v>2.7886267770660833E-2</v>
      </c>
    </row>
    <row r="19" spans="1:28" x14ac:dyDescent="0.25">
      <c r="A19" s="63" t="str">
        <f>$S$1&amp;" ("&amp;$V$2&amp;" to "&amp;$Z$2&amp;")"</f>
        <v>Banana (2016-17 to 2020-21)</v>
      </c>
      <c r="B19" s="63"/>
      <c r="C19" s="63"/>
      <c r="D19" s="63"/>
      <c r="E19" s="63"/>
      <c r="F19" s="63"/>
      <c r="G19" s="63" t="str">
        <f>$S$1&amp;" ("&amp;$V$2&amp;" to "&amp;$Z$2&amp;")"</f>
        <v>Banana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615</v>
      </c>
      <c r="W19" s="116">
        <v>742</v>
      </c>
      <c r="X19" s="116">
        <v>729</v>
      </c>
      <c r="Y19" s="112">
        <v>725</v>
      </c>
      <c r="Z19" s="112">
        <v>762</v>
      </c>
      <c r="AB19" s="117">
        <f t="shared" si="2"/>
        <v>5.95219496953601E-2</v>
      </c>
    </row>
    <row r="20" spans="1:28" x14ac:dyDescent="0.25">
      <c r="S20" s="115" t="s">
        <v>66</v>
      </c>
      <c r="T20" s="115"/>
      <c r="U20" s="116"/>
      <c r="V20" s="116">
        <v>246</v>
      </c>
      <c r="W20" s="116">
        <v>290</v>
      </c>
      <c r="X20" s="116">
        <v>266</v>
      </c>
      <c r="Y20" s="112">
        <v>304</v>
      </c>
      <c r="Z20" s="112">
        <v>292</v>
      </c>
      <c r="AB20" s="117">
        <f t="shared" si="2"/>
        <v>2.2808936103733791E-2</v>
      </c>
    </row>
    <row r="21" spans="1:28" x14ac:dyDescent="0.25">
      <c r="S21" s="115" t="s">
        <v>67</v>
      </c>
      <c r="T21" s="115"/>
      <c r="U21" s="116"/>
      <c r="V21" s="116">
        <v>771</v>
      </c>
      <c r="W21" s="116">
        <v>872</v>
      </c>
      <c r="X21" s="116">
        <v>910</v>
      </c>
      <c r="Y21" s="112">
        <v>929</v>
      </c>
      <c r="Z21" s="112">
        <v>1052</v>
      </c>
      <c r="AB21" s="117">
        <f t="shared" si="2"/>
        <v>8.217466020934229E-2</v>
      </c>
    </row>
    <row r="22" spans="1:28" x14ac:dyDescent="0.25">
      <c r="S22" s="115" t="s">
        <v>68</v>
      </c>
      <c r="T22" s="115"/>
      <c r="U22" s="116"/>
      <c r="V22" s="116">
        <v>556</v>
      </c>
      <c r="W22" s="116">
        <v>643</v>
      </c>
      <c r="X22" s="116">
        <v>734</v>
      </c>
      <c r="Y22" s="112">
        <v>679</v>
      </c>
      <c r="Z22" s="112">
        <v>669</v>
      </c>
      <c r="AB22" s="117">
        <f t="shared" si="2"/>
        <v>5.2257459771910639E-2</v>
      </c>
    </row>
    <row r="23" spans="1:28" x14ac:dyDescent="0.25">
      <c r="S23" s="115" t="s">
        <v>69</v>
      </c>
      <c r="T23" s="115"/>
      <c r="U23" s="116"/>
      <c r="V23" s="116">
        <v>235</v>
      </c>
      <c r="W23" s="116">
        <v>352</v>
      </c>
      <c r="X23" s="116">
        <v>271</v>
      </c>
      <c r="Y23" s="112">
        <v>254</v>
      </c>
      <c r="Z23" s="112">
        <v>323</v>
      </c>
      <c r="AB23" s="117">
        <f t="shared" si="2"/>
        <v>2.523043274488361E-2</v>
      </c>
    </row>
    <row r="24" spans="1:28" x14ac:dyDescent="0.25">
      <c r="S24" s="115" t="s">
        <v>70</v>
      </c>
      <c r="T24" s="115"/>
      <c r="U24" s="116"/>
      <c r="V24" s="116">
        <v>27</v>
      </c>
      <c r="W24" s="116">
        <v>28</v>
      </c>
      <c r="X24" s="116">
        <v>16</v>
      </c>
      <c r="Y24" s="112">
        <v>18</v>
      </c>
      <c r="Z24" s="112">
        <v>18</v>
      </c>
      <c r="AB24" s="117">
        <f t="shared" si="2"/>
        <v>1.4060303077644118E-3</v>
      </c>
    </row>
    <row r="25" spans="1:28" x14ac:dyDescent="0.25">
      <c r="S25" s="115" t="s">
        <v>71</v>
      </c>
      <c r="T25" s="115"/>
      <c r="U25" s="116"/>
      <c r="V25" s="116">
        <v>165</v>
      </c>
      <c r="W25" s="116">
        <v>196</v>
      </c>
      <c r="X25" s="116">
        <v>172</v>
      </c>
      <c r="Y25" s="112">
        <v>217</v>
      </c>
      <c r="Z25" s="112">
        <v>205</v>
      </c>
      <c r="AB25" s="117">
        <f t="shared" si="2"/>
        <v>1.6013122949539136E-2</v>
      </c>
    </row>
    <row r="26" spans="1:28" x14ac:dyDescent="0.25">
      <c r="S26" s="115" t="s">
        <v>72</v>
      </c>
      <c r="T26" s="115"/>
      <c r="U26" s="116"/>
      <c r="V26" s="116">
        <v>142</v>
      </c>
      <c r="W26" s="116">
        <v>205</v>
      </c>
      <c r="X26" s="116">
        <v>239</v>
      </c>
      <c r="Y26" s="112">
        <v>246</v>
      </c>
      <c r="Z26" s="112">
        <v>242</v>
      </c>
      <c r="AB26" s="117">
        <f t="shared" si="2"/>
        <v>1.8903296359943759E-2</v>
      </c>
    </row>
    <row r="27" spans="1:28" x14ac:dyDescent="0.25">
      <c r="S27" s="115" t="s">
        <v>73</v>
      </c>
      <c r="T27" s="115"/>
      <c r="U27" s="116"/>
      <c r="V27" s="116">
        <v>246</v>
      </c>
      <c r="W27" s="116">
        <v>333</v>
      </c>
      <c r="X27" s="116">
        <v>340</v>
      </c>
      <c r="Y27" s="112">
        <v>355</v>
      </c>
      <c r="Z27" s="112">
        <v>378</v>
      </c>
      <c r="AB27" s="117">
        <f t="shared" si="2"/>
        <v>2.9526636463052647E-2</v>
      </c>
    </row>
    <row r="28" spans="1:28" x14ac:dyDescent="0.25">
      <c r="S28" s="115" t="s">
        <v>74</v>
      </c>
      <c r="T28" s="115"/>
      <c r="U28" s="116"/>
      <c r="V28" s="116">
        <v>960</v>
      </c>
      <c r="W28" s="116">
        <v>1066</v>
      </c>
      <c r="X28" s="116">
        <v>1117</v>
      </c>
      <c r="Y28" s="112">
        <v>1068</v>
      </c>
      <c r="Z28" s="112">
        <v>1251</v>
      </c>
      <c r="AB28" s="117">
        <f t="shared" si="2"/>
        <v>9.7719106389626623E-2</v>
      </c>
    </row>
    <row r="29" spans="1:28" x14ac:dyDescent="0.25">
      <c r="S29" s="115" t="s">
        <v>75</v>
      </c>
      <c r="T29" s="115"/>
      <c r="U29" s="116"/>
      <c r="V29" s="116">
        <v>486</v>
      </c>
      <c r="W29" s="116">
        <v>549</v>
      </c>
      <c r="X29" s="116">
        <v>555</v>
      </c>
      <c r="Y29" s="112">
        <v>474</v>
      </c>
      <c r="Z29" s="112">
        <v>509</v>
      </c>
      <c r="AB29" s="117">
        <f t="shared" si="2"/>
        <v>3.9759412591782534E-2</v>
      </c>
    </row>
    <row r="30" spans="1:28" x14ac:dyDescent="0.25">
      <c r="S30" s="115" t="s">
        <v>76</v>
      </c>
      <c r="T30" s="115"/>
      <c r="U30" s="116"/>
      <c r="V30" s="116">
        <v>603</v>
      </c>
      <c r="W30" s="116">
        <v>740</v>
      </c>
      <c r="X30" s="116">
        <v>760</v>
      </c>
      <c r="Y30" s="112">
        <v>775</v>
      </c>
      <c r="Z30" s="112">
        <v>766</v>
      </c>
      <c r="AB30" s="117">
        <f t="shared" si="2"/>
        <v>5.9834400874863303E-2</v>
      </c>
    </row>
    <row r="31" spans="1:28" x14ac:dyDescent="0.25">
      <c r="S31" s="115" t="s">
        <v>77</v>
      </c>
      <c r="T31" s="115"/>
      <c r="U31" s="116"/>
      <c r="V31" s="116">
        <v>579</v>
      </c>
      <c r="W31" s="116">
        <v>704</v>
      </c>
      <c r="X31" s="116">
        <v>708</v>
      </c>
      <c r="Y31" s="112">
        <v>786</v>
      </c>
      <c r="Z31" s="112">
        <v>845</v>
      </c>
      <c r="AB31" s="117">
        <f t="shared" si="2"/>
        <v>6.6005311670051553E-2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69</v>
      </c>
      <c r="W32" s="116">
        <v>61</v>
      </c>
      <c r="X32" s="116">
        <v>63</v>
      </c>
      <c r="Y32" s="112">
        <v>90</v>
      </c>
      <c r="Z32" s="112">
        <v>83</v>
      </c>
      <c r="AB32" s="117">
        <f t="shared" si="2"/>
        <v>6.4833619746914543E-3</v>
      </c>
    </row>
    <row r="33" spans="19:32" x14ac:dyDescent="0.25">
      <c r="S33" s="115" t="s">
        <v>79</v>
      </c>
      <c r="T33" s="115"/>
      <c r="U33" s="116"/>
      <c r="V33" s="116">
        <v>342</v>
      </c>
      <c r="W33" s="116">
        <v>423</v>
      </c>
      <c r="X33" s="116">
        <v>431</v>
      </c>
      <c r="Y33" s="112">
        <v>513</v>
      </c>
      <c r="Z33" s="112">
        <v>493</v>
      </c>
      <c r="AB33" s="117">
        <f t="shared" si="2"/>
        <v>3.8509607873769724E-2</v>
      </c>
    </row>
    <row r="34" spans="19:32" x14ac:dyDescent="0.25">
      <c r="S34" s="118" t="s">
        <v>53</v>
      </c>
      <c r="T34" s="118"/>
      <c r="U34" s="119"/>
      <c r="V34" s="119">
        <v>10490</v>
      </c>
      <c r="W34" s="119">
        <v>12415</v>
      </c>
      <c r="X34" s="119">
        <v>11641</v>
      </c>
      <c r="Y34" s="120">
        <v>12391</v>
      </c>
      <c r="Z34" s="120">
        <v>12802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6236</v>
      </c>
      <c r="W37" s="112">
        <v>7444</v>
      </c>
      <c r="X37" s="112">
        <v>6633</v>
      </c>
      <c r="Y37" s="112">
        <v>7482</v>
      </c>
      <c r="Z37" s="112">
        <v>7297</v>
      </c>
      <c r="AB37" s="132">
        <f>Z37/Z40*100</f>
        <v>84.426703690848086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959</v>
      </c>
      <c r="W38" s="112">
        <v>1095</v>
      </c>
      <c r="X38" s="112">
        <v>1186</v>
      </c>
      <c r="Y38" s="112">
        <v>1214</v>
      </c>
      <c r="Z38" s="112">
        <v>1346</v>
      </c>
      <c r="AB38" s="132">
        <f>Z38/Z40*100</f>
        <v>15.573296309151916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7195</v>
      </c>
      <c r="W40" s="112">
        <v>8539</v>
      </c>
      <c r="X40" s="112">
        <v>7819</v>
      </c>
      <c r="Y40" s="112">
        <v>8696</v>
      </c>
      <c r="Z40" s="112">
        <v>8643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23</v>
      </c>
      <c r="W44" s="112">
        <v>25</v>
      </c>
      <c r="X44" s="112">
        <v>27</v>
      </c>
      <c r="Y44" s="112">
        <v>21</v>
      </c>
      <c r="Z44" s="112">
        <v>25</v>
      </c>
    </row>
    <row r="45" spans="19:32" x14ac:dyDescent="0.25">
      <c r="S45" s="115" t="s">
        <v>37</v>
      </c>
      <c r="T45" s="115"/>
      <c r="U45" s="112"/>
      <c r="V45" s="112">
        <v>173</v>
      </c>
      <c r="W45" s="112">
        <v>195</v>
      </c>
      <c r="X45" s="112">
        <v>190</v>
      </c>
      <c r="Y45" s="112">
        <v>210</v>
      </c>
      <c r="Z45" s="112">
        <v>251</v>
      </c>
    </row>
    <row r="46" spans="19:32" x14ac:dyDescent="0.25">
      <c r="S46" s="115" t="s">
        <v>38</v>
      </c>
      <c r="T46" s="115"/>
      <c r="U46" s="112"/>
      <c r="V46" s="112">
        <v>333</v>
      </c>
      <c r="W46" s="112">
        <v>359</v>
      </c>
      <c r="X46" s="112">
        <v>376</v>
      </c>
      <c r="Y46" s="112">
        <v>379</v>
      </c>
      <c r="Z46" s="112">
        <v>410</v>
      </c>
    </row>
    <row r="47" spans="19:32" x14ac:dyDescent="0.25">
      <c r="S47" s="115" t="s">
        <v>39</v>
      </c>
      <c r="T47" s="115"/>
      <c r="U47" s="112"/>
      <c r="V47" s="112">
        <v>561</v>
      </c>
      <c r="W47" s="112">
        <v>587</v>
      </c>
      <c r="X47" s="112">
        <v>530</v>
      </c>
      <c r="Y47" s="112">
        <v>484</v>
      </c>
      <c r="Z47" s="112">
        <v>460</v>
      </c>
    </row>
    <row r="48" spans="19:32" x14ac:dyDescent="0.25">
      <c r="S48" s="115" t="s">
        <v>40</v>
      </c>
      <c r="T48" s="115"/>
      <c r="U48" s="112"/>
      <c r="V48" s="112">
        <v>674</v>
      </c>
      <c r="W48" s="112">
        <v>724</v>
      </c>
      <c r="X48" s="112">
        <v>702</v>
      </c>
      <c r="Y48" s="112">
        <v>719</v>
      </c>
      <c r="Z48" s="112">
        <v>721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679</v>
      </c>
      <c r="W49" s="112">
        <v>711</v>
      </c>
      <c r="X49" s="112">
        <v>684</v>
      </c>
      <c r="Y49" s="112">
        <v>699</v>
      </c>
      <c r="Z49" s="112">
        <v>723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Banana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609</v>
      </c>
      <c r="W50" s="112">
        <v>710</v>
      </c>
      <c r="X50" s="112">
        <v>727</v>
      </c>
      <c r="Y50" s="112">
        <v>704</v>
      </c>
      <c r="Z50" s="112">
        <v>736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542</v>
      </c>
      <c r="W51" s="112">
        <v>615</v>
      </c>
      <c r="X51" s="112">
        <v>565</v>
      </c>
      <c r="Y51" s="112">
        <v>596</v>
      </c>
      <c r="Z51" s="112">
        <v>608</v>
      </c>
    </row>
    <row r="52" spans="1:26" ht="15" customHeight="1" x14ac:dyDescent="0.25">
      <c r="S52" s="115" t="s">
        <v>44</v>
      </c>
      <c r="T52" s="115"/>
      <c r="U52" s="112"/>
      <c r="V52" s="112">
        <v>507</v>
      </c>
      <c r="W52" s="112">
        <v>606</v>
      </c>
      <c r="X52" s="112">
        <v>598</v>
      </c>
      <c r="Y52" s="112">
        <v>591</v>
      </c>
      <c r="Z52" s="112">
        <v>582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469</v>
      </c>
      <c r="W53" s="112">
        <v>578</v>
      </c>
      <c r="X53" s="112">
        <v>494</v>
      </c>
      <c r="Y53" s="112">
        <v>541</v>
      </c>
      <c r="Z53" s="112">
        <v>592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478</v>
      </c>
      <c r="W54" s="112">
        <v>706</v>
      </c>
      <c r="X54" s="112">
        <v>542</v>
      </c>
      <c r="Y54" s="112">
        <v>593</v>
      </c>
      <c r="Z54" s="112">
        <v>539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339</v>
      </c>
      <c r="W55" s="112">
        <v>465</v>
      </c>
      <c r="X55" s="112">
        <v>409</v>
      </c>
      <c r="Y55" s="112">
        <v>474</v>
      </c>
      <c r="Z55" s="112">
        <v>485</v>
      </c>
    </row>
    <row r="56" spans="1:26" ht="15" customHeight="1" x14ac:dyDescent="0.25">
      <c r="S56" s="115" t="s">
        <v>48</v>
      </c>
      <c r="T56" s="115"/>
      <c r="U56" s="112"/>
      <c r="V56" s="112">
        <v>178</v>
      </c>
      <c r="W56" s="112">
        <v>208</v>
      </c>
      <c r="X56" s="112">
        <v>189</v>
      </c>
      <c r="Y56" s="112">
        <v>244</v>
      </c>
      <c r="Z56" s="112">
        <v>285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90</v>
      </c>
      <c r="W57" s="112">
        <v>145</v>
      </c>
      <c r="X57" s="112">
        <v>103</v>
      </c>
      <c r="Y57" s="112">
        <v>142</v>
      </c>
      <c r="Z57" s="112">
        <v>129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61</v>
      </c>
      <c r="W58" s="112">
        <v>93</v>
      </c>
      <c r="X58" s="112">
        <v>64</v>
      </c>
      <c r="Y58" s="112">
        <v>92</v>
      </c>
      <c r="Z58" s="112">
        <v>94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22</v>
      </c>
      <c r="W59" s="112">
        <v>48</v>
      </c>
      <c r="X59" s="112">
        <v>37</v>
      </c>
      <c r="Y59" s="112">
        <v>72</v>
      </c>
      <c r="Z59" s="112">
        <v>64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11</v>
      </c>
      <c r="W60" s="112">
        <v>17</v>
      </c>
      <c r="X60" s="112">
        <v>10</v>
      </c>
      <c r="Y60" s="112">
        <v>16</v>
      </c>
      <c r="Z60" s="112">
        <v>22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5733</v>
      </c>
      <c r="W61" s="112">
        <v>6800</v>
      </c>
      <c r="X61" s="112">
        <v>6251</v>
      </c>
      <c r="Y61" s="112">
        <v>6571</v>
      </c>
      <c r="Z61" s="112">
        <v>6726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20</v>
      </c>
      <c r="W63" s="112">
        <v>16</v>
      </c>
      <c r="X63" s="112">
        <v>17</v>
      </c>
      <c r="Y63" s="112">
        <v>32</v>
      </c>
      <c r="Z63" s="112">
        <v>28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161</v>
      </c>
      <c r="W64" s="112">
        <v>172</v>
      </c>
      <c r="X64" s="112">
        <v>173</v>
      </c>
      <c r="Y64" s="112">
        <v>177</v>
      </c>
      <c r="Z64" s="112">
        <v>189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Banana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347</v>
      </c>
      <c r="W65" s="112">
        <v>337</v>
      </c>
      <c r="X65" s="112">
        <v>361</v>
      </c>
      <c r="Y65" s="112">
        <v>370</v>
      </c>
      <c r="Z65" s="112">
        <v>440</v>
      </c>
    </row>
    <row r="66" spans="1:26" x14ac:dyDescent="0.25">
      <c r="S66" s="115" t="s">
        <v>39</v>
      </c>
      <c r="T66" s="115"/>
      <c r="U66" s="112"/>
      <c r="V66" s="112">
        <v>408</v>
      </c>
      <c r="W66" s="112">
        <v>467</v>
      </c>
      <c r="X66" s="112">
        <v>436</v>
      </c>
      <c r="Y66" s="112">
        <v>495</v>
      </c>
      <c r="Z66" s="112">
        <v>492</v>
      </c>
    </row>
    <row r="67" spans="1:26" x14ac:dyDescent="0.25">
      <c r="S67" s="115" t="s">
        <v>40</v>
      </c>
      <c r="T67" s="115"/>
      <c r="U67" s="112"/>
      <c r="V67" s="112">
        <v>487</v>
      </c>
      <c r="W67" s="112">
        <v>575</v>
      </c>
      <c r="X67" s="112">
        <v>581</v>
      </c>
      <c r="Y67" s="112">
        <v>574</v>
      </c>
      <c r="Z67" s="112">
        <v>565</v>
      </c>
    </row>
    <row r="68" spans="1:26" x14ac:dyDescent="0.25">
      <c r="S68" s="115" t="s">
        <v>41</v>
      </c>
      <c r="T68" s="115"/>
      <c r="U68" s="112"/>
      <c r="V68" s="112">
        <v>506</v>
      </c>
      <c r="W68" s="112">
        <v>545</v>
      </c>
      <c r="X68" s="112">
        <v>576</v>
      </c>
      <c r="Y68" s="112">
        <v>607</v>
      </c>
      <c r="Z68" s="112">
        <v>674</v>
      </c>
    </row>
    <row r="69" spans="1:26" x14ac:dyDescent="0.25">
      <c r="S69" s="115" t="s">
        <v>42</v>
      </c>
      <c r="T69" s="115"/>
      <c r="U69" s="112"/>
      <c r="V69" s="112">
        <v>518</v>
      </c>
      <c r="W69" s="112">
        <v>579</v>
      </c>
      <c r="X69" s="112">
        <v>583</v>
      </c>
      <c r="Y69" s="112">
        <v>601</v>
      </c>
      <c r="Z69" s="112">
        <v>613</v>
      </c>
    </row>
    <row r="70" spans="1:26" x14ac:dyDescent="0.25">
      <c r="S70" s="115" t="s">
        <v>43</v>
      </c>
      <c r="T70" s="115"/>
      <c r="U70" s="112"/>
      <c r="V70" s="112">
        <v>481</v>
      </c>
      <c r="W70" s="112">
        <v>569</v>
      </c>
      <c r="X70" s="112">
        <v>530</v>
      </c>
      <c r="Y70" s="112">
        <v>567</v>
      </c>
      <c r="Z70" s="112">
        <v>606</v>
      </c>
    </row>
    <row r="71" spans="1:26" x14ac:dyDescent="0.25">
      <c r="S71" s="115" t="s">
        <v>44</v>
      </c>
      <c r="T71" s="115"/>
      <c r="U71" s="112"/>
      <c r="V71" s="112">
        <v>454</v>
      </c>
      <c r="W71" s="112">
        <v>562</v>
      </c>
      <c r="X71" s="112">
        <v>574</v>
      </c>
      <c r="Y71" s="112">
        <v>569</v>
      </c>
      <c r="Z71" s="112">
        <v>583</v>
      </c>
    </row>
    <row r="72" spans="1:26" x14ac:dyDescent="0.25">
      <c r="S72" s="115" t="s">
        <v>45</v>
      </c>
      <c r="T72" s="115"/>
      <c r="U72" s="112"/>
      <c r="V72" s="112">
        <v>490</v>
      </c>
      <c r="W72" s="112">
        <v>576</v>
      </c>
      <c r="X72" s="112">
        <v>510</v>
      </c>
      <c r="Y72" s="112">
        <v>546</v>
      </c>
      <c r="Z72" s="112">
        <v>522</v>
      </c>
    </row>
    <row r="73" spans="1:26" x14ac:dyDescent="0.25">
      <c r="S73" s="115" t="s">
        <v>46</v>
      </c>
      <c r="T73" s="115"/>
      <c r="U73" s="112"/>
      <c r="V73" s="112">
        <v>412</v>
      </c>
      <c r="W73" s="112">
        <v>529</v>
      </c>
      <c r="X73" s="112">
        <v>465</v>
      </c>
      <c r="Y73" s="112">
        <v>522</v>
      </c>
      <c r="Z73" s="112">
        <v>551</v>
      </c>
    </row>
    <row r="74" spans="1:26" x14ac:dyDescent="0.25">
      <c r="S74" s="115" t="s">
        <v>47</v>
      </c>
      <c r="T74" s="115"/>
      <c r="U74" s="112"/>
      <c r="V74" s="112">
        <v>218</v>
      </c>
      <c r="W74" s="112">
        <v>301</v>
      </c>
      <c r="X74" s="112">
        <v>287</v>
      </c>
      <c r="Y74" s="112">
        <v>346</v>
      </c>
      <c r="Z74" s="112">
        <v>385</v>
      </c>
    </row>
    <row r="75" spans="1:26" x14ac:dyDescent="0.25">
      <c r="S75" s="115" t="s">
        <v>48</v>
      </c>
      <c r="T75" s="115"/>
      <c r="U75" s="112"/>
      <c r="V75" s="112">
        <v>123</v>
      </c>
      <c r="W75" s="112">
        <v>179</v>
      </c>
      <c r="X75" s="112">
        <v>157</v>
      </c>
      <c r="Y75" s="112">
        <v>184</v>
      </c>
      <c r="Z75" s="112">
        <v>188</v>
      </c>
    </row>
    <row r="76" spans="1:26" x14ac:dyDescent="0.25">
      <c r="S76" s="115" t="s">
        <v>49</v>
      </c>
      <c r="T76" s="115"/>
      <c r="U76" s="112"/>
      <c r="V76" s="112">
        <v>58</v>
      </c>
      <c r="W76" s="112">
        <v>99</v>
      </c>
      <c r="X76" s="112">
        <v>68</v>
      </c>
      <c r="Y76" s="112">
        <v>99</v>
      </c>
      <c r="Z76" s="112">
        <v>96</v>
      </c>
    </row>
    <row r="77" spans="1:26" x14ac:dyDescent="0.25">
      <c r="S77" s="115" t="s">
        <v>50</v>
      </c>
      <c r="T77" s="115"/>
      <c r="U77" s="112"/>
      <c r="V77" s="112">
        <v>33</v>
      </c>
      <c r="W77" s="112">
        <v>55</v>
      </c>
      <c r="X77" s="112">
        <v>38</v>
      </c>
      <c r="Y77" s="112">
        <v>73</v>
      </c>
      <c r="Z77" s="112">
        <v>71</v>
      </c>
    </row>
    <row r="78" spans="1:26" x14ac:dyDescent="0.25">
      <c r="S78" s="115" t="s">
        <v>51</v>
      </c>
      <c r="T78" s="115"/>
      <c r="U78" s="112"/>
      <c r="V78" s="112">
        <v>22</v>
      </c>
      <c r="W78" s="112">
        <v>44</v>
      </c>
      <c r="X78" s="112">
        <v>22</v>
      </c>
      <c r="Y78" s="112">
        <v>33</v>
      </c>
      <c r="Z78" s="112">
        <v>40</v>
      </c>
    </row>
    <row r="79" spans="1:26" x14ac:dyDescent="0.25">
      <c r="S79" s="115" t="s">
        <v>52</v>
      </c>
      <c r="T79" s="115"/>
      <c r="U79" s="112"/>
      <c r="V79" s="112">
        <v>15</v>
      </c>
      <c r="W79" s="112">
        <v>20</v>
      </c>
      <c r="X79" s="112">
        <v>12</v>
      </c>
      <c r="Y79" s="112">
        <v>23</v>
      </c>
      <c r="Z79" s="112">
        <v>21</v>
      </c>
    </row>
    <row r="80" spans="1:26" x14ac:dyDescent="0.25">
      <c r="S80" s="118" t="s">
        <v>53</v>
      </c>
      <c r="T80" s="118"/>
      <c r="U80" s="112"/>
      <c r="V80" s="112">
        <v>4752</v>
      </c>
      <c r="W80" s="112">
        <v>5619</v>
      </c>
      <c r="X80" s="112">
        <v>5385</v>
      </c>
      <c r="Y80" s="112">
        <v>5827</v>
      </c>
      <c r="Z80" s="112">
        <v>6064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Banana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214</v>
      </c>
      <c r="W83" s="112">
        <v>275</v>
      </c>
      <c r="X83" s="112">
        <v>265</v>
      </c>
      <c r="Y83" s="112">
        <v>276</v>
      </c>
      <c r="Z83" s="112">
        <v>291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189</v>
      </c>
      <c r="W84" s="112">
        <v>196</v>
      </c>
      <c r="X84" s="112">
        <v>210</v>
      </c>
      <c r="Y84" s="112">
        <v>222</v>
      </c>
      <c r="Z84" s="112">
        <v>222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838</v>
      </c>
      <c r="W85" s="112">
        <v>917</v>
      </c>
      <c r="X85" s="112">
        <v>896</v>
      </c>
      <c r="Y85" s="112">
        <v>924</v>
      </c>
      <c r="Z85" s="112">
        <v>904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12,802</v>
      </c>
      <c r="D86" s="96">
        <f t="shared" ref="D86:D91" si="4">AD4</f>
        <v>3.3085861846352538E-2</v>
      </c>
      <c r="E86" s="97">
        <f t="shared" ref="E86:E91" si="5">AD4</f>
        <v>3.3085861846352538E-2</v>
      </c>
      <c r="F86" s="96">
        <f t="shared" ref="F86:F91" si="6">AF4</f>
        <v>0.22051673181428155</v>
      </c>
      <c r="G86" s="97">
        <f t="shared" ref="G86:G91" si="7">AF4</f>
        <v>0.22051673181428155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75</v>
      </c>
      <c r="W86" s="112">
        <v>87</v>
      </c>
      <c r="X86" s="112">
        <v>78</v>
      </c>
      <c r="Y86" s="112">
        <v>87</v>
      </c>
      <c r="Z86" s="112">
        <v>88</v>
      </c>
    </row>
    <row r="87" spans="1:30" ht="15" customHeight="1" x14ac:dyDescent="0.25">
      <c r="A87" s="98" t="s">
        <v>4</v>
      </c>
      <c r="B87" s="49"/>
      <c r="C87" s="57" t="str">
        <f t="shared" si="3"/>
        <v>6,726</v>
      </c>
      <c r="D87" s="96">
        <f t="shared" si="4"/>
        <v>2.4367956137679059E-2</v>
      </c>
      <c r="E87" s="97">
        <f t="shared" si="5"/>
        <v>2.4367956137679059E-2</v>
      </c>
      <c r="F87" s="96">
        <f t="shared" si="6"/>
        <v>0.1723897507408052</v>
      </c>
      <c r="G87" s="97">
        <f t="shared" si="7"/>
        <v>0.1723897507408052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68</v>
      </c>
      <c r="W87" s="112">
        <v>73</v>
      </c>
      <c r="X87" s="112">
        <v>72</v>
      </c>
      <c r="Y87" s="112">
        <v>78</v>
      </c>
      <c r="Z87" s="112">
        <v>71</v>
      </c>
    </row>
    <row r="88" spans="1:30" ht="15" customHeight="1" x14ac:dyDescent="0.25">
      <c r="A88" s="98" t="s">
        <v>5</v>
      </c>
      <c r="B88" s="49"/>
      <c r="C88" s="57" t="str">
        <f t="shared" si="3"/>
        <v>6,064</v>
      </c>
      <c r="D88" s="96">
        <f t="shared" si="4"/>
        <v>4.1566472002748212E-2</v>
      </c>
      <c r="E88" s="97">
        <f t="shared" si="5"/>
        <v>4.1566472002748212E-2</v>
      </c>
      <c r="F88" s="96">
        <f t="shared" si="6"/>
        <v>0.27555742532604133</v>
      </c>
      <c r="G88" s="97">
        <f t="shared" si="7"/>
        <v>0.27555742532604133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83</v>
      </c>
      <c r="W88" s="112">
        <v>114</v>
      </c>
      <c r="X88" s="112">
        <v>107</v>
      </c>
      <c r="Y88" s="112">
        <v>127</v>
      </c>
      <c r="Z88" s="112">
        <v>117</v>
      </c>
    </row>
    <row r="89" spans="1:30" ht="15" customHeight="1" x14ac:dyDescent="0.25">
      <c r="A89" s="49" t="s">
        <v>6</v>
      </c>
      <c r="B89" s="49"/>
      <c r="C89" s="57" t="str">
        <f t="shared" si="3"/>
        <v>8,636</v>
      </c>
      <c r="D89" s="96">
        <f t="shared" si="4"/>
        <v>-7.1280754196366702E-3</v>
      </c>
      <c r="E89" s="97">
        <f t="shared" si="5"/>
        <v>-7.1280754196366702E-3</v>
      </c>
      <c r="F89" s="96">
        <f t="shared" si="6"/>
        <v>0.19977771603223116</v>
      </c>
      <c r="G89" s="97">
        <f t="shared" si="7"/>
        <v>0.19977771603223116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766</v>
      </c>
      <c r="W89" s="112">
        <v>851</v>
      </c>
      <c r="X89" s="112">
        <v>834</v>
      </c>
      <c r="Y89" s="112">
        <v>884</v>
      </c>
      <c r="Z89" s="112">
        <v>862</v>
      </c>
    </row>
    <row r="90" spans="1:30" ht="15" customHeight="1" x14ac:dyDescent="0.25">
      <c r="A90" s="49" t="s">
        <v>98</v>
      </c>
      <c r="B90" s="49"/>
      <c r="C90" s="57" t="str">
        <f t="shared" si="3"/>
        <v>$48,131</v>
      </c>
      <c r="D90" s="96">
        <f t="shared" si="4"/>
        <v>-7.7535041262000171E-3</v>
      </c>
      <c r="E90" s="97">
        <f t="shared" si="5"/>
        <v>-7.7535041262000171E-3</v>
      </c>
      <c r="F90" s="96">
        <f t="shared" si="6"/>
        <v>6.2002162352993162E-2</v>
      </c>
      <c r="G90" s="97">
        <f t="shared" si="7"/>
        <v>6.2002162352993162E-2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754</v>
      </c>
      <c r="W90" s="112">
        <v>823</v>
      </c>
      <c r="X90" s="112">
        <v>786</v>
      </c>
      <c r="Y90" s="112">
        <v>821</v>
      </c>
      <c r="Z90" s="112">
        <v>813</v>
      </c>
    </row>
    <row r="91" spans="1:30" ht="15" customHeight="1" x14ac:dyDescent="0.25">
      <c r="A91" s="49" t="s">
        <v>7</v>
      </c>
      <c r="B91" s="49"/>
      <c r="C91" s="57" t="str">
        <f t="shared" si="3"/>
        <v>$531.0 mil</v>
      </c>
      <c r="D91" s="96">
        <f t="shared" si="4"/>
        <v>3.4484447670797946E-2</v>
      </c>
      <c r="E91" s="97">
        <f t="shared" si="5"/>
        <v>3.4484447670797946E-2</v>
      </c>
      <c r="F91" s="96">
        <f t="shared" si="6"/>
        <v>0.1858673114062499</v>
      </c>
      <c r="G91" s="97">
        <f t="shared" si="7"/>
        <v>0.1858673114062499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3995</v>
      </c>
      <c r="W91" s="112">
        <v>4701</v>
      </c>
      <c r="X91" s="112">
        <v>4263</v>
      </c>
      <c r="Y91" s="112">
        <v>4742</v>
      </c>
      <c r="Z91" s="112">
        <v>4695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159</v>
      </c>
      <c r="W93" s="112">
        <v>211</v>
      </c>
      <c r="X93" s="112">
        <v>213</v>
      </c>
      <c r="Y93" s="112">
        <v>217</v>
      </c>
      <c r="Z93" s="112">
        <v>229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454</v>
      </c>
      <c r="W94" s="112">
        <v>509</v>
      </c>
      <c r="X94" s="112">
        <v>508</v>
      </c>
      <c r="Y94" s="112">
        <v>524</v>
      </c>
      <c r="Z94" s="112">
        <v>525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94</v>
      </c>
      <c r="W95" s="112">
        <v>117</v>
      </c>
      <c r="X95" s="112">
        <v>120</v>
      </c>
      <c r="Y95" s="112">
        <v>138</v>
      </c>
      <c r="Z95" s="112">
        <v>145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378</v>
      </c>
      <c r="W96" s="112">
        <v>425</v>
      </c>
      <c r="X96" s="112">
        <v>442</v>
      </c>
      <c r="Y96" s="112">
        <v>470</v>
      </c>
      <c r="Z96" s="112">
        <v>487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562</v>
      </c>
      <c r="W97" s="112">
        <v>653</v>
      </c>
      <c r="X97" s="112">
        <v>601</v>
      </c>
      <c r="Y97" s="112">
        <v>610</v>
      </c>
      <c r="Z97" s="112">
        <v>599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327</v>
      </c>
      <c r="W98" s="112">
        <v>345</v>
      </c>
      <c r="X98" s="112">
        <v>324</v>
      </c>
      <c r="Y98" s="112">
        <v>332</v>
      </c>
      <c r="Z98" s="112">
        <v>337</v>
      </c>
    </row>
    <row r="99" spans="1:32" ht="15" customHeight="1" x14ac:dyDescent="0.25">
      <c r="S99" s="115" t="s">
        <v>199</v>
      </c>
      <c r="T99" s="115"/>
      <c r="U99" s="112"/>
      <c r="V99" s="112">
        <v>83</v>
      </c>
      <c r="W99" s="112">
        <v>116</v>
      </c>
      <c r="X99" s="112">
        <v>111</v>
      </c>
      <c r="Y99" s="112">
        <v>125</v>
      </c>
      <c r="Z99" s="112">
        <v>137</v>
      </c>
    </row>
    <row r="100" spans="1:32" ht="15" customHeight="1" x14ac:dyDescent="0.25">
      <c r="S100" s="115" t="s">
        <v>58</v>
      </c>
      <c r="T100" s="115"/>
      <c r="U100" s="112"/>
      <c r="V100" s="112">
        <v>408</v>
      </c>
      <c r="W100" s="112">
        <v>486</v>
      </c>
      <c r="X100" s="112">
        <v>488</v>
      </c>
      <c r="Y100" s="112">
        <v>535</v>
      </c>
      <c r="Z100" s="112">
        <v>540</v>
      </c>
    </row>
    <row r="101" spans="1:32" x14ac:dyDescent="0.25">
      <c r="A101" s="18"/>
      <c r="S101" s="118" t="s">
        <v>53</v>
      </c>
      <c r="T101" s="118"/>
      <c r="U101" s="112"/>
      <c r="V101" s="112">
        <v>3204</v>
      </c>
      <c r="W101" s="112">
        <v>3837</v>
      </c>
      <c r="X101" s="112">
        <v>3563</v>
      </c>
      <c r="Y101" s="112">
        <v>3955</v>
      </c>
      <c r="Z101" s="112">
        <v>3934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7611</v>
      </c>
      <c r="W104" s="112">
        <v>8246</v>
      </c>
      <c r="X104" s="112">
        <v>8275</v>
      </c>
      <c r="Y104" s="112">
        <v>8786</v>
      </c>
      <c r="Z104" s="112">
        <v>8786</v>
      </c>
      <c r="AB104" s="109" t="str">
        <f>TEXT(Z104,"###,###")</f>
        <v>8,786</v>
      </c>
      <c r="AD104" s="130">
        <f>Z104/($Z$4)*100</f>
        <v>68.629901577878456</v>
      </c>
      <c r="AF104" s="109"/>
    </row>
    <row r="105" spans="1:32" x14ac:dyDescent="0.25">
      <c r="S105" s="115" t="s">
        <v>17</v>
      </c>
      <c r="T105" s="115"/>
      <c r="U105" s="112"/>
      <c r="V105" s="112">
        <v>1765</v>
      </c>
      <c r="W105" s="112">
        <v>1961</v>
      </c>
      <c r="X105" s="112">
        <v>2006</v>
      </c>
      <c r="Y105" s="112">
        <v>1970</v>
      </c>
      <c r="Z105" s="112">
        <v>2021</v>
      </c>
      <c r="AB105" s="109" t="str">
        <f>TEXT(Z105,"###,###")</f>
        <v>2,021</v>
      </c>
      <c r="AD105" s="130">
        <f>Z105/($Z$4)*100</f>
        <v>15.786595844399312</v>
      </c>
      <c r="AF105" s="109"/>
    </row>
    <row r="106" spans="1:32" x14ac:dyDescent="0.25">
      <c r="S106" s="118" t="s">
        <v>53</v>
      </c>
      <c r="T106" s="118"/>
      <c r="U106" s="120"/>
      <c r="V106" s="120">
        <v>9376</v>
      </c>
      <c r="W106" s="120">
        <v>10207</v>
      </c>
      <c r="X106" s="120">
        <v>10281</v>
      </c>
      <c r="Y106" s="120">
        <v>10756</v>
      </c>
      <c r="Z106" s="120">
        <v>10807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1781</v>
      </c>
      <c r="W108" s="112">
        <v>2354</v>
      </c>
      <c r="X108" s="112">
        <v>1774</v>
      </c>
      <c r="Y108" s="112">
        <v>2107</v>
      </c>
      <c r="Z108" s="112">
        <v>2049</v>
      </c>
      <c r="AB108" s="109" t="str">
        <f>TEXT(Z108,"###,###")</f>
        <v>2,049</v>
      </c>
      <c r="AD108" s="130">
        <f>Z108/($Z$4)*100</f>
        <v>16.005311670051555</v>
      </c>
      <c r="AF108" s="109"/>
    </row>
    <row r="109" spans="1:32" x14ac:dyDescent="0.25">
      <c r="S109" s="115" t="s">
        <v>20</v>
      </c>
      <c r="T109" s="115"/>
      <c r="U109" s="112"/>
      <c r="V109" s="112">
        <v>1603</v>
      </c>
      <c r="W109" s="112">
        <v>1740</v>
      </c>
      <c r="X109" s="112">
        <v>1609</v>
      </c>
      <c r="Y109" s="112">
        <v>1660</v>
      </c>
      <c r="Z109" s="112">
        <v>1849</v>
      </c>
      <c r="AB109" s="109" t="str">
        <f>TEXT(Z109,"###,###")</f>
        <v>1,849</v>
      </c>
      <c r="AD109" s="130">
        <f>Z109/($Z$4)*100</f>
        <v>14.443055772535541</v>
      </c>
      <c r="AF109" s="109"/>
    </row>
    <row r="110" spans="1:32" x14ac:dyDescent="0.25">
      <c r="S110" s="115" t="s">
        <v>21</v>
      </c>
      <c r="T110" s="115"/>
      <c r="U110" s="112"/>
      <c r="V110" s="112">
        <v>1433</v>
      </c>
      <c r="W110" s="112">
        <v>1552</v>
      </c>
      <c r="X110" s="112">
        <v>1827</v>
      </c>
      <c r="Y110" s="112">
        <v>1692</v>
      </c>
      <c r="Z110" s="112">
        <v>1813</v>
      </c>
      <c r="AB110" s="109" t="str">
        <f>TEXT(Z110,"###,###")</f>
        <v>1,813</v>
      </c>
      <c r="AD110" s="130">
        <f>Z110/($Z$4)*100</f>
        <v>14.16184971098266</v>
      </c>
      <c r="AF110" s="109"/>
    </row>
    <row r="111" spans="1:32" x14ac:dyDescent="0.25">
      <c r="S111" s="115" t="s">
        <v>22</v>
      </c>
      <c r="T111" s="115"/>
      <c r="U111" s="112"/>
      <c r="V111" s="112">
        <v>4146</v>
      </c>
      <c r="W111" s="112">
        <v>4526</v>
      </c>
      <c r="X111" s="112">
        <v>4765</v>
      </c>
      <c r="Y111" s="112">
        <v>4884</v>
      </c>
      <c r="Z111" s="112">
        <v>5067</v>
      </c>
      <c r="AB111" s="109" t="str">
        <f>TEXT(Z111,"###,###")</f>
        <v>5,067</v>
      </c>
      <c r="AD111" s="130">
        <f>Z111/($Z$4)*100</f>
        <v>39.579753163568192</v>
      </c>
      <c r="AF111" s="109"/>
    </row>
    <row r="112" spans="1:32" x14ac:dyDescent="0.25">
      <c r="S112" s="118" t="s">
        <v>53</v>
      </c>
      <c r="T112" s="118"/>
      <c r="U112" s="112"/>
      <c r="V112" s="112">
        <v>10484</v>
      </c>
      <c r="W112" s="112">
        <v>12420</v>
      </c>
      <c r="X112" s="112">
        <v>11637</v>
      </c>
      <c r="Y112" s="112">
        <v>12390</v>
      </c>
      <c r="Z112" s="112">
        <v>12802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41.16</v>
      </c>
      <c r="W118" s="131">
        <v>42.77</v>
      </c>
      <c r="X118" s="131">
        <v>41.48</v>
      </c>
      <c r="Y118" s="131">
        <v>42.59</v>
      </c>
      <c r="Z118" s="131">
        <v>42.65</v>
      </c>
      <c r="AB118" s="109" t="str">
        <f>TEXT(Z118,"##.0")</f>
        <v>42.7</v>
      </c>
    </row>
    <row r="120" spans="19:32" x14ac:dyDescent="0.25">
      <c r="S120" s="101" t="s">
        <v>100</v>
      </c>
      <c r="T120" s="112"/>
      <c r="U120" s="112"/>
      <c r="V120" s="112">
        <v>5188</v>
      </c>
      <c r="W120" s="112">
        <v>5672</v>
      </c>
      <c r="X120" s="112">
        <v>5620</v>
      </c>
      <c r="Y120" s="112">
        <v>5933</v>
      </c>
      <c r="Z120" s="112">
        <v>5888</v>
      </c>
      <c r="AB120" s="109" t="str">
        <f>TEXT(Z120,"###,###")</f>
        <v>5,888</v>
      </c>
    </row>
    <row r="121" spans="19:32" x14ac:dyDescent="0.25">
      <c r="S121" s="101" t="s">
        <v>101</v>
      </c>
      <c r="T121" s="112"/>
      <c r="U121" s="112"/>
      <c r="V121" s="112">
        <v>941</v>
      </c>
      <c r="W121" s="112">
        <v>1493</v>
      </c>
      <c r="X121" s="112">
        <v>992</v>
      </c>
      <c r="Y121" s="112">
        <v>1442</v>
      </c>
      <c r="Z121" s="112">
        <v>1414</v>
      </c>
      <c r="AB121" s="109" t="str">
        <f>TEXT(Z121,"###,###")</f>
        <v>1,414</v>
      </c>
    </row>
    <row r="122" spans="19:32" x14ac:dyDescent="0.25">
      <c r="S122" s="101" t="s">
        <v>102</v>
      </c>
      <c r="T122" s="112"/>
      <c r="U122" s="112"/>
      <c r="V122" s="112">
        <v>1078</v>
      </c>
      <c r="W122" s="112">
        <v>1374</v>
      </c>
      <c r="X122" s="112">
        <v>1209</v>
      </c>
      <c r="Y122" s="112">
        <v>1319</v>
      </c>
      <c r="Z122" s="112">
        <v>1340</v>
      </c>
      <c r="AB122" s="109" t="str">
        <f>TEXT(Z122,"###,###")</f>
        <v>1,340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6266</v>
      </c>
      <c r="W124" s="112">
        <v>7046</v>
      </c>
      <c r="X124" s="112">
        <v>6829</v>
      </c>
      <c r="Y124" s="112">
        <v>7252</v>
      </c>
      <c r="Z124" s="112">
        <v>7228</v>
      </c>
      <c r="AB124" s="109" t="str">
        <f>TEXT(Z124,"###,###")</f>
        <v>7,228</v>
      </c>
      <c r="AD124" s="127">
        <f>Z124/$Z$7*100</f>
        <v>83.696155627605378</v>
      </c>
    </row>
    <row r="125" spans="19:32" x14ac:dyDescent="0.25">
      <c r="S125" s="101" t="s">
        <v>104</v>
      </c>
      <c r="T125" s="112"/>
      <c r="U125" s="112"/>
      <c r="V125" s="112">
        <v>2019</v>
      </c>
      <c r="W125" s="112">
        <v>2867</v>
      </c>
      <c r="X125" s="112">
        <v>2201</v>
      </c>
      <c r="Y125" s="112">
        <v>2761</v>
      </c>
      <c r="Z125" s="112">
        <v>2754</v>
      </c>
      <c r="AB125" s="109" t="str">
        <f>TEXT(Z125,"###,###")</f>
        <v>2,754</v>
      </c>
      <c r="AD125" s="127">
        <f>Z125/$Z$7*100</f>
        <v>31.889763779527559</v>
      </c>
    </row>
    <row r="127" spans="19:32" x14ac:dyDescent="0.25">
      <c r="S127" s="101" t="s">
        <v>105</v>
      </c>
      <c r="T127" s="112"/>
      <c r="U127" s="112"/>
      <c r="V127" s="112">
        <v>3999</v>
      </c>
      <c r="W127" s="112">
        <v>4703</v>
      </c>
      <c r="X127" s="112">
        <v>4263</v>
      </c>
      <c r="Y127" s="112">
        <v>4741</v>
      </c>
      <c r="Z127" s="112">
        <v>4695</v>
      </c>
      <c r="AB127" s="109" t="str">
        <f>TEXT(Z127,"###,###")</f>
        <v>4,695</v>
      </c>
      <c r="AD127" s="127">
        <f>Z127/$Z$7*100</f>
        <v>54.365446966188046</v>
      </c>
    </row>
    <row r="128" spans="19:32" x14ac:dyDescent="0.25">
      <c r="S128" s="101" t="s">
        <v>106</v>
      </c>
      <c r="T128" s="112"/>
      <c r="U128" s="112"/>
      <c r="V128" s="112">
        <v>3198</v>
      </c>
      <c r="W128" s="112">
        <v>3837</v>
      </c>
      <c r="X128" s="112">
        <v>3558</v>
      </c>
      <c r="Y128" s="112">
        <v>3957</v>
      </c>
      <c r="Z128" s="112">
        <v>3933</v>
      </c>
      <c r="AB128" s="109" t="str">
        <f>TEXT(Z128,"###,###")</f>
        <v>3,933</v>
      </c>
      <c r="AD128" s="127">
        <f>Z128/$Z$7*100</f>
        <v>45.541917554423343</v>
      </c>
    </row>
    <row r="130" spans="19:20" x14ac:dyDescent="0.25">
      <c r="S130" s="101" t="s">
        <v>280</v>
      </c>
      <c r="T130" s="127">
        <v>68.179712830013898</v>
      </c>
    </row>
    <row r="131" spans="19:20" x14ac:dyDescent="0.25">
      <c r="S131" s="101" t="s">
        <v>281</v>
      </c>
      <c r="T131" s="127">
        <v>16.373320981936082</v>
      </c>
    </row>
    <row r="132" spans="19:20" x14ac:dyDescent="0.25">
      <c r="S132" s="101" t="s">
        <v>282</v>
      </c>
      <c r="T132" s="127">
        <v>15.516442797591479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B5D41AF-DE10-4C8F-AE89-DA3B9D3911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BEC9EAF-8F91-47AA-B6E2-413569A679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364C245-74F8-4ED8-8E88-3C7F4F6175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C204801-F675-4877-A088-2D69CFB136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81F5F-6502-403B-94C0-287625E9154E}">
  <sheetPr codeName="Sheet10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148</v>
      </c>
      <c r="T1" s="99"/>
      <c r="U1" s="99"/>
      <c r="V1" s="99"/>
      <c r="W1" s="99"/>
      <c r="X1" s="99"/>
      <c r="Y1" s="100" t="s">
        <v>239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148</v>
      </c>
      <c r="Y3" s="105" t="s">
        <v>239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9.39 Lockyer Valley,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31922</v>
      </c>
      <c r="W4" s="108">
        <v>33771</v>
      </c>
      <c r="X4" s="108">
        <v>35338</v>
      </c>
      <c r="Y4" s="108">
        <v>35124</v>
      </c>
      <c r="Z4" s="108">
        <v>36385</v>
      </c>
      <c r="AB4" s="109" t="str">
        <f>TEXT(Z4,"###,###")</f>
        <v>36,385</v>
      </c>
      <c r="AD4" s="110">
        <f>Z4/Y4-1</f>
        <v>3.5901377975173565E-2</v>
      </c>
      <c r="AF4" s="110">
        <f>Z4/V4-1</f>
        <v>0.1398095357433744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17078</v>
      </c>
      <c r="W5" s="108">
        <v>18109</v>
      </c>
      <c r="X5" s="108">
        <v>18622</v>
      </c>
      <c r="Y5" s="108">
        <v>18534</v>
      </c>
      <c r="Z5" s="108">
        <v>19307</v>
      </c>
      <c r="AB5" s="109" t="str">
        <f>TEXT(Z5,"###,###")</f>
        <v>19,307</v>
      </c>
      <c r="AD5" s="110">
        <f t="shared" ref="AD5:AD9" si="0">Z5/Y5-1</f>
        <v>4.1707132836948269E-2</v>
      </c>
      <c r="AF5" s="110">
        <f t="shared" ref="AF5:AF9" si="1">Z5/V5-1</f>
        <v>0.13051879611195694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14843</v>
      </c>
      <c r="W6" s="108">
        <v>15661</v>
      </c>
      <c r="X6" s="108">
        <v>16715</v>
      </c>
      <c r="Y6" s="108">
        <v>16590</v>
      </c>
      <c r="Z6" s="108">
        <v>17042</v>
      </c>
      <c r="AB6" s="109" t="str">
        <f>TEXT(Z6,"###,###")</f>
        <v>17,042</v>
      </c>
      <c r="AD6" s="110">
        <f t="shared" si="0"/>
        <v>2.7245328511151357E-2</v>
      </c>
      <c r="AF6" s="110">
        <f t="shared" si="1"/>
        <v>0.14815064340092965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21543</v>
      </c>
      <c r="W7" s="108">
        <v>22804</v>
      </c>
      <c r="X7" s="108">
        <v>23226</v>
      </c>
      <c r="Y7" s="108">
        <v>23408</v>
      </c>
      <c r="Z7" s="108">
        <v>23135</v>
      </c>
      <c r="AB7" s="109" t="str">
        <f>TEXT(Z7,"###,###")</f>
        <v>23,135</v>
      </c>
      <c r="AD7" s="110">
        <f t="shared" si="0"/>
        <v>-1.1662679425837319E-2</v>
      </c>
      <c r="AF7" s="110">
        <f t="shared" si="1"/>
        <v>7.3898714199507998E-2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36,385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23,135</v>
      </c>
      <c r="P8" s="67"/>
      <c r="S8" s="107" t="s">
        <v>84</v>
      </c>
      <c r="T8" s="108"/>
      <c r="U8" s="108"/>
      <c r="V8" s="108">
        <v>38581</v>
      </c>
      <c r="W8" s="108">
        <v>40056.379999999997</v>
      </c>
      <c r="X8" s="108">
        <v>39393.449999999997</v>
      </c>
      <c r="Y8" s="108">
        <v>38548.39</v>
      </c>
      <c r="Z8" s="108">
        <v>41770</v>
      </c>
      <c r="AB8" s="109" t="str">
        <f>TEXT(Z8,"$###,###")</f>
        <v>$41,770</v>
      </c>
      <c r="AD8" s="110">
        <f t="shared" si="0"/>
        <v>8.3573140149303171E-2</v>
      </c>
      <c r="AF8" s="110">
        <f t="shared" si="1"/>
        <v>8.2657266530157258E-2</v>
      </c>
    </row>
    <row r="9" spans="1:32" x14ac:dyDescent="0.25">
      <c r="A9" s="30" t="s">
        <v>14</v>
      </c>
      <c r="B9" s="71"/>
      <c r="C9" s="72"/>
      <c r="D9" s="73">
        <f>AD104</f>
        <v>75.445925518757733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52.608601685757506</v>
      </c>
      <c r="P9" s="74" t="s">
        <v>85</v>
      </c>
      <c r="S9" s="107" t="s">
        <v>7</v>
      </c>
      <c r="T9" s="108"/>
      <c r="U9" s="108"/>
      <c r="V9" s="108">
        <v>963077756</v>
      </c>
      <c r="W9" s="108">
        <v>1036799264</v>
      </c>
      <c r="X9" s="108">
        <v>1095646655</v>
      </c>
      <c r="Y9" s="108">
        <v>1123239696</v>
      </c>
      <c r="Z9" s="108">
        <v>1196272840</v>
      </c>
      <c r="AB9" s="109" t="str">
        <f>TEXT(Z9/1000000,"$#,###.0")&amp;" mil"</f>
        <v>$1,196.3 mil</v>
      </c>
      <c r="AD9" s="110">
        <f t="shared" si="0"/>
        <v>6.5020088107712315E-2</v>
      </c>
      <c r="AF9" s="110">
        <f t="shared" si="1"/>
        <v>0.24213526119483952</v>
      </c>
    </row>
    <row r="10" spans="1:32" x14ac:dyDescent="0.25">
      <c r="A10" s="30" t="s">
        <v>17</v>
      </c>
      <c r="B10" s="71"/>
      <c r="C10" s="72"/>
      <c r="D10" s="73">
        <f>AD105</f>
        <v>14.41528102239934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47.231467473524965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83.483898854549381</v>
      </c>
      <c r="P11" s="74" t="s">
        <v>85</v>
      </c>
      <c r="S11" s="107" t="s">
        <v>29</v>
      </c>
      <c r="T11" s="112"/>
      <c r="U11" s="112"/>
      <c r="V11" s="112">
        <v>28472</v>
      </c>
      <c r="W11" s="112">
        <v>30192</v>
      </c>
      <c r="X11" s="112">
        <v>31761</v>
      </c>
      <c r="Y11" s="112">
        <v>31509</v>
      </c>
      <c r="Z11" s="112">
        <v>32567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8.1046034147395716</v>
      </c>
      <c r="P12" s="74" t="s">
        <v>85</v>
      </c>
      <c r="S12" s="107" t="s">
        <v>30</v>
      </c>
      <c r="T12" s="112"/>
      <c r="U12" s="112"/>
      <c r="V12" s="112">
        <v>3449</v>
      </c>
      <c r="W12" s="112">
        <v>3575</v>
      </c>
      <c r="X12" s="112">
        <v>3574</v>
      </c>
      <c r="Y12" s="112">
        <v>3610</v>
      </c>
      <c r="Z12" s="112">
        <v>3818</v>
      </c>
    </row>
    <row r="13" spans="1:32" ht="15" customHeight="1" x14ac:dyDescent="0.25">
      <c r="A13" s="30" t="s">
        <v>19</v>
      </c>
      <c r="B13" s="72"/>
      <c r="C13" s="72"/>
      <c r="D13" s="73">
        <f>AD108</f>
        <v>13.607255737254361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8.3855629997838772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13.766662086024461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41.1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25.623196372131375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19.14847633455803</v>
      </c>
      <c r="P15" s="74" t="s">
        <v>85</v>
      </c>
      <c r="S15" s="115" t="s">
        <v>61</v>
      </c>
      <c r="T15" s="115"/>
      <c r="U15" s="116"/>
      <c r="V15" s="116">
        <v>3568</v>
      </c>
      <c r="W15" s="116">
        <v>3266</v>
      </c>
      <c r="X15" s="116">
        <v>3333</v>
      </c>
      <c r="Y15" s="112">
        <v>3880</v>
      </c>
      <c r="Z15" s="112">
        <v>3589</v>
      </c>
      <c r="AB15" s="117">
        <f t="shared" ref="AB15:AB34" si="2">IF(Z15="np",0,Z15/$Z$34)</f>
        <v>9.8639549264806919E-2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37.48797581420915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80.851523665441974</v>
      </c>
      <c r="P16" s="37" t="s">
        <v>85</v>
      </c>
      <c r="S16" s="115" t="s">
        <v>62</v>
      </c>
      <c r="T16" s="115"/>
      <c r="U16" s="116"/>
      <c r="V16" s="116">
        <v>266</v>
      </c>
      <c r="W16" s="116">
        <v>276</v>
      </c>
      <c r="X16" s="116">
        <v>331</v>
      </c>
      <c r="Y16" s="112">
        <v>315</v>
      </c>
      <c r="Z16" s="112">
        <v>285</v>
      </c>
      <c r="AB16" s="117">
        <f t="shared" si="2"/>
        <v>7.832898172323759E-3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2071</v>
      </c>
      <c r="W17" s="116">
        <v>2358</v>
      </c>
      <c r="X17" s="116">
        <v>2432</v>
      </c>
      <c r="Y17" s="112">
        <v>2434</v>
      </c>
      <c r="Z17" s="112">
        <v>2611</v>
      </c>
      <c r="AB17" s="117">
        <f t="shared" si="2"/>
        <v>7.1760340799780123E-2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206</v>
      </c>
      <c r="W18" s="116">
        <v>183</v>
      </c>
      <c r="X18" s="116">
        <v>219</v>
      </c>
      <c r="Y18" s="112">
        <v>222</v>
      </c>
      <c r="Z18" s="112">
        <v>239</v>
      </c>
      <c r="AB18" s="117">
        <f t="shared" si="2"/>
        <v>6.5686409234574691E-3</v>
      </c>
    </row>
    <row r="19" spans="1:28" x14ac:dyDescent="0.25">
      <c r="A19" s="63" t="str">
        <f>$S$1&amp;" ("&amp;$V$2&amp;" to "&amp;$Z$2&amp;")"</f>
        <v>Lockyer Valley (2016-17 to 2020-21)</v>
      </c>
      <c r="B19" s="63"/>
      <c r="C19" s="63"/>
      <c r="D19" s="63"/>
      <c r="E19" s="63"/>
      <c r="F19" s="63"/>
      <c r="G19" s="63" t="str">
        <f>$S$1&amp;" ("&amp;$V$2&amp;" to "&amp;$Z$2&amp;")"</f>
        <v>Lockyer Valley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2038</v>
      </c>
      <c r="W19" s="116">
        <v>2229</v>
      </c>
      <c r="X19" s="116">
        <v>2211</v>
      </c>
      <c r="Y19" s="112">
        <v>2103</v>
      </c>
      <c r="Z19" s="112">
        <v>2299</v>
      </c>
      <c r="AB19" s="117">
        <f t="shared" si="2"/>
        <v>6.3185378590078334E-2</v>
      </c>
    </row>
    <row r="20" spans="1:28" x14ac:dyDescent="0.25">
      <c r="S20" s="115" t="s">
        <v>66</v>
      </c>
      <c r="T20" s="115"/>
      <c r="U20" s="116"/>
      <c r="V20" s="116">
        <v>1387</v>
      </c>
      <c r="W20" s="116">
        <v>1306</v>
      </c>
      <c r="X20" s="116">
        <v>1356</v>
      </c>
      <c r="Y20" s="112">
        <v>1395</v>
      </c>
      <c r="Z20" s="112">
        <v>1561</v>
      </c>
      <c r="AB20" s="117">
        <f t="shared" si="2"/>
        <v>4.2902294901745228E-2</v>
      </c>
    </row>
    <row r="21" spans="1:28" x14ac:dyDescent="0.25">
      <c r="S21" s="115" t="s">
        <v>67</v>
      </c>
      <c r="T21" s="115"/>
      <c r="U21" s="116"/>
      <c r="V21" s="116">
        <v>2069</v>
      </c>
      <c r="W21" s="116">
        <v>2196</v>
      </c>
      <c r="X21" s="116">
        <v>2328</v>
      </c>
      <c r="Y21" s="112">
        <v>2309</v>
      </c>
      <c r="Z21" s="112">
        <v>2620</v>
      </c>
      <c r="AB21" s="117">
        <f t="shared" si="2"/>
        <v>7.2007695478906147E-2</v>
      </c>
    </row>
    <row r="22" spans="1:28" x14ac:dyDescent="0.25">
      <c r="S22" s="115" t="s">
        <v>68</v>
      </c>
      <c r="T22" s="115"/>
      <c r="U22" s="116"/>
      <c r="V22" s="116">
        <v>1736</v>
      </c>
      <c r="W22" s="116">
        <v>1837</v>
      </c>
      <c r="X22" s="116">
        <v>1845</v>
      </c>
      <c r="Y22" s="112">
        <v>1812</v>
      </c>
      <c r="Z22" s="112">
        <v>2044</v>
      </c>
      <c r="AB22" s="117">
        <f t="shared" si="2"/>
        <v>5.6176996014841281E-2</v>
      </c>
    </row>
    <row r="23" spans="1:28" x14ac:dyDescent="0.25">
      <c r="S23" s="115" t="s">
        <v>69</v>
      </c>
      <c r="T23" s="115"/>
      <c r="U23" s="116"/>
      <c r="V23" s="116">
        <v>1744</v>
      </c>
      <c r="W23" s="116">
        <v>1890</v>
      </c>
      <c r="X23" s="116">
        <v>1889</v>
      </c>
      <c r="Y23" s="112">
        <v>1919</v>
      </c>
      <c r="Z23" s="112">
        <v>2077</v>
      </c>
      <c r="AB23" s="117">
        <f t="shared" si="2"/>
        <v>5.7083963171636665E-2</v>
      </c>
    </row>
    <row r="24" spans="1:28" x14ac:dyDescent="0.25">
      <c r="S24" s="115" t="s">
        <v>70</v>
      </c>
      <c r="T24" s="115"/>
      <c r="U24" s="116"/>
      <c r="V24" s="116">
        <v>98</v>
      </c>
      <c r="W24" s="116">
        <v>96</v>
      </c>
      <c r="X24" s="116">
        <v>96</v>
      </c>
      <c r="Y24" s="112">
        <v>89</v>
      </c>
      <c r="Z24" s="112">
        <v>104</v>
      </c>
      <c r="AB24" s="117">
        <f t="shared" si="2"/>
        <v>2.8583207365672669E-3</v>
      </c>
    </row>
    <row r="25" spans="1:28" x14ac:dyDescent="0.25">
      <c r="S25" s="115" t="s">
        <v>71</v>
      </c>
      <c r="T25" s="115"/>
      <c r="U25" s="116"/>
      <c r="V25" s="116">
        <v>744</v>
      </c>
      <c r="W25" s="116">
        <v>828</v>
      </c>
      <c r="X25" s="116">
        <v>813</v>
      </c>
      <c r="Y25" s="112">
        <v>873</v>
      </c>
      <c r="Z25" s="112">
        <v>972</v>
      </c>
      <c r="AB25" s="117">
        <f t="shared" si="2"/>
        <v>2.6714305345609455E-2</v>
      </c>
    </row>
    <row r="26" spans="1:28" x14ac:dyDescent="0.25">
      <c r="S26" s="115" t="s">
        <v>72</v>
      </c>
      <c r="T26" s="115"/>
      <c r="U26" s="116"/>
      <c r="V26" s="116">
        <v>667</v>
      </c>
      <c r="W26" s="116">
        <v>816</v>
      </c>
      <c r="X26" s="116">
        <v>737</v>
      </c>
      <c r="Y26" s="112">
        <v>671</v>
      </c>
      <c r="Z26" s="112">
        <v>584</v>
      </c>
      <c r="AB26" s="117">
        <f t="shared" si="2"/>
        <v>1.6050570289954651E-2</v>
      </c>
    </row>
    <row r="27" spans="1:28" x14ac:dyDescent="0.25">
      <c r="S27" s="115" t="s">
        <v>73</v>
      </c>
      <c r="T27" s="115"/>
      <c r="U27" s="116"/>
      <c r="V27" s="116">
        <v>1074</v>
      </c>
      <c r="W27" s="116">
        <v>1262</v>
      </c>
      <c r="X27" s="116">
        <v>1297</v>
      </c>
      <c r="Y27" s="112">
        <v>1276</v>
      </c>
      <c r="Z27" s="112">
        <v>1396</v>
      </c>
      <c r="AB27" s="117">
        <f t="shared" si="2"/>
        <v>3.8367459117768309E-2</v>
      </c>
    </row>
    <row r="28" spans="1:28" x14ac:dyDescent="0.25">
      <c r="S28" s="115" t="s">
        <v>74</v>
      </c>
      <c r="T28" s="115"/>
      <c r="U28" s="116"/>
      <c r="V28" s="116">
        <v>4142</v>
      </c>
      <c r="W28" s="116">
        <v>4825</v>
      </c>
      <c r="X28" s="116">
        <v>5808</v>
      </c>
      <c r="Y28" s="112">
        <v>5440</v>
      </c>
      <c r="Z28" s="112">
        <v>5182</v>
      </c>
      <c r="AB28" s="117">
        <f t="shared" si="2"/>
        <v>0.1424213274701113</v>
      </c>
    </row>
    <row r="29" spans="1:28" x14ac:dyDescent="0.25">
      <c r="S29" s="115" t="s">
        <v>75</v>
      </c>
      <c r="T29" s="115"/>
      <c r="U29" s="116"/>
      <c r="V29" s="116">
        <v>1505</v>
      </c>
      <c r="W29" s="116">
        <v>1552</v>
      </c>
      <c r="X29" s="116">
        <v>1670</v>
      </c>
      <c r="Y29" s="112">
        <v>1589</v>
      </c>
      <c r="Z29" s="112">
        <v>1572</v>
      </c>
      <c r="AB29" s="117">
        <f t="shared" si="2"/>
        <v>4.3204617287343684E-2</v>
      </c>
    </row>
    <row r="30" spans="1:28" x14ac:dyDescent="0.25">
      <c r="S30" s="115" t="s">
        <v>76</v>
      </c>
      <c r="T30" s="115"/>
      <c r="U30" s="116"/>
      <c r="V30" s="116">
        <v>2073</v>
      </c>
      <c r="W30" s="116">
        <v>2181</v>
      </c>
      <c r="X30" s="116">
        <v>2197</v>
      </c>
      <c r="Y30" s="112">
        <v>2241</v>
      </c>
      <c r="Z30" s="112">
        <v>2217</v>
      </c>
      <c r="AB30" s="117">
        <f t="shared" si="2"/>
        <v>6.0931702624707984E-2</v>
      </c>
    </row>
    <row r="31" spans="1:28" x14ac:dyDescent="0.25">
      <c r="S31" s="115" t="s">
        <v>77</v>
      </c>
      <c r="T31" s="115"/>
      <c r="U31" s="116"/>
      <c r="V31" s="116">
        <v>2369</v>
      </c>
      <c r="W31" s="116">
        <v>2704</v>
      </c>
      <c r="X31" s="116">
        <v>3091</v>
      </c>
      <c r="Y31" s="112">
        <v>2979</v>
      </c>
      <c r="Z31" s="112">
        <v>3387</v>
      </c>
      <c r="AB31" s="117">
        <f t="shared" si="2"/>
        <v>9.3087810911089738E-2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210</v>
      </c>
      <c r="W32" s="116">
        <v>247</v>
      </c>
      <c r="X32" s="116">
        <v>339</v>
      </c>
      <c r="Y32" s="112">
        <v>342</v>
      </c>
      <c r="Z32" s="112">
        <v>349</v>
      </c>
      <c r="AB32" s="117">
        <f t="shared" si="2"/>
        <v>9.5918647794420771E-3</v>
      </c>
    </row>
    <row r="33" spans="19:32" x14ac:dyDescent="0.25">
      <c r="S33" s="115" t="s">
        <v>79</v>
      </c>
      <c r="T33" s="115"/>
      <c r="U33" s="116"/>
      <c r="V33" s="116">
        <v>946</v>
      </c>
      <c r="W33" s="116">
        <v>1014</v>
      </c>
      <c r="X33" s="116">
        <v>1120</v>
      </c>
      <c r="Y33" s="112">
        <v>1111</v>
      </c>
      <c r="Z33" s="112">
        <v>1265</v>
      </c>
      <c r="AB33" s="117">
        <f t="shared" si="2"/>
        <v>3.4767074343823007E-2</v>
      </c>
    </row>
    <row r="34" spans="19:32" x14ac:dyDescent="0.25">
      <c r="S34" s="118" t="s">
        <v>53</v>
      </c>
      <c r="T34" s="118"/>
      <c r="U34" s="119"/>
      <c r="V34" s="119">
        <v>31922</v>
      </c>
      <c r="W34" s="119">
        <v>33768</v>
      </c>
      <c r="X34" s="119">
        <v>35336</v>
      </c>
      <c r="Y34" s="120">
        <v>35122</v>
      </c>
      <c r="Z34" s="120">
        <v>36385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18126</v>
      </c>
      <c r="W37" s="112">
        <v>19329</v>
      </c>
      <c r="X37" s="112">
        <v>18904</v>
      </c>
      <c r="Y37" s="112">
        <v>18899</v>
      </c>
      <c r="Z37" s="112">
        <v>18705</v>
      </c>
      <c r="AB37" s="132">
        <f>Z37/Z40*100</f>
        <v>80.851523665441974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3417</v>
      </c>
      <c r="W38" s="112">
        <v>3477</v>
      </c>
      <c r="X38" s="112">
        <v>4317</v>
      </c>
      <c r="Y38" s="112">
        <v>4515</v>
      </c>
      <c r="Z38" s="112">
        <v>4430</v>
      </c>
      <c r="AB38" s="132">
        <f>Z38/Z40*100</f>
        <v>19.14847633455803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21543</v>
      </c>
      <c r="W40" s="112">
        <v>22806</v>
      </c>
      <c r="X40" s="112">
        <v>23221</v>
      </c>
      <c r="Y40" s="112">
        <v>23414</v>
      </c>
      <c r="Z40" s="112">
        <v>23135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22</v>
      </c>
      <c r="W44" s="112">
        <v>27</v>
      </c>
      <c r="X44" s="112">
        <v>14</v>
      </c>
      <c r="Y44" s="112">
        <v>16</v>
      </c>
      <c r="Z44" s="112">
        <v>45</v>
      </c>
    </row>
    <row r="45" spans="19:32" x14ac:dyDescent="0.25">
      <c r="S45" s="115" t="s">
        <v>37</v>
      </c>
      <c r="T45" s="115"/>
      <c r="U45" s="112"/>
      <c r="V45" s="112">
        <v>434</v>
      </c>
      <c r="W45" s="112">
        <v>450</v>
      </c>
      <c r="X45" s="112">
        <v>432</v>
      </c>
      <c r="Y45" s="112">
        <v>407</v>
      </c>
      <c r="Z45" s="112">
        <v>561</v>
      </c>
    </row>
    <row r="46" spans="19:32" x14ac:dyDescent="0.25">
      <c r="S46" s="115" t="s">
        <v>38</v>
      </c>
      <c r="T46" s="115"/>
      <c r="U46" s="112"/>
      <c r="V46" s="112">
        <v>1005</v>
      </c>
      <c r="W46" s="112">
        <v>1204</v>
      </c>
      <c r="X46" s="112">
        <v>1174</v>
      </c>
      <c r="Y46" s="112">
        <v>1064</v>
      </c>
      <c r="Z46" s="112">
        <v>1098</v>
      </c>
    </row>
    <row r="47" spans="19:32" x14ac:dyDescent="0.25">
      <c r="S47" s="115" t="s">
        <v>39</v>
      </c>
      <c r="T47" s="115"/>
      <c r="U47" s="112"/>
      <c r="V47" s="112">
        <v>1967</v>
      </c>
      <c r="W47" s="112">
        <v>2059</v>
      </c>
      <c r="X47" s="112">
        <v>2175</v>
      </c>
      <c r="Y47" s="112">
        <v>2062</v>
      </c>
      <c r="Z47" s="112">
        <v>2031</v>
      </c>
    </row>
    <row r="48" spans="19:32" x14ac:dyDescent="0.25">
      <c r="S48" s="115" t="s">
        <v>40</v>
      </c>
      <c r="T48" s="115"/>
      <c r="U48" s="112"/>
      <c r="V48" s="112">
        <v>2671</v>
      </c>
      <c r="W48" s="112">
        <v>2993</v>
      </c>
      <c r="X48" s="112">
        <v>3051</v>
      </c>
      <c r="Y48" s="112">
        <v>3160</v>
      </c>
      <c r="Z48" s="112">
        <v>2922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1781</v>
      </c>
      <c r="W49" s="112">
        <v>1743</v>
      </c>
      <c r="X49" s="112">
        <v>1915</v>
      </c>
      <c r="Y49" s="112">
        <v>1992</v>
      </c>
      <c r="Z49" s="112">
        <v>2252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Lockyer Valley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1431</v>
      </c>
      <c r="W50" s="112">
        <v>1597</v>
      </c>
      <c r="X50" s="112">
        <v>1624</v>
      </c>
      <c r="Y50" s="112">
        <v>1658</v>
      </c>
      <c r="Z50" s="112">
        <v>1792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1447</v>
      </c>
      <c r="W51" s="112">
        <v>1485</v>
      </c>
      <c r="X51" s="112">
        <v>1487</v>
      </c>
      <c r="Y51" s="112">
        <v>1387</v>
      </c>
      <c r="Z51" s="112">
        <v>1576</v>
      </c>
    </row>
    <row r="52" spans="1:26" ht="15" customHeight="1" x14ac:dyDescent="0.25">
      <c r="S52" s="115" t="s">
        <v>44</v>
      </c>
      <c r="T52" s="115"/>
      <c r="U52" s="112"/>
      <c r="V52" s="112">
        <v>1533</v>
      </c>
      <c r="W52" s="112">
        <v>1562</v>
      </c>
      <c r="X52" s="112">
        <v>1612</v>
      </c>
      <c r="Y52" s="112">
        <v>1625</v>
      </c>
      <c r="Z52" s="112">
        <v>1604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1451</v>
      </c>
      <c r="W53" s="112">
        <v>1496</v>
      </c>
      <c r="X53" s="112">
        <v>1539</v>
      </c>
      <c r="Y53" s="112">
        <v>1527</v>
      </c>
      <c r="Z53" s="112">
        <v>1625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1379</v>
      </c>
      <c r="W54" s="112">
        <v>1434</v>
      </c>
      <c r="X54" s="112">
        <v>1483</v>
      </c>
      <c r="Y54" s="112">
        <v>1431</v>
      </c>
      <c r="Z54" s="112">
        <v>1488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1018</v>
      </c>
      <c r="W55" s="112">
        <v>1044</v>
      </c>
      <c r="X55" s="112">
        <v>1106</v>
      </c>
      <c r="Y55" s="112">
        <v>1143</v>
      </c>
      <c r="Z55" s="112">
        <v>1218</v>
      </c>
    </row>
    <row r="56" spans="1:26" ht="15" customHeight="1" x14ac:dyDescent="0.25">
      <c r="S56" s="115" t="s">
        <v>48</v>
      </c>
      <c r="T56" s="115"/>
      <c r="U56" s="112"/>
      <c r="V56" s="112">
        <v>528</v>
      </c>
      <c r="W56" s="112">
        <v>557</v>
      </c>
      <c r="X56" s="112">
        <v>558</v>
      </c>
      <c r="Y56" s="112">
        <v>573</v>
      </c>
      <c r="Z56" s="112">
        <v>610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247</v>
      </c>
      <c r="W57" s="112">
        <v>268</v>
      </c>
      <c r="X57" s="112">
        <v>273</v>
      </c>
      <c r="Y57" s="112">
        <v>268</v>
      </c>
      <c r="Z57" s="112">
        <v>280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100</v>
      </c>
      <c r="W58" s="112">
        <v>119</v>
      </c>
      <c r="X58" s="112">
        <v>118</v>
      </c>
      <c r="Y58" s="112">
        <v>133</v>
      </c>
      <c r="Z58" s="112">
        <v>134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46</v>
      </c>
      <c r="W59" s="112">
        <v>58</v>
      </c>
      <c r="X59" s="112">
        <v>53</v>
      </c>
      <c r="Y59" s="112">
        <v>60</v>
      </c>
      <c r="Z59" s="112">
        <v>54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15</v>
      </c>
      <c r="W60" s="112">
        <v>13</v>
      </c>
      <c r="X60" s="112">
        <v>14</v>
      </c>
      <c r="Y60" s="112">
        <v>19</v>
      </c>
      <c r="Z60" s="112">
        <v>17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17081</v>
      </c>
      <c r="W61" s="112">
        <v>18108</v>
      </c>
      <c r="X61" s="112">
        <v>18625</v>
      </c>
      <c r="Y61" s="112">
        <v>18528</v>
      </c>
      <c r="Z61" s="112">
        <v>19307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29</v>
      </c>
      <c r="W63" s="112">
        <v>32</v>
      </c>
      <c r="X63" s="112">
        <v>26</v>
      </c>
      <c r="Y63" s="112">
        <v>28</v>
      </c>
      <c r="Z63" s="112">
        <v>42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422</v>
      </c>
      <c r="W64" s="112">
        <v>462</v>
      </c>
      <c r="X64" s="112">
        <v>531</v>
      </c>
      <c r="Y64" s="112">
        <v>495</v>
      </c>
      <c r="Z64" s="112">
        <v>604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Lockyer Valley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1028</v>
      </c>
      <c r="W65" s="112">
        <v>1077</v>
      </c>
      <c r="X65" s="112">
        <v>1172</v>
      </c>
      <c r="Y65" s="112">
        <v>1060</v>
      </c>
      <c r="Z65" s="112">
        <v>1147</v>
      </c>
    </row>
    <row r="66" spans="1:26" x14ac:dyDescent="0.25">
      <c r="S66" s="115" t="s">
        <v>39</v>
      </c>
      <c r="T66" s="115"/>
      <c r="U66" s="112"/>
      <c r="V66" s="112">
        <v>1724</v>
      </c>
      <c r="W66" s="112">
        <v>1889</v>
      </c>
      <c r="X66" s="112">
        <v>1975</v>
      </c>
      <c r="Y66" s="112">
        <v>1784</v>
      </c>
      <c r="Z66" s="112">
        <v>1558</v>
      </c>
    </row>
    <row r="67" spans="1:26" x14ac:dyDescent="0.25">
      <c r="S67" s="115" t="s">
        <v>40</v>
      </c>
      <c r="T67" s="115"/>
      <c r="U67" s="112"/>
      <c r="V67" s="112">
        <v>2506</v>
      </c>
      <c r="W67" s="112">
        <v>2705</v>
      </c>
      <c r="X67" s="112">
        <v>2888</v>
      </c>
      <c r="Y67" s="112">
        <v>2881</v>
      </c>
      <c r="Z67" s="112">
        <v>2493</v>
      </c>
    </row>
    <row r="68" spans="1:26" x14ac:dyDescent="0.25">
      <c r="S68" s="115" t="s">
        <v>41</v>
      </c>
      <c r="T68" s="115"/>
      <c r="U68" s="112"/>
      <c r="V68" s="112">
        <v>1450</v>
      </c>
      <c r="W68" s="112">
        <v>1397</v>
      </c>
      <c r="X68" s="112">
        <v>1663</v>
      </c>
      <c r="Y68" s="112">
        <v>1718</v>
      </c>
      <c r="Z68" s="112">
        <v>1970</v>
      </c>
    </row>
    <row r="69" spans="1:26" x14ac:dyDescent="0.25">
      <c r="S69" s="115" t="s">
        <v>42</v>
      </c>
      <c r="T69" s="115"/>
      <c r="U69" s="112"/>
      <c r="V69" s="112">
        <v>1198</v>
      </c>
      <c r="W69" s="112">
        <v>1252</v>
      </c>
      <c r="X69" s="112">
        <v>1394</v>
      </c>
      <c r="Y69" s="112">
        <v>1450</v>
      </c>
      <c r="Z69" s="112">
        <v>1644</v>
      </c>
    </row>
    <row r="70" spans="1:26" x14ac:dyDescent="0.25">
      <c r="S70" s="115" t="s">
        <v>43</v>
      </c>
      <c r="T70" s="115"/>
      <c r="U70" s="112"/>
      <c r="V70" s="112">
        <v>1209</v>
      </c>
      <c r="W70" s="112">
        <v>1238</v>
      </c>
      <c r="X70" s="112">
        <v>1278</v>
      </c>
      <c r="Y70" s="112">
        <v>1286</v>
      </c>
      <c r="Z70" s="112">
        <v>1433</v>
      </c>
    </row>
    <row r="71" spans="1:26" x14ac:dyDescent="0.25">
      <c r="S71" s="115" t="s">
        <v>44</v>
      </c>
      <c r="T71" s="115"/>
      <c r="U71" s="112"/>
      <c r="V71" s="112">
        <v>1391</v>
      </c>
      <c r="W71" s="112">
        <v>1447</v>
      </c>
      <c r="X71" s="112">
        <v>1444</v>
      </c>
      <c r="Y71" s="112">
        <v>1406</v>
      </c>
      <c r="Z71" s="112">
        <v>1430</v>
      </c>
    </row>
    <row r="72" spans="1:26" x14ac:dyDescent="0.25">
      <c r="S72" s="115" t="s">
        <v>45</v>
      </c>
      <c r="T72" s="115"/>
      <c r="U72" s="112"/>
      <c r="V72" s="112">
        <v>1392</v>
      </c>
      <c r="W72" s="112">
        <v>1457</v>
      </c>
      <c r="X72" s="112">
        <v>1492</v>
      </c>
      <c r="Y72" s="112">
        <v>1496</v>
      </c>
      <c r="Z72" s="112">
        <v>1616</v>
      </c>
    </row>
    <row r="73" spans="1:26" x14ac:dyDescent="0.25">
      <c r="S73" s="115" t="s">
        <v>46</v>
      </c>
      <c r="T73" s="115"/>
      <c r="U73" s="112"/>
      <c r="V73" s="112">
        <v>1168</v>
      </c>
      <c r="W73" s="112">
        <v>1263</v>
      </c>
      <c r="X73" s="112">
        <v>1323</v>
      </c>
      <c r="Y73" s="112">
        <v>1342</v>
      </c>
      <c r="Z73" s="112">
        <v>1389</v>
      </c>
    </row>
    <row r="74" spans="1:26" x14ac:dyDescent="0.25">
      <c r="S74" s="115" t="s">
        <v>47</v>
      </c>
      <c r="T74" s="115"/>
      <c r="U74" s="112"/>
      <c r="V74" s="112">
        <v>726</v>
      </c>
      <c r="W74" s="112">
        <v>777</v>
      </c>
      <c r="X74" s="112">
        <v>849</v>
      </c>
      <c r="Y74" s="112">
        <v>944</v>
      </c>
      <c r="Z74" s="112">
        <v>993</v>
      </c>
    </row>
    <row r="75" spans="1:26" x14ac:dyDescent="0.25">
      <c r="S75" s="115" t="s">
        <v>48</v>
      </c>
      <c r="T75" s="115"/>
      <c r="U75" s="112"/>
      <c r="V75" s="112">
        <v>332</v>
      </c>
      <c r="W75" s="112">
        <v>360</v>
      </c>
      <c r="X75" s="112">
        <v>378</v>
      </c>
      <c r="Y75" s="112">
        <v>391</v>
      </c>
      <c r="Z75" s="112">
        <v>403</v>
      </c>
    </row>
    <row r="76" spans="1:26" x14ac:dyDescent="0.25">
      <c r="S76" s="115" t="s">
        <v>49</v>
      </c>
      <c r="T76" s="115"/>
      <c r="U76" s="112"/>
      <c r="V76" s="112">
        <v>163</v>
      </c>
      <c r="W76" s="112">
        <v>159</v>
      </c>
      <c r="X76" s="112">
        <v>158</v>
      </c>
      <c r="Y76" s="112">
        <v>165</v>
      </c>
      <c r="Z76" s="112">
        <v>179</v>
      </c>
    </row>
    <row r="77" spans="1:26" x14ac:dyDescent="0.25">
      <c r="S77" s="115" t="s">
        <v>50</v>
      </c>
      <c r="T77" s="115"/>
      <c r="U77" s="112"/>
      <c r="V77" s="112">
        <v>68</v>
      </c>
      <c r="W77" s="112">
        <v>84</v>
      </c>
      <c r="X77" s="112">
        <v>81</v>
      </c>
      <c r="Y77" s="112">
        <v>89</v>
      </c>
      <c r="Z77" s="112">
        <v>89</v>
      </c>
    </row>
    <row r="78" spans="1:26" x14ac:dyDescent="0.25">
      <c r="S78" s="115" t="s">
        <v>51</v>
      </c>
      <c r="T78" s="115"/>
      <c r="U78" s="112"/>
      <c r="V78" s="112">
        <v>29</v>
      </c>
      <c r="W78" s="112">
        <v>27</v>
      </c>
      <c r="X78" s="112">
        <v>30</v>
      </c>
      <c r="Y78" s="112">
        <v>38</v>
      </c>
      <c r="Z78" s="112">
        <v>30</v>
      </c>
    </row>
    <row r="79" spans="1:26" x14ac:dyDescent="0.25">
      <c r="S79" s="115" t="s">
        <v>52</v>
      </c>
      <c r="T79" s="115"/>
      <c r="U79" s="112"/>
      <c r="V79" s="112">
        <v>20</v>
      </c>
      <c r="W79" s="112">
        <v>23</v>
      </c>
      <c r="X79" s="112">
        <v>17</v>
      </c>
      <c r="Y79" s="112">
        <v>17</v>
      </c>
      <c r="Z79" s="112">
        <v>22</v>
      </c>
    </row>
    <row r="80" spans="1:26" x14ac:dyDescent="0.25">
      <c r="S80" s="118" t="s">
        <v>53</v>
      </c>
      <c r="T80" s="118"/>
      <c r="U80" s="112"/>
      <c r="V80" s="112">
        <v>14843</v>
      </c>
      <c r="W80" s="112">
        <v>15667</v>
      </c>
      <c r="X80" s="112">
        <v>16714</v>
      </c>
      <c r="Y80" s="112">
        <v>16593</v>
      </c>
      <c r="Z80" s="112">
        <v>17042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Lockyer Valley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986</v>
      </c>
      <c r="W83" s="112">
        <v>1050</v>
      </c>
      <c r="X83" s="112">
        <v>1015</v>
      </c>
      <c r="Y83" s="112">
        <v>1039</v>
      </c>
      <c r="Z83" s="112">
        <v>1024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652</v>
      </c>
      <c r="W84" s="112">
        <v>677</v>
      </c>
      <c r="X84" s="112">
        <v>701</v>
      </c>
      <c r="Y84" s="112">
        <v>713</v>
      </c>
      <c r="Z84" s="112">
        <v>744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1867</v>
      </c>
      <c r="W85" s="112">
        <v>1996</v>
      </c>
      <c r="X85" s="112">
        <v>1977</v>
      </c>
      <c r="Y85" s="112">
        <v>2063</v>
      </c>
      <c r="Z85" s="112">
        <v>2120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36,385</v>
      </c>
      <c r="D86" s="96">
        <f t="shared" ref="D86:D91" si="4">AD4</f>
        <v>3.5901377975173565E-2</v>
      </c>
      <c r="E86" s="97">
        <f t="shared" ref="E86:E91" si="5">AD4</f>
        <v>3.5901377975173565E-2</v>
      </c>
      <c r="F86" s="96">
        <f t="shared" ref="F86:F91" si="6">AF4</f>
        <v>0.1398095357433744</v>
      </c>
      <c r="G86" s="97">
        <f t="shared" ref="G86:G91" si="7">AF4</f>
        <v>0.1398095357433744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455</v>
      </c>
      <c r="W86" s="112">
        <v>476</v>
      </c>
      <c r="X86" s="112">
        <v>507</v>
      </c>
      <c r="Y86" s="112">
        <v>549</v>
      </c>
      <c r="Z86" s="112">
        <v>557</v>
      </c>
    </row>
    <row r="87" spans="1:30" ht="15" customHeight="1" x14ac:dyDescent="0.25">
      <c r="A87" s="98" t="s">
        <v>4</v>
      </c>
      <c r="B87" s="49"/>
      <c r="C87" s="57" t="str">
        <f t="shared" si="3"/>
        <v>19,307</v>
      </c>
      <c r="D87" s="96">
        <f t="shared" si="4"/>
        <v>4.1707132836948269E-2</v>
      </c>
      <c r="E87" s="97">
        <f t="shared" si="5"/>
        <v>4.1707132836948269E-2</v>
      </c>
      <c r="F87" s="96">
        <f t="shared" si="6"/>
        <v>0.13051879611195694</v>
      </c>
      <c r="G87" s="97">
        <f t="shared" si="7"/>
        <v>0.13051879611195694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309</v>
      </c>
      <c r="W87" s="112">
        <v>318</v>
      </c>
      <c r="X87" s="112">
        <v>351</v>
      </c>
      <c r="Y87" s="112">
        <v>342</v>
      </c>
      <c r="Z87" s="112">
        <v>353</v>
      </c>
    </row>
    <row r="88" spans="1:30" ht="15" customHeight="1" x14ac:dyDescent="0.25">
      <c r="A88" s="98" t="s">
        <v>5</v>
      </c>
      <c r="B88" s="49"/>
      <c r="C88" s="57" t="str">
        <f t="shared" si="3"/>
        <v>17,042</v>
      </c>
      <c r="D88" s="96">
        <f t="shared" si="4"/>
        <v>2.7245328511151357E-2</v>
      </c>
      <c r="E88" s="97">
        <f t="shared" si="5"/>
        <v>2.7245328511151357E-2</v>
      </c>
      <c r="F88" s="96">
        <f t="shared" si="6"/>
        <v>0.14815064340092965</v>
      </c>
      <c r="G88" s="97">
        <f t="shared" si="7"/>
        <v>0.14815064340092965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417</v>
      </c>
      <c r="W88" s="112">
        <v>427</v>
      </c>
      <c r="X88" s="112">
        <v>449</v>
      </c>
      <c r="Y88" s="112">
        <v>448</v>
      </c>
      <c r="Z88" s="112">
        <v>493</v>
      </c>
    </row>
    <row r="89" spans="1:30" ht="15" customHeight="1" x14ac:dyDescent="0.25">
      <c r="A89" s="49" t="s">
        <v>6</v>
      </c>
      <c r="B89" s="49"/>
      <c r="C89" s="57" t="str">
        <f t="shared" si="3"/>
        <v>23,135</v>
      </c>
      <c r="D89" s="96">
        <f t="shared" si="4"/>
        <v>-1.1662679425837319E-2</v>
      </c>
      <c r="E89" s="97">
        <f t="shared" si="5"/>
        <v>-1.1662679425837319E-2</v>
      </c>
      <c r="F89" s="96">
        <f t="shared" si="6"/>
        <v>7.3898714199507998E-2</v>
      </c>
      <c r="G89" s="97">
        <f t="shared" si="7"/>
        <v>7.3898714199507998E-2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1656</v>
      </c>
      <c r="W89" s="112">
        <v>1739</v>
      </c>
      <c r="X89" s="112">
        <v>1815</v>
      </c>
      <c r="Y89" s="112">
        <v>1801</v>
      </c>
      <c r="Z89" s="112">
        <v>1797</v>
      </c>
    </row>
    <row r="90" spans="1:30" ht="15" customHeight="1" x14ac:dyDescent="0.25">
      <c r="A90" s="49" t="s">
        <v>98</v>
      </c>
      <c r="B90" s="49"/>
      <c r="C90" s="57" t="str">
        <f t="shared" si="3"/>
        <v>$41,770</v>
      </c>
      <c r="D90" s="96">
        <f t="shared" si="4"/>
        <v>8.3573140149303171E-2</v>
      </c>
      <c r="E90" s="97">
        <f t="shared" si="5"/>
        <v>8.3573140149303171E-2</v>
      </c>
      <c r="F90" s="96">
        <f t="shared" si="6"/>
        <v>8.2657266530157258E-2</v>
      </c>
      <c r="G90" s="97">
        <f t="shared" si="7"/>
        <v>8.2657266530157258E-2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2423</v>
      </c>
      <c r="W90" s="112">
        <v>2588</v>
      </c>
      <c r="X90" s="112">
        <v>2719</v>
      </c>
      <c r="Y90" s="112">
        <v>2662</v>
      </c>
      <c r="Z90" s="112">
        <v>2660</v>
      </c>
    </row>
    <row r="91" spans="1:30" ht="15" customHeight="1" x14ac:dyDescent="0.25">
      <c r="A91" s="49" t="s">
        <v>7</v>
      </c>
      <c r="B91" s="49"/>
      <c r="C91" s="57" t="str">
        <f t="shared" si="3"/>
        <v>$1,196.3 mil</v>
      </c>
      <c r="D91" s="96">
        <f t="shared" si="4"/>
        <v>6.5020088107712315E-2</v>
      </c>
      <c r="E91" s="97">
        <f t="shared" si="5"/>
        <v>6.5020088107712315E-2</v>
      </c>
      <c r="F91" s="96">
        <f t="shared" si="6"/>
        <v>0.24213526119483952</v>
      </c>
      <c r="G91" s="97">
        <f t="shared" si="7"/>
        <v>0.24213526119483952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11419</v>
      </c>
      <c r="W91" s="112">
        <v>12071</v>
      </c>
      <c r="X91" s="112">
        <v>12175</v>
      </c>
      <c r="Y91" s="112">
        <v>12301</v>
      </c>
      <c r="Z91" s="112">
        <v>12172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659</v>
      </c>
      <c r="W93" s="112">
        <v>716</v>
      </c>
      <c r="X93" s="112">
        <v>685</v>
      </c>
      <c r="Y93" s="112">
        <v>692</v>
      </c>
      <c r="Z93" s="112">
        <v>721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1224</v>
      </c>
      <c r="W94" s="112">
        <v>1335</v>
      </c>
      <c r="X94" s="112">
        <v>1383</v>
      </c>
      <c r="Y94" s="112">
        <v>1427</v>
      </c>
      <c r="Z94" s="112">
        <v>1484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377</v>
      </c>
      <c r="W95" s="112">
        <v>402</v>
      </c>
      <c r="X95" s="112">
        <v>437</v>
      </c>
      <c r="Y95" s="112">
        <v>443</v>
      </c>
      <c r="Z95" s="112">
        <v>430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1428</v>
      </c>
      <c r="W96" s="112">
        <v>1503</v>
      </c>
      <c r="X96" s="112">
        <v>1623</v>
      </c>
      <c r="Y96" s="112">
        <v>1621</v>
      </c>
      <c r="Z96" s="112">
        <v>1701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1591</v>
      </c>
      <c r="W97" s="112">
        <v>1665</v>
      </c>
      <c r="X97" s="112">
        <v>1694</v>
      </c>
      <c r="Y97" s="112">
        <v>1734</v>
      </c>
      <c r="Z97" s="112">
        <v>1725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897</v>
      </c>
      <c r="W98" s="112">
        <v>924</v>
      </c>
      <c r="X98" s="112">
        <v>915</v>
      </c>
      <c r="Y98" s="112">
        <v>966</v>
      </c>
      <c r="Z98" s="112">
        <v>991</v>
      </c>
    </row>
    <row r="99" spans="1:32" ht="15" customHeight="1" x14ac:dyDescent="0.25">
      <c r="S99" s="115" t="s">
        <v>199</v>
      </c>
      <c r="T99" s="115"/>
      <c r="U99" s="112"/>
      <c r="V99" s="112">
        <v>129</v>
      </c>
      <c r="W99" s="112">
        <v>162</v>
      </c>
      <c r="X99" s="112">
        <v>159</v>
      </c>
      <c r="Y99" s="112">
        <v>185</v>
      </c>
      <c r="Z99" s="112">
        <v>180</v>
      </c>
    </row>
    <row r="100" spans="1:32" ht="15" customHeight="1" x14ac:dyDescent="0.25">
      <c r="S100" s="115" t="s">
        <v>58</v>
      </c>
      <c r="T100" s="115"/>
      <c r="U100" s="112"/>
      <c r="V100" s="112">
        <v>1704</v>
      </c>
      <c r="W100" s="112">
        <v>1853</v>
      </c>
      <c r="X100" s="112">
        <v>2021</v>
      </c>
      <c r="Y100" s="112">
        <v>1948</v>
      </c>
      <c r="Z100" s="112">
        <v>1811</v>
      </c>
    </row>
    <row r="101" spans="1:32" x14ac:dyDescent="0.25">
      <c r="A101" s="18"/>
      <c r="S101" s="118" t="s">
        <v>53</v>
      </c>
      <c r="T101" s="118"/>
      <c r="U101" s="112"/>
      <c r="V101" s="112">
        <v>10124</v>
      </c>
      <c r="W101" s="112">
        <v>10736</v>
      </c>
      <c r="X101" s="112">
        <v>11048</v>
      </c>
      <c r="Y101" s="112">
        <v>11103</v>
      </c>
      <c r="Z101" s="112">
        <v>10927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23978</v>
      </c>
      <c r="W104" s="112">
        <v>25136</v>
      </c>
      <c r="X104" s="112">
        <v>26845</v>
      </c>
      <c r="Y104" s="112">
        <v>27451</v>
      </c>
      <c r="Z104" s="112">
        <v>27451</v>
      </c>
      <c r="AB104" s="109" t="str">
        <f>TEXT(Z104,"###,###")</f>
        <v>27,451</v>
      </c>
      <c r="AD104" s="130">
        <f>Z104/($Z$4)*100</f>
        <v>75.445925518757733</v>
      </c>
      <c r="AF104" s="109"/>
    </row>
    <row r="105" spans="1:32" x14ac:dyDescent="0.25">
      <c r="S105" s="115" t="s">
        <v>17</v>
      </c>
      <c r="T105" s="115"/>
      <c r="U105" s="112"/>
      <c r="V105" s="112">
        <v>4820</v>
      </c>
      <c r="W105" s="112">
        <v>5059</v>
      </c>
      <c r="X105" s="112">
        <v>5251</v>
      </c>
      <c r="Y105" s="112">
        <v>5175</v>
      </c>
      <c r="Z105" s="112">
        <v>5245</v>
      </c>
      <c r="AB105" s="109" t="str">
        <f>TEXT(Z105,"###,###")</f>
        <v>5,245</v>
      </c>
      <c r="AD105" s="130">
        <f>Z105/($Z$4)*100</f>
        <v>14.41528102239934</v>
      </c>
      <c r="AF105" s="109"/>
    </row>
    <row r="106" spans="1:32" x14ac:dyDescent="0.25">
      <c r="S106" s="118" t="s">
        <v>53</v>
      </c>
      <c r="T106" s="118"/>
      <c r="U106" s="120"/>
      <c r="V106" s="120">
        <v>28798</v>
      </c>
      <c r="W106" s="120">
        <v>30195</v>
      </c>
      <c r="X106" s="120">
        <v>32096</v>
      </c>
      <c r="Y106" s="120">
        <v>32626</v>
      </c>
      <c r="Z106" s="120">
        <v>32696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4736</v>
      </c>
      <c r="W108" s="112">
        <v>5272</v>
      </c>
      <c r="X108" s="112">
        <v>5377</v>
      </c>
      <c r="Y108" s="112">
        <v>4670</v>
      </c>
      <c r="Z108" s="112">
        <v>4951</v>
      </c>
      <c r="AB108" s="109" t="str">
        <f>TEXT(Z108,"###,###")</f>
        <v>4,951</v>
      </c>
      <c r="AD108" s="130">
        <f>Z108/($Z$4)*100</f>
        <v>13.607255737254361</v>
      </c>
      <c r="AF108" s="109"/>
    </row>
    <row r="109" spans="1:32" x14ac:dyDescent="0.25">
      <c r="S109" s="115" t="s">
        <v>20</v>
      </c>
      <c r="T109" s="115"/>
      <c r="U109" s="112"/>
      <c r="V109" s="112">
        <v>4827</v>
      </c>
      <c r="W109" s="112">
        <v>4436</v>
      </c>
      <c r="X109" s="112">
        <v>4576</v>
      </c>
      <c r="Y109" s="112">
        <v>4539</v>
      </c>
      <c r="Z109" s="112">
        <v>5009</v>
      </c>
      <c r="AB109" s="109" t="str">
        <f>TEXT(Z109,"###,###")</f>
        <v>5,009</v>
      </c>
      <c r="AD109" s="130">
        <f>Z109/($Z$4)*100</f>
        <v>13.766662086024461</v>
      </c>
      <c r="AF109" s="109"/>
    </row>
    <row r="110" spans="1:32" x14ac:dyDescent="0.25">
      <c r="S110" s="115" t="s">
        <v>21</v>
      </c>
      <c r="T110" s="115"/>
      <c r="U110" s="112"/>
      <c r="V110" s="112">
        <v>8326</v>
      </c>
      <c r="W110" s="112">
        <v>8947</v>
      </c>
      <c r="X110" s="112">
        <v>9322</v>
      </c>
      <c r="Y110" s="112">
        <v>9527</v>
      </c>
      <c r="Z110" s="112">
        <v>9323</v>
      </c>
      <c r="AB110" s="109" t="str">
        <f>TEXT(Z110,"###,###")</f>
        <v>9,323</v>
      </c>
      <c r="AD110" s="130">
        <f>Z110/($Z$4)*100</f>
        <v>25.623196372131375</v>
      </c>
      <c r="AF110" s="109"/>
    </row>
    <row r="111" spans="1:32" x14ac:dyDescent="0.25">
      <c r="S111" s="115" t="s">
        <v>22</v>
      </c>
      <c r="T111" s="115"/>
      <c r="U111" s="112"/>
      <c r="V111" s="112">
        <v>11119</v>
      </c>
      <c r="W111" s="112">
        <v>11530</v>
      </c>
      <c r="X111" s="112">
        <v>12774</v>
      </c>
      <c r="Y111" s="112">
        <v>13124</v>
      </c>
      <c r="Z111" s="112">
        <v>13640</v>
      </c>
      <c r="AB111" s="109" t="str">
        <f>TEXT(Z111,"###,###")</f>
        <v>13,640</v>
      </c>
      <c r="AD111" s="130">
        <f>Z111/($Z$4)*100</f>
        <v>37.48797581420915</v>
      </c>
      <c r="AF111" s="109"/>
    </row>
    <row r="112" spans="1:32" x14ac:dyDescent="0.25">
      <c r="S112" s="118" t="s">
        <v>53</v>
      </c>
      <c r="T112" s="118"/>
      <c r="U112" s="112"/>
      <c r="V112" s="112">
        <v>31925</v>
      </c>
      <c r="W112" s="112">
        <v>33767</v>
      </c>
      <c r="X112" s="112">
        <v>35335</v>
      </c>
      <c r="Y112" s="112">
        <v>35119</v>
      </c>
      <c r="Z112" s="112">
        <v>36385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40.380000000000003</v>
      </c>
      <c r="W118" s="131">
        <v>40.24</v>
      </c>
      <c r="X118" s="131">
        <v>40.26</v>
      </c>
      <c r="Y118" s="131">
        <v>40.590000000000003</v>
      </c>
      <c r="Z118" s="131">
        <v>41.12</v>
      </c>
      <c r="AB118" s="109" t="str">
        <f>TEXT(Z118,"##.0")</f>
        <v>41.1</v>
      </c>
    </row>
    <row r="120" spans="19:32" x14ac:dyDescent="0.25">
      <c r="S120" s="101" t="s">
        <v>100</v>
      </c>
      <c r="T120" s="112"/>
      <c r="U120" s="112"/>
      <c r="V120" s="112">
        <v>18095</v>
      </c>
      <c r="W120" s="112">
        <v>19228</v>
      </c>
      <c r="X120" s="112">
        <v>19649</v>
      </c>
      <c r="Y120" s="112">
        <v>19800</v>
      </c>
      <c r="Z120" s="112">
        <v>19314</v>
      </c>
      <c r="AB120" s="109" t="str">
        <f>TEXT(Z120,"###,###")</f>
        <v>19,314</v>
      </c>
    </row>
    <row r="121" spans="19:32" x14ac:dyDescent="0.25">
      <c r="S121" s="101" t="s">
        <v>101</v>
      </c>
      <c r="T121" s="112"/>
      <c r="U121" s="112"/>
      <c r="V121" s="112">
        <v>1820</v>
      </c>
      <c r="W121" s="112">
        <v>1865</v>
      </c>
      <c r="X121" s="112">
        <v>1791</v>
      </c>
      <c r="Y121" s="112">
        <v>1861</v>
      </c>
      <c r="Z121" s="112">
        <v>1875</v>
      </c>
      <c r="AB121" s="109" t="str">
        <f>TEXT(Z121,"###,###")</f>
        <v>1,875</v>
      </c>
    </row>
    <row r="122" spans="19:32" x14ac:dyDescent="0.25">
      <c r="S122" s="101" t="s">
        <v>102</v>
      </c>
      <c r="T122" s="112"/>
      <c r="U122" s="112"/>
      <c r="V122" s="112">
        <v>1632</v>
      </c>
      <c r="W122" s="112">
        <v>1712</v>
      </c>
      <c r="X122" s="112">
        <v>1779</v>
      </c>
      <c r="Y122" s="112">
        <v>1753</v>
      </c>
      <c r="Z122" s="112">
        <v>1940</v>
      </c>
      <c r="AB122" s="109" t="str">
        <f>TEXT(Z122,"###,###")</f>
        <v>1,940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19727</v>
      </c>
      <c r="W124" s="112">
        <v>20940</v>
      </c>
      <c r="X124" s="112">
        <v>21428</v>
      </c>
      <c r="Y124" s="112">
        <v>21553</v>
      </c>
      <c r="Z124" s="112">
        <v>21254</v>
      </c>
      <c r="AB124" s="109" t="str">
        <f>TEXT(Z124,"###,###")</f>
        <v>21,254</v>
      </c>
      <c r="AD124" s="127">
        <f>Z124/$Z$7*100</f>
        <v>91.869461854333252</v>
      </c>
    </row>
    <row r="125" spans="19:32" x14ac:dyDescent="0.25">
      <c r="S125" s="101" t="s">
        <v>104</v>
      </c>
      <c r="T125" s="112"/>
      <c r="U125" s="112"/>
      <c r="V125" s="112">
        <v>3452</v>
      </c>
      <c r="W125" s="112">
        <v>3577</v>
      </c>
      <c r="X125" s="112">
        <v>3570</v>
      </c>
      <c r="Y125" s="112">
        <v>3614</v>
      </c>
      <c r="Z125" s="112">
        <v>3815</v>
      </c>
      <c r="AB125" s="109" t="str">
        <f>TEXT(Z125,"###,###")</f>
        <v>3,815</v>
      </c>
      <c r="AD125" s="127">
        <f>Z125/$Z$7*100</f>
        <v>16.490166414523451</v>
      </c>
    </row>
    <row r="127" spans="19:32" x14ac:dyDescent="0.25">
      <c r="S127" s="101" t="s">
        <v>105</v>
      </c>
      <c r="T127" s="112"/>
      <c r="U127" s="112"/>
      <c r="V127" s="112">
        <v>11414</v>
      </c>
      <c r="W127" s="112">
        <v>12067</v>
      </c>
      <c r="X127" s="112">
        <v>12172</v>
      </c>
      <c r="Y127" s="112">
        <v>12307</v>
      </c>
      <c r="Z127" s="112">
        <v>12171</v>
      </c>
      <c r="AB127" s="109" t="str">
        <f>TEXT(Z127,"###,###")</f>
        <v>12,171</v>
      </c>
      <c r="AD127" s="127">
        <f>Z127/$Z$7*100</f>
        <v>52.608601685757506</v>
      </c>
    </row>
    <row r="128" spans="19:32" x14ac:dyDescent="0.25">
      <c r="S128" s="101" t="s">
        <v>106</v>
      </c>
      <c r="T128" s="112"/>
      <c r="U128" s="112"/>
      <c r="V128" s="112">
        <v>10125</v>
      </c>
      <c r="W128" s="112">
        <v>10742</v>
      </c>
      <c r="X128" s="112">
        <v>11050</v>
      </c>
      <c r="Y128" s="112">
        <v>11103</v>
      </c>
      <c r="Z128" s="112">
        <v>10927</v>
      </c>
      <c r="AB128" s="109" t="str">
        <f>TEXT(Z128,"###,###")</f>
        <v>10,927</v>
      </c>
      <c r="AD128" s="127">
        <f>Z128/$Z$7*100</f>
        <v>47.231467473524965</v>
      </c>
    </row>
    <row r="130" spans="19:20" x14ac:dyDescent="0.25">
      <c r="S130" s="101" t="s">
        <v>280</v>
      </c>
      <c r="T130" s="127">
        <v>83.483898854549381</v>
      </c>
    </row>
    <row r="131" spans="19:20" x14ac:dyDescent="0.25">
      <c r="S131" s="101" t="s">
        <v>281</v>
      </c>
      <c r="T131" s="127">
        <v>8.1046034147395716</v>
      </c>
    </row>
    <row r="132" spans="19:20" x14ac:dyDescent="0.25">
      <c r="S132" s="101" t="s">
        <v>282</v>
      </c>
      <c r="T132" s="127">
        <v>8.3855629997838772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A1AC660-F7F1-4022-812E-30B45D478E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42361F4-8687-4BB1-A5F3-D62C7586C2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9EF56D8-726E-4F08-B38A-5D533A97CA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DC12846-4AD7-449B-A8F4-05103AE4BC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22101-3D60-47AB-9CAB-7054811C5A69}">
  <sheetPr codeName="Sheet10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149</v>
      </c>
      <c r="T1" s="99"/>
      <c r="U1" s="99"/>
      <c r="V1" s="99"/>
      <c r="W1" s="99"/>
      <c r="X1" s="99"/>
      <c r="Y1" s="100" t="s">
        <v>150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149</v>
      </c>
      <c r="Y3" s="105" t="s">
        <v>150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9.40 Logan,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232397</v>
      </c>
      <c r="W4" s="108">
        <v>239874</v>
      </c>
      <c r="X4" s="108">
        <v>244900</v>
      </c>
      <c r="Y4" s="108">
        <v>245216</v>
      </c>
      <c r="Z4" s="108">
        <v>264929</v>
      </c>
      <c r="AB4" s="109" t="str">
        <f>TEXT(Z4,"###,###")</f>
        <v>264,929</v>
      </c>
      <c r="AD4" s="110">
        <f>Z4/Y4-1</f>
        <v>8.0390349732480715E-2</v>
      </c>
      <c r="AF4" s="110">
        <f>Z4/V4-1</f>
        <v>0.13998459532610141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128173</v>
      </c>
      <c r="W5" s="108">
        <v>132041</v>
      </c>
      <c r="X5" s="108">
        <v>132990</v>
      </c>
      <c r="Y5" s="108">
        <v>132564</v>
      </c>
      <c r="Z5" s="108">
        <v>142991</v>
      </c>
      <c r="AB5" s="109" t="str">
        <f>TEXT(Z5,"###,###")</f>
        <v>142,991</v>
      </c>
      <c r="AD5" s="110">
        <f t="shared" ref="AD5:AD9" si="0">Z5/Y5-1</f>
        <v>7.8656347122899151E-2</v>
      </c>
      <c r="AF5" s="110">
        <f t="shared" ref="AF5:AF9" si="1">Z5/V5-1</f>
        <v>0.11560937170855023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104226</v>
      </c>
      <c r="W6" s="108">
        <v>107841</v>
      </c>
      <c r="X6" s="108">
        <v>111912</v>
      </c>
      <c r="Y6" s="108">
        <v>112655</v>
      </c>
      <c r="Z6" s="108">
        <v>121719</v>
      </c>
      <c r="AB6" s="109" t="str">
        <f>TEXT(Z6,"###,###")</f>
        <v>121,719</v>
      </c>
      <c r="AD6" s="110">
        <f t="shared" si="0"/>
        <v>8.0458035595401878E-2</v>
      </c>
      <c r="AF6" s="110">
        <f t="shared" si="1"/>
        <v>0.16783719993091939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165647</v>
      </c>
      <c r="W7" s="108">
        <v>170947</v>
      </c>
      <c r="X7" s="108">
        <v>174230</v>
      </c>
      <c r="Y7" s="108">
        <v>177913</v>
      </c>
      <c r="Z7" s="108">
        <v>183938</v>
      </c>
      <c r="AB7" s="109" t="str">
        <f>TEXT(Z7,"###,###")</f>
        <v>183,938</v>
      </c>
      <c r="AD7" s="110">
        <f t="shared" si="0"/>
        <v>3.3864866535891158E-2</v>
      </c>
      <c r="AF7" s="110">
        <f t="shared" si="1"/>
        <v>0.1104215590985651</v>
      </c>
    </row>
    <row r="8" spans="1:32" ht="17.25" customHeight="1" x14ac:dyDescent="0.25">
      <c r="A8" s="64" t="s">
        <v>12</v>
      </c>
      <c r="B8" s="65"/>
      <c r="C8" s="29"/>
      <c r="D8" s="66" t="str">
        <f>AB4</f>
        <v>264,929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183,938</v>
      </c>
      <c r="P8" s="67"/>
      <c r="S8" s="107" t="s">
        <v>84</v>
      </c>
      <c r="T8" s="108"/>
      <c r="U8" s="108"/>
      <c r="V8" s="108">
        <v>44463</v>
      </c>
      <c r="W8" s="108">
        <v>45575</v>
      </c>
      <c r="X8" s="108">
        <v>46700</v>
      </c>
      <c r="Y8" s="108">
        <v>46415.83</v>
      </c>
      <c r="Z8" s="108">
        <v>47497</v>
      </c>
      <c r="AB8" s="109" t="str">
        <f>TEXT(Z8,"$###,###")</f>
        <v>$47,497</v>
      </c>
      <c r="AD8" s="110">
        <f t="shared" si="0"/>
        <v>2.3293130813345275E-2</v>
      </c>
      <c r="AF8" s="110">
        <f t="shared" si="1"/>
        <v>6.8236511256550392E-2</v>
      </c>
    </row>
    <row r="9" spans="1:32" x14ac:dyDescent="0.25">
      <c r="A9" s="30" t="s">
        <v>14</v>
      </c>
      <c r="B9" s="71"/>
      <c r="C9" s="72"/>
      <c r="D9" s="73">
        <f>AD104</f>
        <v>79.44392648596417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52.869988800574106</v>
      </c>
      <c r="P9" s="74" t="s">
        <v>85</v>
      </c>
      <c r="S9" s="107" t="s">
        <v>7</v>
      </c>
      <c r="T9" s="108"/>
      <c r="U9" s="108"/>
      <c r="V9" s="108">
        <v>8474838961</v>
      </c>
      <c r="W9" s="108">
        <v>9022327460</v>
      </c>
      <c r="X9" s="108">
        <v>9372014857</v>
      </c>
      <c r="Y9" s="108">
        <v>9738511259</v>
      </c>
      <c r="Z9" s="108">
        <v>10372855124</v>
      </c>
      <c r="AB9" s="109" t="str">
        <f>TEXT(Z9/1000000,"$#,###.0")&amp;" mil"</f>
        <v>$10,372.9 mil</v>
      </c>
      <c r="AD9" s="110">
        <f t="shared" si="0"/>
        <v>6.5137663050269801E-2</v>
      </c>
      <c r="AF9" s="110">
        <f t="shared" si="1"/>
        <v>0.2239589650888234</v>
      </c>
    </row>
    <row r="10" spans="1:32" x14ac:dyDescent="0.25">
      <c r="A10" s="30" t="s">
        <v>17</v>
      </c>
      <c r="B10" s="71"/>
      <c r="C10" s="72"/>
      <c r="D10" s="73">
        <f>AD105</f>
        <v>13.417557156823149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47.025628200806793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86.974415292109299</v>
      </c>
      <c r="P11" s="74" t="s">
        <v>85</v>
      </c>
      <c r="S11" s="107" t="s">
        <v>29</v>
      </c>
      <c r="T11" s="112"/>
      <c r="U11" s="112"/>
      <c r="V11" s="112">
        <v>212438</v>
      </c>
      <c r="W11" s="112">
        <v>219438</v>
      </c>
      <c r="X11" s="112">
        <v>223675</v>
      </c>
      <c r="Y11" s="112">
        <v>223065</v>
      </c>
      <c r="Z11" s="112">
        <v>240971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6.1923039284976458</v>
      </c>
      <c r="P12" s="74" t="s">
        <v>85</v>
      </c>
      <c r="S12" s="107" t="s">
        <v>30</v>
      </c>
      <c r="T12" s="112"/>
      <c r="U12" s="112"/>
      <c r="V12" s="112">
        <v>19962</v>
      </c>
      <c r="W12" s="112">
        <v>20442</v>
      </c>
      <c r="X12" s="112">
        <v>21227</v>
      </c>
      <c r="Y12" s="112">
        <v>22150</v>
      </c>
      <c r="Z12" s="112">
        <v>23958</v>
      </c>
    </row>
    <row r="13" spans="1:32" ht="15" customHeight="1" x14ac:dyDescent="0.25">
      <c r="A13" s="30" t="s">
        <v>19</v>
      </c>
      <c r="B13" s="72"/>
      <c r="C13" s="72"/>
      <c r="D13" s="73">
        <f>AD108</f>
        <v>13.267705687184113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6.833280779393057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14.218903932751795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39.5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23.277934842920178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16.160336635170548</v>
      </c>
      <c r="P15" s="74" t="s">
        <v>85</v>
      </c>
      <c r="S15" s="115" t="s">
        <v>61</v>
      </c>
      <c r="T15" s="115"/>
      <c r="U15" s="116"/>
      <c r="V15" s="116">
        <v>2108</v>
      </c>
      <c r="W15" s="116">
        <v>1948</v>
      </c>
      <c r="X15" s="116">
        <v>2107</v>
      </c>
      <c r="Y15" s="112">
        <v>2118</v>
      </c>
      <c r="Z15" s="112">
        <v>1973</v>
      </c>
      <c r="AB15" s="117">
        <f t="shared" ref="AB15:AB34" si="2">IF(Z15="np",0,Z15/$Z$34)</f>
        <v>7.4472783274009266E-3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43.145899467404476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83.839663364829448</v>
      </c>
      <c r="P16" s="37" t="s">
        <v>85</v>
      </c>
      <c r="S16" s="115" t="s">
        <v>62</v>
      </c>
      <c r="T16" s="115"/>
      <c r="U16" s="116"/>
      <c r="V16" s="116">
        <v>968</v>
      </c>
      <c r="W16" s="116">
        <v>1038</v>
      </c>
      <c r="X16" s="116">
        <v>1170</v>
      </c>
      <c r="Y16" s="112">
        <v>1196</v>
      </c>
      <c r="Z16" s="112">
        <v>1193</v>
      </c>
      <c r="AB16" s="117">
        <f t="shared" si="2"/>
        <v>4.5030932815962009E-3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20416</v>
      </c>
      <c r="W17" s="116">
        <v>21065</v>
      </c>
      <c r="X17" s="116">
        <v>21127</v>
      </c>
      <c r="Y17" s="112">
        <v>20457</v>
      </c>
      <c r="Z17" s="112">
        <v>22222</v>
      </c>
      <c r="AB17" s="117">
        <f t="shared" si="2"/>
        <v>8.3879077035734106E-2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1673</v>
      </c>
      <c r="W18" s="116">
        <v>1755</v>
      </c>
      <c r="X18" s="116">
        <v>2005</v>
      </c>
      <c r="Y18" s="112">
        <v>2015</v>
      </c>
      <c r="Z18" s="112">
        <v>2194</v>
      </c>
      <c r="AB18" s="117">
        <f t="shared" si="2"/>
        <v>8.2814640903789323E-3</v>
      </c>
    </row>
    <row r="19" spans="1:28" x14ac:dyDescent="0.25">
      <c r="A19" s="63" t="str">
        <f>$S$1&amp;" ("&amp;$V$2&amp;" to "&amp;$Z$2&amp;")"</f>
        <v>Logan (2016-17 to 2020-21)</v>
      </c>
      <c r="B19" s="63"/>
      <c r="C19" s="63"/>
      <c r="D19" s="63"/>
      <c r="E19" s="63"/>
      <c r="F19" s="63"/>
      <c r="G19" s="63" t="str">
        <f>$S$1&amp;" ("&amp;$V$2&amp;" to "&amp;$Z$2&amp;")"</f>
        <v>Logan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22506</v>
      </c>
      <c r="W19" s="116">
        <v>24815</v>
      </c>
      <c r="X19" s="116">
        <v>24884</v>
      </c>
      <c r="Y19" s="112">
        <v>24190</v>
      </c>
      <c r="Z19" s="112">
        <v>25539</v>
      </c>
      <c r="AB19" s="117">
        <f t="shared" si="2"/>
        <v>9.6399412672829324E-2</v>
      </c>
    </row>
    <row r="20" spans="1:28" x14ac:dyDescent="0.25">
      <c r="S20" s="115" t="s">
        <v>66</v>
      </c>
      <c r="T20" s="115"/>
      <c r="U20" s="116"/>
      <c r="V20" s="116">
        <v>10972</v>
      </c>
      <c r="W20" s="116">
        <v>11242</v>
      </c>
      <c r="X20" s="116">
        <v>11828</v>
      </c>
      <c r="Y20" s="112">
        <v>11595</v>
      </c>
      <c r="Z20" s="112">
        <v>12575</v>
      </c>
      <c r="AB20" s="117">
        <f t="shared" si="2"/>
        <v>4.7465547373069766E-2</v>
      </c>
    </row>
    <row r="21" spans="1:28" x14ac:dyDescent="0.25">
      <c r="S21" s="115" t="s">
        <v>67</v>
      </c>
      <c r="T21" s="115"/>
      <c r="U21" s="116"/>
      <c r="V21" s="116">
        <v>22120</v>
      </c>
      <c r="W21" s="116">
        <v>22936</v>
      </c>
      <c r="X21" s="116">
        <v>23293</v>
      </c>
      <c r="Y21" s="112">
        <v>23210</v>
      </c>
      <c r="Z21" s="112">
        <v>24866</v>
      </c>
      <c r="AB21" s="117">
        <f t="shared" si="2"/>
        <v>9.3859109421769601E-2</v>
      </c>
    </row>
    <row r="22" spans="1:28" x14ac:dyDescent="0.25">
      <c r="S22" s="115" t="s">
        <v>68</v>
      </c>
      <c r="T22" s="115"/>
      <c r="U22" s="116"/>
      <c r="V22" s="116">
        <v>12604</v>
      </c>
      <c r="W22" s="116">
        <v>13044</v>
      </c>
      <c r="X22" s="116">
        <v>12837</v>
      </c>
      <c r="Y22" s="112">
        <v>13093</v>
      </c>
      <c r="Z22" s="112">
        <v>14964</v>
      </c>
      <c r="AB22" s="117">
        <f t="shared" si="2"/>
        <v>5.6483057724899879E-2</v>
      </c>
    </row>
    <row r="23" spans="1:28" x14ac:dyDescent="0.25">
      <c r="S23" s="115" t="s">
        <v>69</v>
      </c>
      <c r="T23" s="115"/>
      <c r="U23" s="116"/>
      <c r="V23" s="116">
        <v>11949</v>
      </c>
      <c r="W23" s="116">
        <v>12953</v>
      </c>
      <c r="X23" s="116">
        <v>13609</v>
      </c>
      <c r="Y23" s="112">
        <v>14402</v>
      </c>
      <c r="Z23" s="112">
        <v>15755</v>
      </c>
      <c r="AB23" s="117">
        <f t="shared" si="2"/>
        <v>5.9468763329042877E-2</v>
      </c>
    </row>
    <row r="24" spans="1:28" x14ac:dyDescent="0.25">
      <c r="S24" s="115" t="s">
        <v>70</v>
      </c>
      <c r="T24" s="115"/>
      <c r="U24" s="116"/>
      <c r="V24" s="116">
        <v>1743</v>
      </c>
      <c r="W24" s="116">
        <v>1876</v>
      </c>
      <c r="X24" s="116">
        <v>1971</v>
      </c>
      <c r="Y24" s="112">
        <v>1680</v>
      </c>
      <c r="Z24" s="112">
        <v>2057</v>
      </c>
      <c r="AB24" s="117">
        <f t="shared" si="2"/>
        <v>7.7643444092568197E-3</v>
      </c>
    </row>
    <row r="25" spans="1:28" x14ac:dyDescent="0.25">
      <c r="S25" s="115" t="s">
        <v>71</v>
      </c>
      <c r="T25" s="115"/>
      <c r="U25" s="116"/>
      <c r="V25" s="116">
        <v>7234</v>
      </c>
      <c r="W25" s="116">
        <v>7583</v>
      </c>
      <c r="X25" s="116">
        <v>7881</v>
      </c>
      <c r="Y25" s="112">
        <v>7889</v>
      </c>
      <c r="Z25" s="112">
        <v>8578</v>
      </c>
      <c r="AB25" s="117">
        <f t="shared" si="2"/>
        <v>3.2378486311426834E-2</v>
      </c>
    </row>
    <row r="26" spans="1:28" x14ac:dyDescent="0.25">
      <c r="S26" s="115" t="s">
        <v>72</v>
      </c>
      <c r="T26" s="115"/>
      <c r="U26" s="116"/>
      <c r="V26" s="116">
        <v>4850</v>
      </c>
      <c r="W26" s="116">
        <v>4891</v>
      </c>
      <c r="X26" s="116">
        <v>5046</v>
      </c>
      <c r="Y26" s="112">
        <v>4802</v>
      </c>
      <c r="Z26" s="112">
        <v>5153</v>
      </c>
      <c r="AB26" s="117">
        <f t="shared" si="2"/>
        <v>1.9450494283374035E-2</v>
      </c>
    </row>
    <row r="27" spans="1:28" x14ac:dyDescent="0.25">
      <c r="S27" s="115" t="s">
        <v>73</v>
      </c>
      <c r="T27" s="115"/>
      <c r="U27" s="116"/>
      <c r="V27" s="116">
        <v>11529</v>
      </c>
      <c r="W27" s="116">
        <v>12564</v>
      </c>
      <c r="X27" s="116">
        <v>12871</v>
      </c>
      <c r="Y27" s="112">
        <v>13001</v>
      </c>
      <c r="Z27" s="112">
        <v>14082</v>
      </c>
      <c r="AB27" s="117">
        <f t="shared" si="2"/>
        <v>5.3153863865413001E-2</v>
      </c>
    </row>
    <row r="28" spans="1:28" x14ac:dyDescent="0.25">
      <c r="S28" s="115" t="s">
        <v>74</v>
      </c>
      <c r="T28" s="115"/>
      <c r="U28" s="116"/>
      <c r="V28" s="116">
        <v>25519</v>
      </c>
      <c r="W28" s="116">
        <v>28030</v>
      </c>
      <c r="X28" s="116">
        <v>28790</v>
      </c>
      <c r="Y28" s="112">
        <v>30044</v>
      </c>
      <c r="Z28" s="112">
        <v>34270</v>
      </c>
      <c r="AB28" s="117">
        <f t="shared" si="2"/>
        <v>0.12935541220477939</v>
      </c>
    </row>
    <row r="29" spans="1:28" x14ac:dyDescent="0.25">
      <c r="S29" s="115" t="s">
        <v>75</v>
      </c>
      <c r="T29" s="115"/>
      <c r="U29" s="116"/>
      <c r="V29" s="116">
        <v>9849</v>
      </c>
      <c r="W29" s="116">
        <v>10191</v>
      </c>
      <c r="X29" s="116">
        <v>11120</v>
      </c>
      <c r="Y29" s="112">
        <v>10670</v>
      </c>
      <c r="Z29" s="112">
        <v>10620</v>
      </c>
      <c r="AB29" s="117">
        <f t="shared" si="2"/>
        <v>4.00862117774951E-2</v>
      </c>
    </row>
    <row r="30" spans="1:28" x14ac:dyDescent="0.25">
      <c r="S30" s="115" t="s">
        <v>76</v>
      </c>
      <c r="T30" s="115"/>
      <c r="U30" s="116"/>
      <c r="V30" s="116">
        <v>14041</v>
      </c>
      <c r="W30" s="116">
        <v>14521</v>
      </c>
      <c r="X30" s="116">
        <v>14835</v>
      </c>
      <c r="Y30" s="112">
        <v>14987</v>
      </c>
      <c r="Z30" s="112">
        <v>15525</v>
      </c>
      <c r="AB30" s="117">
        <f t="shared" si="2"/>
        <v>5.8600606200151742E-2</v>
      </c>
    </row>
    <row r="31" spans="1:28" x14ac:dyDescent="0.25">
      <c r="S31" s="115" t="s">
        <v>77</v>
      </c>
      <c r="T31" s="115"/>
      <c r="U31" s="116"/>
      <c r="V31" s="116">
        <v>21761</v>
      </c>
      <c r="W31" s="116">
        <v>24126</v>
      </c>
      <c r="X31" s="116">
        <v>26177</v>
      </c>
      <c r="Y31" s="112">
        <v>27434</v>
      </c>
      <c r="Z31" s="112">
        <v>31165</v>
      </c>
      <c r="AB31" s="117">
        <f t="shared" si="2"/>
        <v>0.11763529096474905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3136</v>
      </c>
      <c r="W32" s="116">
        <v>3309</v>
      </c>
      <c r="X32" s="116">
        <v>3479</v>
      </c>
      <c r="Y32" s="112">
        <v>3514</v>
      </c>
      <c r="Z32" s="112">
        <v>3568</v>
      </c>
      <c r="AB32" s="117">
        <f t="shared" si="2"/>
        <v>1.3467759286450331E-2</v>
      </c>
    </row>
    <row r="33" spans="19:32" x14ac:dyDescent="0.25">
      <c r="S33" s="115" t="s">
        <v>79</v>
      </c>
      <c r="T33" s="115"/>
      <c r="U33" s="116"/>
      <c r="V33" s="116">
        <v>9658</v>
      </c>
      <c r="W33" s="116">
        <v>10788</v>
      </c>
      <c r="X33" s="116">
        <v>11291</v>
      </c>
      <c r="Y33" s="112">
        <v>11594</v>
      </c>
      <c r="Z33" s="112">
        <v>12377</v>
      </c>
      <c r="AB33" s="117">
        <f t="shared" si="2"/>
        <v>4.6718177322980871E-2</v>
      </c>
    </row>
    <row r="34" spans="19:32" x14ac:dyDescent="0.25">
      <c r="S34" s="118" t="s">
        <v>53</v>
      </c>
      <c r="T34" s="118"/>
      <c r="U34" s="119"/>
      <c r="V34" s="119">
        <v>232398</v>
      </c>
      <c r="W34" s="119">
        <v>239875</v>
      </c>
      <c r="X34" s="119">
        <v>244900</v>
      </c>
      <c r="Y34" s="120">
        <v>245217</v>
      </c>
      <c r="Z34" s="120">
        <v>264929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142329</v>
      </c>
      <c r="W37" s="112">
        <v>146885</v>
      </c>
      <c r="X37" s="112">
        <v>148015</v>
      </c>
      <c r="Y37" s="112">
        <v>150781</v>
      </c>
      <c r="Z37" s="112">
        <v>154213</v>
      </c>
      <c r="AB37" s="132">
        <f>Z37/Z40*100</f>
        <v>83.839663364829448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23320</v>
      </c>
      <c r="W38" s="112">
        <v>24063</v>
      </c>
      <c r="X38" s="112">
        <v>26213</v>
      </c>
      <c r="Y38" s="112">
        <v>27134</v>
      </c>
      <c r="Z38" s="112">
        <v>29725</v>
      </c>
      <c r="AB38" s="132">
        <f>Z38/Z40*100</f>
        <v>16.160336635170548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165649</v>
      </c>
      <c r="W40" s="112">
        <v>170948</v>
      </c>
      <c r="X40" s="112">
        <v>174228</v>
      </c>
      <c r="Y40" s="112">
        <v>177915</v>
      </c>
      <c r="Z40" s="112">
        <v>183938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104</v>
      </c>
      <c r="W44" s="112">
        <v>103</v>
      </c>
      <c r="X44" s="112">
        <v>112</v>
      </c>
      <c r="Y44" s="112">
        <v>114</v>
      </c>
      <c r="Z44" s="112">
        <v>171</v>
      </c>
    </row>
    <row r="45" spans="19:32" x14ac:dyDescent="0.25">
      <c r="S45" s="115" t="s">
        <v>37</v>
      </c>
      <c r="T45" s="115"/>
      <c r="U45" s="112"/>
      <c r="V45" s="112">
        <v>2643</v>
      </c>
      <c r="W45" s="112">
        <v>2758</v>
      </c>
      <c r="X45" s="112">
        <v>2668</v>
      </c>
      <c r="Y45" s="112">
        <v>2517</v>
      </c>
      <c r="Z45" s="112">
        <v>3033</v>
      </c>
    </row>
    <row r="46" spans="19:32" x14ac:dyDescent="0.25">
      <c r="S46" s="115" t="s">
        <v>38</v>
      </c>
      <c r="T46" s="115"/>
      <c r="U46" s="112"/>
      <c r="V46" s="112">
        <v>8576</v>
      </c>
      <c r="W46" s="112">
        <v>9035</v>
      </c>
      <c r="X46" s="112">
        <v>8333</v>
      </c>
      <c r="Y46" s="112">
        <v>7990</v>
      </c>
      <c r="Z46" s="112">
        <v>9440</v>
      </c>
    </row>
    <row r="47" spans="19:32" x14ac:dyDescent="0.25">
      <c r="S47" s="115" t="s">
        <v>39</v>
      </c>
      <c r="T47" s="115"/>
      <c r="U47" s="112"/>
      <c r="V47" s="112">
        <v>13469</v>
      </c>
      <c r="W47" s="112">
        <v>14088</v>
      </c>
      <c r="X47" s="112">
        <v>13902</v>
      </c>
      <c r="Y47" s="112">
        <v>13287</v>
      </c>
      <c r="Z47" s="112">
        <v>15007</v>
      </c>
    </row>
    <row r="48" spans="19:32" x14ac:dyDescent="0.25">
      <c r="S48" s="115" t="s">
        <v>40</v>
      </c>
      <c r="T48" s="115"/>
      <c r="U48" s="112"/>
      <c r="V48" s="112">
        <v>16855</v>
      </c>
      <c r="W48" s="112">
        <v>17322</v>
      </c>
      <c r="X48" s="112">
        <v>17318</v>
      </c>
      <c r="Y48" s="112">
        <v>17506</v>
      </c>
      <c r="Z48" s="112">
        <v>19145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16036</v>
      </c>
      <c r="W49" s="112">
        <v>16545</v>
      </c>
      <c r="X49" s="112">
        <v>16838</v>
      </c>
      <c r="Y49" s="112">
        <v>16775</v>
      </c>
      <c r="Z49" s="112">
        <v>18184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Logan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14070</v>
      </c>
      <c r="W50" s="112">
        <v>14741</v>
      </c>
      <c r="X50" s="112">
        <v>15286</v>
      </c>
      <c r="Y50" s="112">
        <v>15676</v>
      </c>
      <c r="Z50" s="112">
        <v>16688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13382</v>
      </c>
      <c r="W51" s="112">
        <v>13305</v>
      </c>
      <c r="X51" s="112">
        <v>13521</v>
      </c>
      <c r="Y51" s="112">
        <v>13390</v>
      </c>
      <c r="Z51" s="112">
        <v>14019</v>
      </c>
    </row>
    <row r="52" spans="1:26" ht="15" customHeight="1" x14ac:dyDescent="0.25">
      <c r="S52" s="115" t="s">
        <v>44</v>
      </c>
      <c r="T52" s="115"/>
      <c r="U52" s="112"/>
      <c r="V52" s="112">
        <v>12553</v>
      </c>
      <c r="W52" s="112">
        <v>12795</v>
      </c>
      <c r="X52" s="112">
        <v>13055</v>
      </c>
      <c r="Y52" s="112">
        <v>12903</v>
      </c>
      <c r="Z52" s="112">
        <v>13313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10573</v>
      </c>
      <c r="W53" s="112">
        <v>10812</v>
      </c>
      <c r="X53" s="112">
        <v>10840</v>
      </c>
      <c r="Y53" s="112">
        <v>10977</v>
      </c>
      <c r="Z53" s="112">
        <v>11613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9146</v>
      </c>
      <c r="W54" s="112">
        <v>9320</v>
      </c>
      <c r="X54" s="112">
        <v>9406</v>
      </c>
      <c r="Y54" s="112">
        <v>9456</v>
      </c>
      <c r="Z54" s="112">
        <v>9793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6305</v>
      </c>
      <c r="W55" s="112">
        <v>6520</v>
      </c>
      <c r="X55" s="112">
        <v>6780</v>
      </c>
      <c r="Y55" s="112">
        <v>6888</v>
      </c>
      <c r="Z55" s="112">
        <v>7318</v>
      </c>
    </row>
    <row r="56" spans="1:26" ht="15" customHeight="1" x14ac:dyDescent="0.25">
      <c r="S56" s="115" t="s">
        <v>48</v>
      </c>
      <c r="T56" s="115"/>
      <c r="U56" s="112"/>
      <c r="V56" s="112">
        <v>2999</v>
      </c>
      <c r="W56" s="112">
        <v>3106</v>
      </c>
      <c r="X56" s="112">
        <v>3272</v>
      </c>
      <c r="Y56" s="112">
        <v>3337</v>
      </c>
      <c r="Z56" s="112">
        <v>3474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1029</v>
      </c>
      <c r="W57" s="112">
        <v>1116</v>
      </c>
      <c r="X57" s="112">
        <v>1194</v>
      </c>
      <c r="Y57" s="112">
        <v>1224</v>
      </c>
      <c r="Z57" s="112">
        <v>1232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286</v>
      </c>
      <c r="W58" s="112">
        <v>299</v>
      </c>
      <c r="X58" s="112">
        <v>291</v>
      </c>
      <c r="Y58" s="112">
        <v>340</v>
      </c>
      <c r="Z58" s="112">
        <v>382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97</v>
      </c>
      <c r="W59" s="112">
        <v>119</v>
      </c>
      <c r="X59" s="112">
        <v>120</v>
      </c>
      <c r="Y59" s="112">
        <v>130</v>
      </c>
      <c r="Z59" s="112">
        <v>131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54</v>
      </c>
      <c r="W60" s="112">
        <v>60</v>
      </c>
      <c r="X60" s="112">
        <v>48</v>
      </c>
      <c r="Y60" s="112">
        <v>55</v>
      </c>
      <c r="Z60" s="112">
        <v>48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128175</v>
      </c>
      <c r="W61" s="112">
        <v>132039</v>
      </c>
      <c r="X61" s="112">
        <v>132992</v>
      </c>
      <c r="Y61" s="112">
        <v>132562</v>
      </c>
      <c r="Z61" s="112">
        <v>142991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145</v>
      </c>
      <c r="W63" s="112">
        <v>176</v>
      </c>
      <c r="X63" s="112">
        <v>152</v>
      </c>
      <c r="Y63" s="112">
        <v>167</v>
      </c>
      <c r="Z63" s="112">
        <v>232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3174</v>
      </c>
      <c r="W64" s="112">
        <v>3387</v>
      </c>
      <c r="X64" s="112">
        <v>3391</v>
      </c>
      <c r="Y64" s="112">
        <v>3251</v>
      </c>
      <c r="Z64" s="112">
        <v>3549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Logan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7697</v>
      </c>
      <c r="W65" s="112">
        <v>8051</v>
      </c>
      <c r="X65" s="112">
        <v>8175</v>
      </c>
      <c r="Y65" s="112">
        <v>7931</v>
      </c>
      <c r="Z65" s="112">
        <v>8918</v>
      </c>
    </row>
    <row r="66" spans="1:26" x14ac:dyDescent="0.25">
      <c r="S66" s="115" t="s">
        <v>39</v>
      </c>
      <c r="T66" s="115"/>
      <c r="U66" s="112"/>
      <c r="V66" s="112">
        <v>10889</v>
      </c>
      <c r="W66" s="112">
        <v>11345</v>
      </c>
      <c r="X66" s="112">
        <v>11286</v>
      </c>
      <c r="Y66" s="112">
        <v>11114</v>
      </c>
      <c r="Z66" s="112">
        <v>12611</v>
      </c>
    </row>
    <row r="67" spans="1:26" x14ac:dyDescent="0.25">
      <c r="S67" s="115" t="s">
        <v>40</v>
      </c>
      <c r="T67" s="115"/>
      <c r="U67" s="112"/>
      <c r="V67" s="112">
        <v>12942</v>
      </c>
      <c r="W67" s="112">
        <v>13274</v>
      </c>
      <c r="X67" s="112">
        <v>13734</v>
      </c>
      <c r="Y67" s="112">
        <v>13850</v>
      </c>
      <c r="Z67" s="112">
        <v>15178</v>
      </c>
    </row>
    <row r="68" spans="1:26" x14ac:dyDescent="0.25">
      <c r="S68" s="115" t="s">
        <v>41</v>
      </c>
      <c r="T68" s="115"/>
      <c r="U68" s="112"/>
      <c r="V68" s="112">
        <v>11907</v>
      </c>
      <c r="W68" s="112">
        <v>12368</v>
      </c>
      <c r="X68" s="112">
        <v>13198</v>
      </c>
      <c r="Y68" s="112">
        <v>13227</v>
      </c>
      <c r="Z68" s="112">
        <v>14407</v>
      </c>
    </row>
    <row r="69" spans="1:26" x14ac:dyDescent="0.25">
      <c r="S69" s="115" t="s">
        <v>42</v>
      </c>
      <c r="T69" s="115"/>
      <c r="U69" s="112"/>
      <c r="V69" s="112">
        <v>10889</v>
      </c>
      <c r="W69" s="112">
        <v>11372</v>
      </c>
      <c r="X69" s="112">
        <v>11965</v>
      </c>
      <c r="Y69" s="112">
        <v>12670</v>
      </c>
      <c r="Z69" s="112">
        <v>13523</v>
      </c>
    </row>
    <row r="70" spans="1:26" x14ac:dyDescent="0.25">
      <c r="S70" s="115" t="s">
        <v>43</v>
      </c>
      <c r="T70" s="115"/>
      <c r="U70" s="112"/>
      <c r="V70" s="112">
        <v>10409</v>
      </c>
      <c r="W70" s="112">
        <v>10561</v>
      </c>
      <c r="X70" s="112">
        <v>11170</v>
      </c>
      <c r="Y70" s="112">
        <v>11221</v>
      </c>
      <c r="Z70" s="112">
        <v>12115</v>
      </c>
    </row>
    <row r="71" spans="1:26" x14ac:dyDescent="0.25">
      <c r="S71" s="115" t="s">
        <v>44</v>
      </c>
      <c r="T71" s="115"/>
      <c r="U71" s="112"/>
      <c r="V71" s="112">
        <v>10823</v>
      </c>
      <c r="W71" s="112">
        <v>11058</v>
      </c>
      <c r="X71" s="112">
        <v>11404</v>
      </c>
      <c r="Y71" s="112">
        <v>11352</v>
      </c>
      <c r="Z71" s="112">
        <v>11595</v>
      </c>
    </row>
    <row r="72" spans="1:26" x14ac:dyDescent="0.25">
      <c r="S72" s="115" t="s">
        <v>45</v>
      </c>
      <c r="T72" s="115"/>
      <c r="U72" s="112"/>
      <c r="V72" s="112">
        <v>9192</v>
      </c>
      <c r="W72" s="112">
        <v>9392</v>
      </c>
      <c r="X72" s="112">
        <v>9724</v>
      </c>
      <c r="Y72" s="112">
        <v>9896</v>
      </c>
      <c r="Z72" s="112">
        <v>10739</v>
      </c>
    </row>
    <row r="73" spans="1:26" x14ac:dyDescent="0.25">
      <c r="S73" s="115" t="s">
        <v>46</v>
      </c>
      <c r="T73" s="115"/>
      <c r="U73" s="112"/>
      <c r="V73" s="112">
        <v>8016</v>
      </c>
      <c r="W73" s="112">
        <v>8267</v>
      </c>
      <c r="X73" s="112">
        <v>8452</v>
      </c>
      <c r="Y73" s="112">
        <v>8421</v>
      </c>
      <c r="Z73" s="112">
        <v>8690</v>
      </c>
    </row>
    <row r="74" spans="1:26" x14ac:dyDescent="0.25">
      <c r="S74" s="115" t="s">
        <v>47</v>
      </c>
      <c r="T74" s="115"/>
      <c r="U74" s="112"/>
      <c r="V74" s="112">
        <v>5007</v>
      </c>
      <c r="W74" s="112">
        <v>5246</v>
      </c>
      <c r="X74" s="112">
        <v>5714</v>
      </c>
      <c r="Y74" s="112">
        <v>5864</v>
      </c>
      <c r="Z74" s="112">
        <v>6210</v>
      </c>
    </row>
    <row r="75" spans="1:26" x14ac:dyDescent="0.25">
      <c r="S75" s="115" t="s">
        <v>48</v>
      </c>
      <c r="T75" s="115"/>
      <c r="U75" s="112"/>
      <c r="V75" s="112">
        <v>2088</v>
      </c>
      <c r="W75" s="112">
        <v>2223</v>
      </c>
      <c r="X75" s="112">
        <v>2350</v>
      </c>
      <c r="Y75" s="112">
        <v>2429</v>
      </c>
      <c r="Z75" s="112">
        <v>2647</v>
      </c>
    </row>
    <row r="76" spans="1:26" x14ac:dyDescent="0.25">
      <c r="S76" s="115" t="s">
        <v>49</v>
      </c>
      <c r="T76" s="115"/>
      <c r="U76" s="112"/>
      <c r="V76" s="112">
        <v>664</v>
      </c>
      <c r="W76" s="112">
        <v>681</v>
      </c>
      <c r="X76" s="112">
        <v>784</v>
      </c>
      <c r="Y76" s="112">
        <v>833</v>
      </c>
      <c r="Z76" s="112">
        <v>890</v>
      </c>
    </row>
    <row r="77" spans="1:26" x14ac:dyDescent="0.25">
      <c r="S77" s="115" t="s">
        <v>50</v>
      </c>
      <c r="T77" s="115"/>
      <c r="U77" s="112"/>
      <c r="V77" s="112">
        <v>208</v>
      </c>
      <c r="W77" s="112">
        <v>230</v>
      </c>
      <c r="X77" s="112">
        <v>230</v>
      </c>
      <c r="Y77" s="112">
        <v>244</v>
      </c>
      <c r="Z77" s="112">
        <v>242</v>
      </c>
    </row>
    <row r="78" spans="1:26" x14ac:dyDescent="0.25">
      <c r="S78" s="115" t="s">
        <v>51</v>
      </c>
      <c r="T78" s="115"/>
      <c r="U78" s="112"/>
      <c r="V78" s="112">
        <v>87</v>
      </c>
      <c r="W78" s="112">
        <v>91</v>
      </c>
      <c r="X78" s="112">
        <v>103</v>
      </c>
      <c r="Y78" s="112">
        <v>96</v>
      </c>
      <c r="Z78" s="112">
        <v>92</v>
      </c>
    </row>
    <row r="79" spans="1:26" x14ac:dyDescent="0.25">
      <c r="S79" s="115" t="s">
        <v>52</v>
      </c>
      <c r="T79" s="115"/>
      <c r="U79" s="112"/>
      <c r="V79" s="112">
        <v>80</v>
      </c>
      <c r="W79" s="112">
        <v>93</v>
      </c>
      <c r="X79" s="112">
        <v>76</v>
      </c>
      <c r="Y79" s="112">
        <v>90</v>
      </c>
      <c r="Z79" s="112">
        <v>81</v>
      </c>
    </row>
    <row r="80" spans="1:26" x14ac:dyDescent="0.25">
      <c r="S80" s="118" t="s">
        <v>53</v>
      </c>
      <c r="T80" s="118"/>
      <c r="U80" s="112"/>
      <c r="V80" s="112">
        <v>104228</v>
      </c>
      <c r="W80" s="112">
        <v>107837</v>
      </c>
      <c r="X80" s="112">
        <v>111907</v>
      </c>
      <c r="Y80" s="112">
        <v>112652</v>
      </c>
      <c r="Z80" s="112">
        <v>121719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Logan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8040</v>
      </c>
      <c r="W83" s="112">
        <v>8358</v>
      </c>
      <c r="X83" s="112">
        <v>8517</v>
      </c>
      <c r="Y83" s="112">
        <v>8801</v>
      </c>
      <c r="Z83" s="112">
        <v>9016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7229</v>
      </c>
      <c r="W84" s="112">
        <v>7537</v>
      </c>
      <c r="X84" s="112">
        <v>7788</v>
      </c>
      <c r="Y84" s="112">
        <v>8052</v>
      </c>
      <c r="Z84" s="112">
        <v>8204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17862</v>
      </c>
      <c r="W85" s="112">
        <v>18691</v>
      </c>
      <c r="X85" s="112">
        <v>19184</v>
      </c>
      <c r="Y85" s="112">
        <v>19123</v>
      </c>
      <c r="Z85" s="112">
        <v>19552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264,929</v>
      </c>
      <c r="D86" s="96">
        <f t="shared" ref="D86:D91" si="4">AD4</f>
        <v>8.0390349732480715E-2</v>
      </c>
      <c r="E86" s="97">
        <f t="shared" ref="E86:E91" si="5">AD4</f>
        <v>8.0390349732480715E-2</v>
      </c>
      <c r="F86" s="96">
        <f t="shared" ref="F86:F91" si="6">AF4</f>
        <v>0.13998459532610141</v>
      </c>
      <c r="G86" s="97">
        <f t="shared" ref="G86:G91" si="7">AF4</f>
        <v>0.13998459532610141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3735</v>
      </c>
      <c r="W86" s="112">
        <v>3985</v>
      </c>
      <c r="X86" s="112">
        <v>4156</v>
      </c>
      <c r="Y86" s="112">
        <v>4381</v>
      </c>
      <c r="Z86" s="112">
        <v>4771</v>
      </c>
    </row>
    <row r="87" spans="1:30" ht="15" customHeight="1" x14ac:dyDescent="0.25">
      <c r="A87" s="98" t="s">
        <v>4</v>
      </c>
      <c r="B87" s="49"/>
      <c r="C87" s="57" t="str">
        <f t="shared" si="3"/>
        <v>142,991</v>
      </c>
      <c r="D87" s="96">
        <f t="shared" si="4"/>
        <v>7.8656347122899151E-2</v>
      </c>
      <c r="E87" s="97">
        <f t="shared" si="5"/>
        <v>7.8656347122899151E-2</v>
      </c>
      <c r="F87" s="96">
        <f t="shared" si="6"/>
        <v>0.11560937170855023</v>
      </c>
      <c r="G87" s="97">
        <f t="shared" si="7"/>
        <v>0.11560937170855023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4132</v>
      </c>
      <c r="W87" s="112">
        <v>4304</v>
      </c>
      <c r="X87" s="112">
        <v>4454</v>
      </c>
      <c r="Y87" s="112">
        <v>4399</v>
      </c>
      <c r="Z87" s="112">
        <v>4473</v>
      </c>
    </row>
    <row r="88" spans="1:30" ht="15" customHeight="1" x14ac:dyDescent="0.25">
      <c r="A88" s="98" t="s">
        <v>5</v>
      </c>
      <c r="B88" s="49"/>
      <c r="C88" s="57" t="str">
        <f t="shared" si="3"/>
        <v>121,719</v>
      </c>
      <c r="D88" s="96">
        <f t="shared" si="4"/>
        <v>8.0458035595401878E-2</v>
      </c>
      <c r="E88" s="97">
        <f t="shared" si="5"/>
        <v>8.0458035595401878E-2</v>
      </c>
      <c r="F88" s="96">
        <f t="shared" si="6"/>
        <v>0.16783719993091939</v>
      </c>
      <c r="G88" s="97">
        <f t="shared" si="7"/>
        <v>0.16783719993091939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4159</v>
      </c>
      <c r="W88" s="112">
        <v>4368</v>
      </c>
      <c r="X88" s="112">
        <v>4453</v>
      </c>
      <c r="Y88" s="112">
        <v>4646</v>
      </c>
      <c r="Z88" s="112">
        <v>4761</v>
      </c>
    </row>
    <row r="89" spans="1:30" ht="15" customHeight="1" x14ac:dyDescent="0.25">
      <c r="A89" s="49" t="s">
        <v>6</v>
      </c>
      <c r="B89" s="49"/>
      <c r="C89" s="57" t="str">
        <f t="shared" si="3"/>
        <v>183,938</v>
      </c>
      <c r="D89" s="96">
        <f t="shared" si="4"/>
        <v>3.3864866535891158E-2</v>
      </c>
      <c r="E89" s="97">
        <f t="shared" si="5"/>
        <v>3.3864866535891158E-2</v>
      </c>
      <c r="F89" s="96">
        <f t="shared" si="6"/>
        <v>0.1104215590985651</v>
      </c>
      <c r="G89" s="97">
        <f t="shared" si="7"/>
        <v>0.1104215590985651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12748</v>
      </c>
      <c r="W89" s="112">
        <v>13374</v>
      </c>
      <c r="X89" s="112">
        <v>13939</v>
      </c>
      <c r="Y89" s="112">
        <v>14104</v>
      </c>
      <c r="Z89" s="112">
        <v>14324</v>
      </c>
    </row>
    <row r="90" spans="1:30" ht="15" customHeight="1" x14ac:dyDescent="0.25">
      <c r="A90" s="49" t="s">
        <v>98</v>
      </c>
      <c r="B90" s="49"/>
      <c r="C90" s="57" t="str">
        <f t="shared" si="3"/>
        <v>$47,497</v>
      </c>
      <c r="D90" s="96">
        <f t="shared" si="4"/>
        <v>2.3293130813345275E-2</v>
      </c>
      <c r="E90" s="97">
        <f t="shared" si="5"/>
        <v>2.3293130813345275E-2</v>
      </c>
      <c r="F90" s="96">
        <f t="shared" si="6"/>
        <v>6.8236511256550392E-2</v>
      </c>
      <c r="G90" s="97">
        <f t="shared" si="7"/>
        <v>6.8236511256550392E-2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13642</v>
      </c>
      <c r="W90" s="112">
        <v>14554</v>
      </c>
      <c r="X90" s="112">
        <v>14862</v>
      </c>
      <c r="Y90" s="112">
        <v>14925</v>
      </c>
      <c r="Z90" s="112">
        <v>15677</v>
      </c>
    </row>
    <row r="91" spans="1:30" ht="15" customHeight="1" x14ac:dyDescent="0.25">
      <c r="A91" s="49" t="s">
        <v>7</v>
      </c>
      <c r="B91" s="49"/>
      <c r="C91" s="57" t="str">
        <f t="shared" si="3"/>
        <v>$10,372.9 mil</v>
      </c>
      <c r="D91" s="96">
        <f t="shared" si="4"/>
        <v>6.5137663050269801E-2</v>
      </c>
      <c r="E91" s="97">
        <f t="shared" si="5"/>
        <v>6.5137663050269801E-2</v>
      </c>
      <c r="F91" s="96">
        <f t="shared" si="6"/>
        <v>0.2239589650888234</v>
      </c>
      <c r="G91" s="97">
        <f t="shared" si="7"/>
        <v>0.2239589650888234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89063</v>
      </c>
      <c r="W91" s="112">
        <v>91704</v>
      </c>
      <c r="X91" s="112">
        <v>92738</v>
      </c>
      <c r="Y91" s="112">
        <v>94373</v>
      </c>
      <c r="Z91" s="112">
        <v>97242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6098</v>
      </c>
      <c r="W93" s="112">
        <v>6470</v>
      </c>
      <c r="X93" s="112">
        <v>6696</v>
      </c>
      <c r="Y93" s="112">
        <v>7018</v>
      </c>
      <c r="Z93" s="112">
        <v>7266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10948</v>
      </c>
      <c r="W94" s="112">
        <v>11500</v>
      </c>
      <c r="X94" s="112">
        <v>12110</v>
      </c>
      <c r="Y94" s="112">
        <v>12622</v>
      </c>
      <c r="Z94" s="112">
        <v>13081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2527</v>
      </c>
      <c r="W95" s="112">
        <v>2682</v>
      </c>
      <c r="X95" s="112">
        <v>2838</v>
      </c>
      <c r="Y95" s="112">
        <v>3033</v>
      </c>
      <c r="Z95" s="112">
        <v>3204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11710</v>
      </c>
      <c r="W96" s="112">
        <v>12726</v>
      </c>
      <c r="X96" s="112">
        <v>13668</v>
      </c>
      <c r="Y96" s="112">
        <v>14325</v>
      </c>
      <c r="Z96" s="112">
        <v>15263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16480</v>
      </c>
      <c r="W97" s="112">
        <v>16795</v>
      </c>
      <c r="X97" s="112">
        <v>17034</v>
      </c>
      <c r="Y97" s="112">
        <v>16884</v>
      </c>
      <c r="Z97" s="112">
        <v>16841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8145</v>
      </c>
      <c r="W98" s="112">
        <v>8705</v>
      </c>
      <c r="X98" s="112">
        <v>8776</v>
      </c>
      <c r="Y98" s="112">
        <v>8990</v>
      </c>
      <c r="Z98" s="112">
        <v>9189</v>
      </c>
    </row>
    <row r="99" spans="1:32" ht="15" customHeight="1" x14ac:dyDescent="0.25">
      <c r="S99" s="115" t="s">
        <v>199</v>
      </c>
      <c r="T99" s="115"/>
      <c r="U99" s="112"/>
      <c r="V99" s="112">
        <v>1662</v>
      </c>
      <c r="W99" s="112">
        <v>1836</v>
      </c>
      <c r="X99" s="112">
        <v>1979</v>
      </c>
      <c r="Y99" s="112">
        <v>2043</v>
      </c>
      <c r="Z99" s="112">
        <v>2163</v>
      </c>
    </row>
    <row r="100" spans="1:32" ht="15" customHeight="1" x14ac:dyDescent="0.25">
      <c r="S100" s="115" t="s">
        <v>58</v>
      </c>
      <c r="T100" s="115"/>
      <c r="U100" s="112"/>
      <c r="V100" s="112">
        <v>6810</v>
      </c>
      <c r="W100" s="112">
        <v>7273</v>
      </c>
      <c r="X100" s="112">
        <v>7701</v>
      </c>
      <c r="Y100" s="112">
        <v>7875</v>
      </c>
      <c r="Z100" s="112">
        <v>8313</v>
      </c>
    </row>
    <row r="101" spans="1:32" x14ac:dyDescent="0.25">
      <c r="A101" s="18"/>
      <c r="S101" s="118" t="s">
        <v>53</v>
      </c>
      <c r="T101" s="118"/>
      <c r="U101" s="112"/>
      <c r="V101" s="112">
        <v>76589</v>
      </c>
      <c r="W101" s="112">
        <v>79240</v>
      </c>
      <c r="X101" s="112">
        <v>81489</v>
      </c>
      <c r="Y101" s="112">
        <v>83541</v>
      </c>
      <c r="Z101" s="112">
        <v>86494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184795</v>
      </c>
      <c r="W104" s="112">
        <v>189820</v>
      </c>
      <c r="X104" s="112">
        <v>193483</v>
      </c>
      <c r="Y104" s="112">
        <v>210470</v>
      </c>
      <c r="Z104" s="112">
        <v>210470</v>
      </c>
      <c r="AB104" s="109" t="str">
        <f>TEXT(Z104,"###,###")</f>
        <v>210,470</v>
      </c>
      <c r="AD104" s="130">
        <f>Z104/($Z$4)*100</f>
        <v>79.44392648596417</v>
      </c>
      <c r="AF104" s="109"/>
    </row>
    <row r="105" spans="1:32" x14ac:dyDescent="0.25">
      <c r="S105" s="115" t="s">
        <v>17</v>
      </c>
      <c r="T105" s="115"/>
      <c r="U105" s="112"/>
      <c r="V105" s="112">
        <v>33310</v>
      </c>
      <c r="W105" s="112">
        <v>34103</v>
      </c>
      <c r="X105" s="112">
        <v>35733</v>
      </c>
      <c r="Y105" s="112">
        <v>35578</v>
      </c>
      <c r="Z105" s="112">
        <v>35547</v>
      </c>
      <c r="AB105" s="109" t="str">
        <f>TEXT(Z105,"###,###")</f>
        <v>35,547</v>
      </c>
      <c r="AD105" s="130">
        <f>Z105/($Z$4)*100</f>
        <v>13.417557156823149</v>
      </c>
      <c r="AF105" s="109"/>
    </row>
    <row r="106" spans="1:32" x14ac:dyDescent="0.25">
      <c r="S106" s="118" t="s">
        <v>53</v>
      </c>
      <c r="T106" s="118"/>
      <c r="U106" s="120"/>
      <c r="V106" s="120">
        <v>218105</v>
      </c>
      <c r="W106" s="120">
        <v>223923</v>
      </c>
      <c r="X106" s="120">
        <v>229216</v>
      </c>
      <c r="Y106" s="120">
        <v>246048</v>
      </c>
      <c r="Z106" s="120">
        <v>246017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30106</v>
      </c>
      <c r="W108" s="112">
        <v>36890</v>
      </c>
      <c r="X108" s="112">
        <v>32324</v>
      </c>
      <c r="Y108" s="112">
        <v>34090</v>
      </c>
      <c r="Z108" s="112">
        <v>35150</v>
      </c>
      <c r="AB108" s="109" t="str">
        <f>TEXT(Z108,"###,###")</f>
        <v>35,150</v>
      </c>
      <c r="AD108" s="130">
        <f>Z108/($Z$4)*100</f>
        <v>13.267705687184113</v>
      </c>
      <c r="AF108" s="109"/>
    </row>
    <row r="109" spans="1:32" x14ac:dyDescent="0.25">
      <c r="S109" s="115" t="s">
        <v>20</v>
      </c>
      <c r="T109" s="115"/>
      <c r="U109" s="112"/>
      <c r="V109" s="112">
        <v>32822</v>
      </c>
      <c r="W109" s="112">
        <v>32648</v>
      </c>
      <c r="X109" s="112">
        <v>32124</v>
      </c>
      <c r="Y109" s="112">
        <v>31962</v>
      </c>
      <c r="Z109" s="112">
        <v>37670</v>
      </c>
      <c r="AB109" s="109" t="str">
        <f>TEXT(Z109,"###,###")</f>
        <v>37,670</v>
      </c>
      <c r="AD109" s="130">
        <f>Z109/($Z$4)*100</f>
        <v>14.218903932751795</v>
      </c>
      <c r="AF109" s="109"/>
    </row>
    <row r="110" spans="1:32" x14ac:dyDescent="0.25">
      <c r="S110" s="115" t="s">
        <v>21</v>
      </c>
      <c r="T110" s="115"/>
      <c r="U110" s="112"/>
      <c r="V110" s="112">
        <v>54884</v>
      </c>
      <c r="W110" s="112">
        <v>53920</v>
      </c>
      <c r="X110" s="112">
        <v>57213</v>
      </c>
      <c r="Y110" s="112">
        <v>55563</v>
      </c>
      <c r="Z110" s="112">
        <v>61670</v>
      </c>
      <c r="AB110" s="109" t="str">
        <f>TEXT(Z110,"###,###")</f>
        <v>61,670</v>
      </c>
      <c r="AD110" s="130">
        <f>Z110/($Z$4)*100</f>
        <v>23.277934842920178</v>
      </c>
      <c r="AF110" s="109"/>
    </row>
    <row r="111" spans="1:32" x14ac:dyDescent="0.25">
      <c r="S111" s="115" t="s">
        <v>22</v>
      </c>
      <c r="T111" s="115"/>
      <c r="U111" s="112"/>
      <c r="V111" s="112">
        <v>97677</v>
      </c>
      <c r="W111" s="112">
        <v>99041</v>
      </c>
      <c r="X111" s="112">
        <v>106753</v>
      </c>
      <c r="Y111" s="112">
        <v>107336</v>
      </c>
      <c r="Z111" s="112">
        <v>114306</v>
      </c>
      <c r="AB111" s="109" t="str">
        <f>TEXT(Z111,"###,###")</f>
        <v>114,306</v>
      </c>
      <c r="AD111" s="130">
        <f>Z111/($Z$4)*100</f>
        <v>43.145899467404476</v>
      </c>
      <c r="AF111" s="109"/>
    </row>
    <row r="112" spans="1:32" x14ac:dyDescent="0.25">
      <c r="S112" s="118" t="s">
        <v>53</v>
      </c>
      <c r="T112" s="118"/>
      <c r="U112" s="112"/>
      <c r="V112" s="112">
        <v>232397</v>
      </c>
      <c r="W112" s="112">
        <v>239875</v>
      </c>
      <c r="X112" s="112">
        <v>244901</v>
      </c>
      <c r="Y112" s="112">
        <v>245216</v>
      </c>
      <c r="Z112" s="112">
        <v>264929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39.409999999999997</v>
      </c>
      <c r="W118" s="131">
        <v>39.39</v>
      </c>
      <c r="X118" s="131">
        <v>39.5</v>
      </c>
      <c r="Y118" s="131">
        <v>39.630000000000003</v>
      </c>
      <c r="Z118" s="131">
        <v>39.49</v>
      </c>
      <c r="AB118" s="109" t="str">
        <f>TEXT(Z118,"##.0")</f>
        <v>39.5</v>
      </c>
    </row>
    <row r="120" spans="19:32" x14ac:dyDescent="0.25">
      <c r="S120" s="101" t="s">
        <v>100</v>
      </c>
      <c r="T120" s="112"/>
      <c r="U120" s="112"/>
      <c r="V120" s="112">
        <v>145689</v>
      </c>
      <c r="W120" s="112">
        <v>150507</v>
      </c>
      <c r="X120" s="112">
        <v>153001</v>
      </c>
      <c r="Y120" s="112">
        <v>155766</v>
      </c>
      <c r="Z120" s="112">
        <v>159979</v>
      </c>
      <c r="AB120" s="109" t="str">
        <f>TEXT(Z120,"###,###")</f>
        <v>159,979</v>
      </c>
    </row>
    <row r="121" spans="19:32" x14ac:dyDescent="0.25">
      <c r="S121" s="101" t="s">
        <v>101</v>
      </c>
      <c r="T121" s="112"/>
      <c r="U121" s="112"/>
      <c r="V121" s="112">
        <v>10161</v>
      </c>
      <c r="W121" s="112">
        <v>10431</v>
      </c>
      <c r="X121" s="112">
        <v>10604</v>
      </c>
      <c r="Y121" s="112">
        <v>11053</v>
      </c>
      <c r="Z121" s="112">
        <v>11390</v>
      </c>
      <c r="AB121" s="109" t="str">
        <f>TEXT(Z121,"###,###")</f>
        <v>11,390</v>
      </c>
    </row>
    <row r="122" spans="19:32" x14ac:dyDescent="0.25">
      <c r="S122" s="101" t="s">
        <v>102</v>
      </c>
      <c r="T122" s="112"/>
      <c r="U122" s="112"/>
      <c r="V122" s="112">
        <v>9802</v>
      </c>
      <c r="W122" s="112">
        <v>10006</v>
      </c>
      <c r="X122" s="112">
        <v>10622</v>
      </c>
      <c r="Y122" s="112">
        <v>11096</v>
      </c>
      <c r="Z122" s="112">
        <v>12569</v>
      </c>
      <c r="AB122" s="109" t="str">
        <f>TEXT(Z122,"###,###")</f>
        <v>12,569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155491</v>
      </c>
      <c r="W124" s="112">
        <v>160513</v>
      </c>
      <c r="X124" s="112">
        <v>163623</v>
      </c>
      <c r="Y124" s="112">
        <v>166862</v>
      </c>
      <c r="Z124" s="112">
        <v>172548</v>
      </c>
      <c r="AB124" s="109" t="str">
        <f>TEXT(Z124,"###,###")</f>
        <v>172,548</v>
      </c>
      <c r="AD124" s="127">
        <f>Z124/$Z$7*100</f>
        <v>93.807696071502349</v>
      </c>
    </row>
    <row r="125" spans="19:32" x14ac:dyDescent="0.25">
      <c r="S125" s="101" t="s">
        <v>104</v>
      </c>
      <c r="T125" s="112"/>
      <c r="U125" s="112"/>
      <c r="V125" s="112">
        <v>19963</v>
      </c>
      <c r="W125" s="112">
        <v>20437</v>
      </c>
      <c r="X125" s="112">
        <v>21226</v>
      </c>
      <c r="Y125" s="112">
        <v>22149</v>
      </c>
      <c r="Z125" s="112">
        <v>23959</v>
      </c>
      <c r="AB125" s="109" t="str">
        <f>TEXT(Z125,"###,###")</f>
        <v>23,959</v>
      </c>
      <c r="AD125" s="127">
        <f>Z125/$Z$7*100</f>
        <v>13.025584707890703</v>
      </c>
    </row>
    <row r="127" spans="19:32" x14ac:dyDescent="0.25">
      <c r="S127" s="101" t="s">
        <v>105</v>
      </c>
      <c r="T127" s="112"/>
      <c r="U127" s="112"/>
      <c r="V127" s="112">
        <v>89062</v>
      </c>
      <c r="W127" s="112">
        <v>91704</v>
      </c>
      <c r="X127" s="112">
        <v>92741</v>
      </c>
      <c r="Y127" s="112">
        <v>94376</v>
      </c>
      <c r="Z127" s="112">
        <v>97248</v>
      </c>
      <c r="AB127" s="109" t="str">
        <f>TEXT(Z127,"###,###")</f>
        <v>97,248</v>
      </c>
      <c r="AD127" s="127">
        <f>Z127/$Z$7*100</f>
        <v>52.869988800574106</v>
      </c>
    </row>
    <row r="128" spans="19:32" x14ac:dyDescent="0.25">
      <c r="S128" s="101" t="s">
        <v>106</v>
      </c>
      <c r="T128" s="112"/>
      <c r="U128" s="112"/>
      <c r="V128" s="112">
        <v>76586</v>
      </c>
      <c r="W128" s="112">
        <v>79242</v>
      </c>
      <c r="X128" s="112">
        <v>81485</v>
      </c>
      <c r="Y128" s="112">
        <v>83540</v>
      </c>
      <c r="Z128" s="112">
        <v>86498</v>
      </c>
      <c r="AB128" s="109" t="str">
        <f>TEXT(Z128,"###,###")</f>
        <v>86,498</v>
      </c>
      <c r="AD128" s="127">
        <f>Z128/$Z$7*100</f>
        <v>47.025628200806793</v>
      </c>
    </row>
    <row r="130" spans="19:20" x14ac:dyDescent="0.25">
      <c r="S130" s="101" t="s">
        <v>280</v>
      </c>
      <c r="T130" s="127">
        <v>86.974415292109299</v>
      </c>
    </row>
    <row r="131" spans="19:20" x14ac:dyDescent="0.25">
      <c r="S131" s="101" t="s">
        <v>281</v>
      </c>
      <c r="T131" s="127">
        <v>6.1923039284976458</v>
      </c>
    </row>
    <row r="132" spans="19:20" x14ac:dyDescent="0.25">
      <c r="S132" s="101" t="s">
        <v>282</v>
      </c>
      <c r="T132" s="127">
        <v>6.833280779393057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091CAC2-190E-445B-8DD5-CDADAC519A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F66C00E-C8C6-43F2-9B3A-AC5061B036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0F71D8E-49C5-4C2A-9AEE-82AB31B503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9847246-7FC7-4B1F-BEE6-E7393DE64A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AFD97-CA78-41AF-BDCE-EB4501F96AF1}">
  <sheetPr codeName="Sheet10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151</v>
      </c>
      <c r="T1" s="99"/>
      <c r="U1" s="99"/>
      <c r="V1" s="99"/>
      <c r="W1" s="99"/>
      <c r="X1" s="99"/>
      <c r="Y1" s="100" t="s">
        <v>240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151</v>
      </c>
      <c r="Y3" s="105" t="s">
        <v>240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9.41 Longreach,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3292</v>
      </c>
      <c r="W4" s="108">
        <v>3786</v>
      </c>
      <c r="X4" s="108">
        <v>3468</v>
      </c>
      <c r="Y4" s="108">
        <v>3672</v>
      </c>
      <c r="Z4" s="108">
        <v>3694</v>
      </c>
      <c r="AB4" s="109" t="str">
        <f>TEXT(Z4,"###,###")</f>
        <v>3,694</v>
      </c>
      <c r="AD4" s="110">
        <f>Z4/Y4-1</f>
        <v>5.9912854030501617E-3</v>
      </c>
      <c r="AF4" s="110">
        <f>Z4/V4-1</f>
        <v>0.12211421628189556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1582</v>
      </c>
      <c r="W5" s="108">
        <v>1828</v>
      </c>
      <c r="X5" s="108">
        <v>1685</v>
      </c>
      <c r="Y5" s="108">
        <v>1797</v>
      </c>
      <c r="Z5" s="108">
        <v>1759</v>
      </c>
      <c r="AB5" s="109" t="str">
        <f>TEXT(Z5,"###,###")</f>
        <v>1,759</v>
      </c>
      <c r="AD5" s="110">
        <f t="shared" ref="AD5:AD9" si="0">Z5/Y5-1</f>
        <v>-2.1146355036171349E-2</v>
      </c>
      <c r="AF5" s="110">
        <f t="shared" ref="AF5:AF9" si="1">Z5/V5-1</f>
        <v>0.11188369152970923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1709</v>
      </c>
      <c r="W6" s="108">
        <v>1961</v>
      </c>
      <c r="X6" s="108">
        <v>1779</v>
      </c>
      <c r="Y6" s="108">
        <v>1877</v>
      </c>
      <c r="Z6" s="108">
        <v>1926</v>
      </c>
      <c r="AB6" s="109" t="str">
        <f>TEXT(Z6,"###,###")</f>
        <v>1,926</v>
      </c>
      <c r="AD6" s="110">
        <f t="shared" si="0"/>
        <v>2.6105487480021283E-2</v>
      </c>
      <c r="AF6" s="110">
        <f t="shared" si="1"/>
        <v>0.12697483908718543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2108</v>
      </c>
      <c r="W7" s="108">
        <v>2475</v>
      </c>
      <c r="X7" s="108">
        <v>2200</v>
      </c>
      <c r="Y7" s="108">
        <v>2409</v>
      </c>
      <c r="Z7" s="108">
        <v>2387</v>
      </c>
      <c r="AB7" s="109" t="str">
        <f>TEXT(Z7,"###,###")</f>
        <v>2,387</v>
      </c>
      <c r="AD7" s="110">
        <f t="shared" si="0"/>
        <v>-9.1324200913242004E-3</v>
      </c>
      <c r="AF7" s="110">
        <f t="shared" si="1"/>
        <v>0.13235294117647056</v>
      </c>
    </row>
    <row r="8" spans="1:32" ht="17.25" customHeight="1" x14ac:dyDescent="0.25">
      <c r="A8" s="64" t="s">
        <v>12</v>
      </c>
      <c r="B8" s="65"/>
      <c r="C8" s="29"/>
      <c r="D8" s="66" t="str">
        <f>AB4</f>
        <v>3,694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2,387</v>
      </c>
      <c r="P8" s="67"/>
      <c r="S8" s="107" t="s">
        <v>84</v>
      </c>
      <c r="T8" s="108"/>
      <c r="U8" s="108"/>
      <c r="V8" s="108">
        <v>37915</v>
      </c>
      <c r="W8" s="108">
        <v>41128</v>
      </c>
      <c r="X8" s="108">
        <v>41803</v>
      </c>
      <c r="Y8" s="108">
        <v>41855.769999999997</v>
      </c>
      <c r="Z8" s="108">
        <v>44999</v>
      </c>
      <c r="AB8" s="109" t="str">
        <f>TEXT(Z8,"$###,###")</f>
        <v>$44,999</v>
      </c>
      <c r="AD8" s="110">
        <f t="shared" si="0"/>
        <v>7.5096695150991266E-2</v>
      </c>
      <c r="AF8" s="110">
        <f t="shared" si="1"/>
        <v>0.18683898193327186</v>
      </c>
    </row>
    <row r="9" spans="1:32" x14ac:dyDescent="0.25">
      <c r="A9" s="30" t="s">
        <v>14</v>
      </c>
      <c r="B9" s="71"/>
      <c r="C9" s="72"/>
      <c r="D9" s="73">
        <f>AD104</f>
        <v>63.400108283703304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49.099287808965229</v>
      </c>
      <c r="P9" s="74" t="s">
        <v>85</v>
      </c>
      <c r="S9" s="107" t="s">
        <v>7</v>
      </c>
      <c r="T9" s="108"/>
      <c r="U9" s="108"/>
      <c r="V9" s="108">
        <v>103499450</v>
      </c>
      <c r="W9" s="108">
        <v>121427840</v>
      </c>
      <c r="X9" s="108">
        <v>117407834</v>
      </c>
      <c r="Y9" s="108">
        <v>137110561</v>
      </c>
      <c r="Z9" s="108">
        <v>135932107</v>
      </c>
      <c r="AB9" s="109" t="str">
        <f>TEXT(Z9/1000000,"$#,###.0")&amp;" mil"</f>
        <v>$135.9 mil</v>
      </c>
      <c r="AD9" s="110">
        <f t="shared" si="0"/>
        <v>-8.5949177904683927E-3</v>
      </c>
      <c r="AF9" s="110">
        <f t="shared" si="1"/>
        <v>0.31336067003254597</v>
      </c>
    </row>
    <row r="10" spans="1:32" x14ac:dyDescent="0.25">
      <c r="A10" s="30" t="s">
        <v>17</v>
      </c>
      <c r="B10" s="71"/>
      <c r="C10" s="72"/>
      <c r="D10" s="73">
        <f>AD105</f>
        <v>23.145641580942069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50.565563468789279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73.062421449518226</v>
      </c>
      <c r="P11" s="74" t="s">
        <v>85</v>
      </c>
      <c r="S11" s="107" t="s">
        <v>29</v>
      </c>
      <c r="T11" s="112"/>
      <c r="U11" s="112"/>
      <c r="V11" s="112">
        <v>2817</v>
      </c>
      <c r="W11" s="112">
        <v>3143</v>
      </c>
      <c r="X11" s="112">
        <v>2948</v>
      </c>
      <c r="Y11" s="112">
        <v>3038</v>
      </c>
      <c r="Z11" s="112">
        <v>3051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14.076246334310852</v>
      </c>
      <c r="P12" s="74" t="s">
        <v>85</v>
      </c>
      <c r="S12" s="107" t="s">
        <v>30</v>
      </c>
      <c r="T12" s="112"/>
      <c r="U12" s="112"/>
      <c r="V12" s="112">
        <v>472</v>
      </c>
      <c r="W12" s="112">
        <v>647</v>
      </c>
      <c r="X12" s="112">
        <v>523</v>
      </c>
      <c r="Y12" s="112">
        <v>639</v>
      </c>
      <c r="Z12" s="112">
        <v>643</v>
      </c>
    </row>
    <row r="13" spans="1:32" ht="15" customHeight="1" x14ac:dyDescent="0.25">
      <c r="A13" s="30" t="s">
        <v>19</v>
      </c>
      <c r="B13" s="72"/>
      <c r="C13" s="72"/>
      <c r="D13" s="73">
        <f>AD108</f>
        <v>18.949648077964266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12.819438625890239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18.516513264753655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42.2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20.249052517596102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20.133947258267057</v>
      </c>
      <c r="P15" s="74" t="s">
        <v>85</v>
      </c>
      <c r="S15" s="115" t="s">
        <v>61</v>
      </c>
      <c r="T15" s="115"/>
      <c r="U15" s="116"/>
      <c r="V15" s="116">
        <v>329</v>
      </c>
      <c r="W15" s="116">
        <v>444</v>
      </c>
      <c r="X15" s="116">
        <v>421</v>
      </c>
      <c r="Y15" s="112">
        <v>514</v>
      </c>
      <c r="Z15" s="112">
        <v>497</v>
      </c>
      <c r="AB15" s="117">
        <f t="shared" ref="AB15:AB34" si="2">IF(Z15="np",0,Z15/$Z$34)</f>
        <v>0.13454250135354628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28.072550081212778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79.866052741732943</v>
      </c>
      <c r="P16" s="37" t="s">
        <v>85</v>
      </c>
      <c r="S16" s="115" t="s">
        <v>62</v>
      </c>
      <c r="T16" s="115"/>
      <c r="U16" s="116"/>
      <c r="V16" s="116">
        <v>26</v>
      </c>
      <c r="W16" s="116">
        <v>30</v>
      </c>
      <c r="X16" s="116">
        <v>34</v>
      </c>
      <c r="Y16" s="112">
        <v>41</v>
      </c>
      <c r="Z16" s="112">
        <v>27</v>
      </c>
      <c r="AB16" s="117">
        <f t="shared" si="2"/>
        <v>7.3091499729290741E-3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104</v>
      </c>
      <c r="W17" s="116">
        <v>138</v>
      </c>
      <c r="X17" s="116">
        <v>80</v>
      </c>
      <c r="Y17" s="112">
        <v>86</v>
      </c>
      <c r="Z17" s="112">
        <v>92</v>
      </c>
      <c r="AB17" s="117">
        <f t="shared" si="2"/>
        <v>2.490525175961018E-2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9</v>
      </c>
      <c r="W18" s="116">
        <v>10</v>
      </c>
      <c r="X18" s="116">
        <v>10</v>
      </c>
      <c r="Y18" s="112">
        <v>11</v>
      </c>
      <c r="Z18" s="112">
        <v>9</v>
      </c>
      <c r="AB18" s="117">
        <f t="shared" si="2"/>
        <v>2.4363833243096914E-3</v>
      </c>
    </row>
    <row r="19" spans="1:28" x14ac:dyDescent="0.25">
      <c r="A19" s="63" t="str">
        <f>$S$1&amp;" ("&amp;$V$2&amp;" to "&amp;$Z$2&amp;")"</f>
        <v>Longreach (2016-17 to 2020-21)</v>
      </c>
      <c r="B19" s="63"/>
      <c r="C19" s="63"/>
      <c r="D19" s="63"/>
      <c r="E19" s="63"/>
      <c r="F19" s="63"/>
      <c r="G19" s="63" t="str">
        <f>$S$1&amp;" ("&amp;$V$2&amp;" to "&amp;$Z$2&amp;")"</f>
        <v>Longreach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182</v>
      </c>
      <c r="W19" s="116">
        <v>212</v>
      </c>
      <c r="X19" s="116">
        <v>197</v>
      </c>
      <c r="Y19" s="112">
        <v>214</v>
      </c>
      <c r="Z19" s="112">
        <v>215</v>
      </c>
      <c r="AB19" s="117">
        <f t="shared" si="2"/>
        <v>5.8202490525175961E-2</v>
      </c>
    </row>
    <row r="20" spans="1:28" x14ac:dyDescent="0.25">
      <c r="S20" s="115" t="s">
        <v>66</v>
      </c>
      <c r="T20" s="115"/>
      <c r="U20" s="116"/>
      <c r="V20" s="116">
        <v>58</v>
      </c>
      <c r="W20" s="116">
        <v>59</v>
      </c>
      <c r="X20" s="116">
        <v>94</v>
      </c>
      <c r="Y20" s="112">
        <v>82</v>
      </c>
      <c r="Z20" s="112">
        <v>81</v>
      </c>
      <c r="AB20" s="117">
        <f t="shared" si="2"/>
        <v>2.1927449918787222E-2</v>
      </c>
    </row>
    <row r="21" spans="1:28" x14ac:dyDescent="0.25">
      <c r="S21" s="115" t="s">
        <v>67</v>
      </c>
      <c r="T21" s="115"/>
      <c r="U21" s="116"/>
      <c r="V21" s="116">
        <v>319</v>
      </c>
      <c r="W21" s="116">
        <v>309</v>
      </c>
      <c r="X21" s="116">
        <v>290</v>
      </c>
      <c r="Y21" s="112">
        <v>300</v>
      </c>
      <c r="Z21" s="112">
        <v>334</v>
      </c>
      <c r="AB21" s="117">
        <f t="shared" si="2"/>
        <v>9.0416892257715209E-2</v>
      </c>
    </row>
    <row r="22" spans="1:28" x14ac:dyDescent="0.25">
      <c r="S22" s="115" t="s">
        <v>68</v>
      </c>
      <c r="T22" s="115"/>
      <c r="U22" s="116"/>
      <c r="V22" s="116">
        <v>248</v>
      </c>
      <c r="W22" s="116">
        <v>301</v>
      </c>
      <c r="X22" s="116">
        <v>284</v>
      </c>
      <c r="Y22" s="112">
        <v>265</v>
      </c>
      <c r="Z22" s="112">
        <v>324</v>
      </c>
      <c r="AB22" s="117">
        <f t="shared" si="2"/>
        <v>8.7709799675148886E-2</v>
      </c>
    </row>
    <row r="23" spans="1:28" x14ac:dyDescent="0.25">
      <c r="S23" s="115" t="s">
        <v>69</v>
      </c>
      <c r="T23" s="115"/>
      <c r="U23" s="116"/>
      <c r="V23" s="116">
        <v>148</v>
      </c>
      <c r="W23" s="116">
        <v>169</v>
      </c>
      <c r="X23" s="116">
        <v>127</v>
      </c>
      <c r="Y23" s="112">
        <v>128</v>
      </c>
      <c r="Z23" s="112">
        <v>125</v>
      </c>
      <c r="AB23" s="117">
        <f t="shared" si="2"/>
        <v>3.3838657282079049E-2</v>
      </c>
    </row>
    <row r="24" spans="1:28" x14ac:dyDescent="0.25">
      <c r="S24" s="115" t="s">
        <v>70</v>
      </c>
      <c r="T24" s="115"/>
      <c r="U24" s="116"/>
      <c r="V24" s="116">
        <v>25</v>
      </c>
      <c r="W24" s="116">
        <v>31</v>
      </c>
      <c r="X24" s="116">
        <v>27</v>
      </c>
      <c r="Y24" s="112">
        <v>31</v>
      </c>
      <c r="Z24" s="112">
        <v>39</v>
      </c>
      <c r="AB24" s="117">
        <f t="shared" si="2"/>
        <v>1.0557661072008662E-2</v>
      </c>
    </row>
    <row r="25" spans="1:28" x14ac:dyDescent="0.25">
      <c r="S25" s="115" t="s">
        <v>71</v>
      </c>
      <c r="T25" s="115"/>
      <c r="U25" s="116"/>
      <c r="V25" s="116">
        <v>57</v>
      </c>
      <c r="W25" s="116">
        <v>59</v>
      </c>
      <c r="X25" s="116">
        <v>71</v>
      </c>
      <c r="Y25" s="112">
        <v>78</v>
      </c>
      <c r="Z25" s="112">
        <v>74</v>
      </c>
      <c r="AB25" s="117">
        <f t="shared" si="2"/>
        <v>2.0032485110990796E-2</v>
      </c>
    </row>
    <row r="26" spans="1:28" x14ac:dyDescent="0.25">
      <c r="S26" s="115" t="s">
        <v>72</v>
      </c>
      <c r="T26" s="115"/>
      <c r="U26" s="116"/>
      <c r="V26" s="116">
        <v>35</v>
      </c>
      <c r="W26" s="116">
        <v>49</v>
      </c>
      <c r="X26" s="116">
        <v>46</v>
      </c>
      <c r="Y26" s="112">
        <v>37</v>
      </c>
      <c r="Z26" s="112">
        <v>62</v>
      </c>
      <c r="AB26" s="117">
        <f t="shared" si="2"/>
        <v>1.6783974011911208E-2</v>
      </c>
    </row>
    <row r="27" spans="1:28" x14ac:dyDescent="0.25">
      <c r="S27" s="115" t="s">
        <v>73</v>
      </c>
      <c r="T27" s="115"/>
      <c r="U27" s="116"/>
      <c r="V27" s="116">
        <v>112</v>
      </c>
      <c r="W27" s="116">
        <v>154</v>
      </c>
      <c r="X27" s="116">
        <v>144</v>
      </c>
      <c r="Y27" s="112">
        <v>168</v>
      </c>
      <c r="Z27" s="112">
        <v>145</v>
      </c>
      <c r="AB27" s="117">
        <f t="shared" si="2"/>
        <v>3.9252842447211694E-2</v>
      </c>
    </row>
    <row r="28" spans="1:28" x14ac:dyDescent="0.25">
      <c r="S28" s="115" t="s">
        <v>74</v>
      </c>
      <c r="T28" s="115"/>
      <c r="U28" s="116"/>
      <c r="V28" s="116">
        <v>117</v>
      </c>
      <c r="W28" s="116">
        <v>136</v>
      </c>
      <c r="X28" s="116">
        <v>146</v>
      </c>
      <c r="Y28" s="112">
        <v>160</v>
      </c>
      <c r="Z28" s="112">
        <v>163</v>
      </c>
      <c r="AB28" s="117">
        <f t="shared" si="2"/>
        <v>4.4125609095831075E-2</v>
      </c>
    </row>
    <row r="29" spans="1:28" x14ac:dyDescent="0.25">
      <c r="S29" s="115" t="s">
        <v>75</v>
      </c>
      <c r="T29" s="115"/>
      <c r="U29" s="116"/>
      <c r="V29" s="116">
        <v>359</v>
      </c>
      <c r="W29" s="116">
        <v>389</v>
      </c>
      <c r="X29" s="116">
        <v>383</v>
      </c>
      <c r="Y29" s="112">
        <v>365</v>
      </c>
      <c r="Z29" s="112">
        <v>354</v>
      </c>
      <c r="AB29" s="117">
        <f t="shared" si="2"/>
        <v>9.5831077422847855E-2</v>
      </c>
    </row>
    <row r="30" spans="1:28" x14ac:dyDescent="0.25">
      <c r="S30" s="115" t="s">
        <v>76</v>
      </c>
      <c r="T30" s="115"/>
      <c r="U30" s="116"/>
      <c r="V30" s="116">
        <v>238</v>
      </c>
      <c r="W30" s="116">
        <v>283</v>
      </c>
      <c r="X30" s="116">
        <v>252</v>
      </c>
      <c r="Y30" s="112">
        <v>268</v>
      </c>
      <c r="Z30" s="112">
        <v>237</v>
      </c>
      <c r="AB30" s="117">
        <f t="shared" si="2"/>
        <v>6.4158094206821878E-2</v>
      </c>
    </row>
    <row r="31" spans="1:28" x14ac:dyDescent="0.25">
      <c r="S31" s="115" t="s">
        <v>77</v>
      </c>
      <c r="T31" s="115"/>
      <c r="U31" s="116"/>
      <c r="V31" s="116">
        <v>346</v>
      </c>
      <c r="W31" s="116">
        <v>403</v>
      </c>
      <c r="X31" s="116">
        <v>380</v>
      </c>
      <c r="Y31" s="112">
        <v>396</v>
      </c>
      <c r="Z31" s="112">
        <v>390</v>
      </c>
      <c r="AB31" s="117">
        <f t="shared" si="2"/>
        <v>0.10557661072008663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83</v>
      </c>
      <c r="W32" s="116">
        <v>102</v>
      </c>
      <c r="X32" s="116">
        <v>89</v>
      </c>
      <c r="Y32" s="112">
        <v>84</v>
      </c>
      <c r="Z32" s="112">
        <v>101</v>
      </c>
      <c r="AB32" s="117">
        <f t="shared" si="2"/>
        <v>2.7341635083919871E-2</v>
      </c>
    </row>
    <row r="33" spans="19:32" x14ac:dyDescent="0.25">
      <c r="S33" s="115" t="s">
        <v>79</v>
      </c>
      <c r="T33" s="115"/>
      <c r="U33" s="116"/>
      <c r="V33" s="116">
        <v>126</v>
      </c>
      <c r="W33" s="116">
        <v>139</v>
      </c>
      <c r="X33" s="116">
        <v>121</v>
      </c>
      <c r="Y33" s="112">
        <v>131</v>
      </c>
      <c r="Z33" s="112">
        <v>150</v>
      </c>
      <c r="AB33" s="117">
        <f t="shared" si="2"/>
        <v>4.0606388738494856E-2</v>
      </c>
    </row>
    <row r="34" spans="19:32" x14ac:dyDescent="0.25">
      <c r="S34" s="118" t="s">
        <v>53</v>
      </c>
      <c r="T34" s="118"/>
      <c r="U34" s="119"/>
      <c r="V34" s="119">
        <v>3290</v>
      </c>
      <c r="W34" s="119">
        <v>3786</v>
      </c>
      <c r="X34" s="119">
        <v>3471</v>
      </c>
      <c r="Y34" s="120">
        <v>3675</v>
      </c>
      <c r="Z34" s="120">
        <v>3694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1660</v>
      </c>
      <c r="W37" s="112">
        <v>2024</v>
      </c>
      <c r="X37" s="112">
        <v>1732</v>
      </c>
      <c r="Y37" s="112">
        <v>1932</v>
      </c>
      <c r="Z37" s="112">
        <v>1908</v>
      </c>
      <c r="AB37" s="132">
        <f>Z37/Z40*100</f>
        <v>79.866052741732943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444</v>
      </c>
      <c r="W38" s="112">
        <v>453</v>
      </c>
      <c r="X38" s="112">
        <v>464</v>
      </c>
      <c r="Y38" s="112">
        <v>480</v>
      </c>
      <c r="Z38" s="112">
        <v>481</v>
      </c>
      <c r="AB38" s="132">
        <f>Z38/Z40*100</f>
        <v>20.133947258267057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2104</v>
      </c>
      <c r="W40" s="112">
        <v>2477</v>
      </c>
      <c r="X40" s="112">
        <v>2196</v>
      </c>
      <c r="Y40" s="112">
        <v>2412</v>
      </c>
      <c r="Z40" s="112">
        <v>2389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13</v>
      </c>
      <c r="X44" s="112">
        <v>6</v>
      </c>
      <c r="Y44" s="112">
        <v>9</v>
      </c>
      <c r="Z44" s="112">
        <v>15</v>
      </c>
    </row>
    <row r="45" spans="19:32" x14ac:dyDescent="0.25">
      <c r="S45" s="115" t="s">
        <v>37</v>
      </c>
      <c r="T45" s="115"/>
      <c r="U45" s="112"/>
      <c r="V45" s="112">
        <v>55</v>
      </c>
      <c r="W45" s="112">
        <v>66</v>
      </c>
      <c r="X45" s="112">
        <v>78</v>
      </c>
      <c r="Y45" s="112">
        <v>66</v>
      </c>
      <c r="Z45" s="112">
        <v>62</v>
      </c>
    </row>
    <row r="46" spans="19:32" x14ac:dyDescent="0.25">
      <c r="S46" s="115" t="s">
        <v>38</v>
      </c>
      <c r="T46" s="115"/>
      <c r="U46" s="112"/>
      <c r="V46" s="112">
        <v>128</v>
      </c>
      <c r="W46" s="112">
        <v>110</v>
      </c>
      <c r="X46" s="112">
        <v>94</v>
      </c>
      <c r="Y46" s="112">
        <v>98</v>
      </c>
      <c r="Z46" s="112">
        <v>127</v>
      </c>
    </row>
    <row r="47" spans="19:32" x14ac:dyDescent="0.25">
      <c r="S47" s="115" t="s">
        <v>39</v>
      </c>
      <c r="T47" s="115"/>
      <c r="U47" s="112"/>
      <c r="V47" s="112">
        <v>146</v>
      </c>
      <c r="W47" s="112">
        <v>178</v>
      </c>
      <c r="X47" s="112">
        <v>188</v>
      </c>
      <c r="Y47" s="112">
        <v>170</v>
      </c>
      <c r="Z47" s="112">
        <v>158</v>
      </c>
    </row>
    <row r="48" spans="19:32" x14ac:dyDescent="0.25">
      <c r="S48" s="115" t="s">
        <v>40</v>
      </c>
      <c r="T48" s="115"/>
      <c r="U48" s="112"/>
      <c r="V48" s="112">
        <v>145</v>
      </c>
      <c r="W48" s="112">
        <v>163</v>
      </c>
      <c r="X48" s="112">
        <v>151</v>
      </c>
      <c r="Y48" s="112">
        <v>201</v>
      </c>
      <c r="Z48" s="112">
        <v>208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164</v>
      </c>
      <c r="W49" s="112">
        <v>208</v>
      </c>
      <c r="X49" s="112">
        <v>186</v>
      </c>
      <c r="Y49" s="112">
        <v>187</v>
      </c>
      <c r="Z49" s="112">
        <v>166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Longreach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124</v>
      </c>
      <c r="W50" s="112">
        <v>127</v>
      </c>
      <c r="X50" s="112">
        <v>137</v>
      </c>
      <c r="Y50" s="112">
        <v>173</v>
      </c>
      <c r="Z50" s="112">
        <v>189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122</v>
      </c>
      <c r="W51" s="112">
        <v>135</v>
      </c>
      <c r="X51" s="112">
        <v>115</v>
      </c>
      <c r="Y51" s="112">
        <v>106</v>
      </c>
      <c r="Z51" s="112">
        <v>104</v>
      </c>
    </row>
    <row r="52" spans="1:26" ht="15" customHeight="1" x14ac:dyDescent="0.25">
      <c r="S52" s="115" t="s">
        <v>44</v>
      </c>
      <c r="T52" s="115"/>
      <c r="U52" s="112"/>
      <c r="V52" s="112">
        <v>148</v>
      </c>
      <c r="W52" s="112">
        <v>154</v>
      </c>
      <c r="X52" s="112">
        <v>123</v>
      </c>
      <c r="Y52" s="112">
        <v>137</v>
      </c>
      <c r="Z52" s="112">
        <v>122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176</v>
      </c>
      <c r="W53" s="112">
        <v>198</v>
      </c>
      <c r="X53" s="112">
        <v>164</v>
      </c>
      <c r="Y53" s="112">
        <v>152</v>
      </c>
      <c r="Z53" s="112">
        <v>130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133</v>
      </c>
      <c r="W54" s="112">
        <v>168</v>
      </c>
      <c r="X54" s="112">
        <v>170</v>
      </c>
      <c r="Y54" s="112">
        <v>168</v>
      </c>
      <c r="Z54" s="112">
        <v>169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120</v>
      </c>
      <c r="W55" s="112">
        <v>166</v>
      </c>
      <c r="X55" s="112">
        <v>142</v>
      </c>
      <c r="Y55" s="112">
        <v>166</v>
      </c>
      <c r="Z55" s="112">
        <v>141</v>
      </c>
    </row>
    <row r="56" spans="1:26" ht="15" customHeight="1" x14ac:dyDescent="0.25">
      <c r="S56" s="115" t="s">
        <v>48</v>
      </c>
      <c r="T56" s="115"/>
      <c r="U56" s="112"/>
      <c r="V56" s="112">
        <v>59</v>
      </c>
      <c r="W56" s="112">
        <v>77</v>
      </c>
      <c r="X56" s="112">
        <v>74</v>
      </c>
      <c r="Y56" s="112">
        <v>87</v>
      </c>
      <c r="Z56" s="112">
        <v>95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29</v>
      </c>
      <c r="W57" s="112">
        <v>46</v>
      </c>
      <c r="X57" s="112">
        <v>40</v>
      </c>
      <c r="Y57" s="112">
        <v>38</v>
      </c>
      <c r="Z57" s="112">
        <v>49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</v>
      </c>
      <c r="W58" s="112">
        <v>12</v>
      </c>
      <c r="X58" s="112">
        <v>3</v>
      </c>
      <c r="Y58" s="112">
        <v>17</v>
      </c>
      <c r="Z58" s="112">
        <v>13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</v>
      </c>
      <c r="W59" s="112">
        <v>6</v>
      </c>
      <c r="X59" s="112">
        <v>5</v>
      </c>
      <c r="Y59" s="112">
        <v>7</v>
      </c>
      <c r="Z59" s="112">
        <v>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</v>
      </c>
      <c r="W60" s="112">
        <v>7</v>
      </c>
      <c r="X60" s="112">
        <v>7</v>
      </c>
      <c r="Y60" s="112">
        <v>9</v>
      </c>
      <c r="Z60" s="112">
        <v>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1581</v>
      </c>
      <c r="W61" s="112">
        <v>1825</v>
      </c>
      <c r="X61" s="112">
        <v>1690</v>
      </c>
      <c r="Y61" s="112">
        <v>1797</v>
      </c>
      <c r="Z61" s="112">
        <v>1759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12</v>
      </c>
      <c r="W63" s="112">
        <v>11</v>
      </c>
      <c r="X63" s="112">
        <v>9</v>
      </c>
      <c r="Y63" s="112">
        <v>9</v>
      </c>
      <c r="Z63" s="112">
        <v>14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95</v>
      </c>
      <c r="W64" s="112">
        <v>75</v>
      </c>
      <c r="X64" s="112">
        <v>78</v>
      </c>
      <c r="Y64" s="112">
        <v>83</v>
      </c>
      <c r="Z64" s="112">
        <v>98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Longreach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131</v>
      </c>
      <c r="W65" s="112">
        <v>197</v>
      </c>
      <c r="X65" s="112">
        <v>158</v>
      </c>
      <c r="Y65" s="112">
        <v>132</v>
      </c>
      <c r="Z65" s="112">
        <v>124</v>
      </c>
    </row>
    <row r="66" spans="1:26" x14ac:dyDescent="0.25">
      <c r="S66" s="115" t="s">
        <v>39</v>
      </c>
      <c r="T66" s="115"/>
      <c r="U66" s="112"/>
      <c r="V66" s="112">
        <v>164</v>
      </c>
      <c r="W66" s="112">
        <v>171</v>
      </c>
      <c r="X66" s="112">
        <v>152</v>
      </c>
      <c r="Y66" s="112">
        <v>179</v>
      </c>
      <c r="Z66" s="112">
        <v>210</v>
      </c>
    </row>
    <row r="67" spans="1:26" x14ac:dyDescent="0.25">
      <c r="S67" s="115" t="s">
        <v>40</v>
      </c>
      <c r="T67" s="115"/>
      <c r="U67" s="112"/>
      <c r="V67" s="112">
        <v>178</v>
      </c>
      <c r="W67" s="112">
        <v>187</v>
      </c>
      <c r="X67" s="112">
        <v>174</v>
      </c>
      <c r="Y67" s="112">
        <v>212</v>
      </c>
      <c r="Z67" s="112">
        <v>213</v>
      </c>
    </row>
    <row r="68" spans="1:26" x14ac:dyDescent="0.25">
      <c r="S68" s="115" t="s">
        <v>41</v>
      </c>
      <c r="T68" s="115"/>
      <c r="U68" s="112"/>
      <c r="V68" s="112">
        <v>147</v>
      </c>
      <c r="W68" s="112">
        <v>200</v>
      </c>
      <c r="X68" s="112">
        <v>184</v>
      </c>
      <c r="Y68" s="112">
        <v>191</v>
      </c>
      <c r="Z68" s="112">
        <v>211</v>
      </c>
    </row>
    <row r="69" spans="1:26" x14ac:dyDescent="0.25">
      <c r="S69" s="115" t="s">
        <v>42</v>
      </c>
      <c r="T69" s="115"/>
      <c r="U69" s="112"/>
      <c r="V69" s="112">
        <v>149</v>
      </c>
      <c r="W69" s="112">
        <v>128</v>
      </c>
      <c r="X69" s="112">
        <v>165</v>
      </c>
      <c r="Y69" s="112">
        <v>166</v>
      </c>
      <c r="Z69" s="112">
        <v>170</v>
      </c>
    </row>
    <row r="70" spans="1:26" x14ac:dyDescent="0.25">
      <c r="S70" s="115" t="s">
        <v>43</v>
      </c>
      <c r="T70" s="115"/>
      <c r="U70" s="112"/>
      <c r="V70" s="112">
        <v>136</v>
      </c>
      <c r="W70" s="112">
        <v>148</v>
      </c>
      <c r="X70" s="112">
        <v>143</v>
      </c>
      <c r="Y70" s="112">
        <v>146</v>
      </c>
      <c r="Z70" s="112">
        <v>138</v>
      </c>
    </row>
    <row r="71" spans="1:26" x14ac:dyDescent="0.25">
      <c r="S71" s="115" t="s">
        <v>44</v>
      </c>
      <c r="T71" s="115"/>
      <c r="U71" s="112"/>
      <c r="V71" s="112">
        <v>168</v>
      </c>
      <c r="W71" s="112">
        <v>176</v>
      </c>
      <c r="X71" s="112">
        <v>158</v>
      </c>
      <c r="Y71" s="112">
        <v>148</v>
      </c>
      <c r="Z71" s="112">
        <v>141</v>
      </c>
    </row>
    <row r="72" spans="1:26" x14ac:dyDescent="0.25">
      <c r="S72" s="115" t="s">
        <v>45</v>
      </c>
      <c r="T72" s="115"/>
      <c r="U72" s="112"/>
      <c r="V72" s="112">
        <v>173</v>
      </c>
      <c r="W72" s="112">
        <v>221</v>
      </c>
      <c r="X72" s="112">
        <v>159</v>
      </c>
      <c r="Y72" s="112">
        <v>156</v>
      </c>
      <c r="Z72" s="112">
        <v>169</v>
      </c>
    </row>
    <row r="73" spans="1:26" x14ac:dyDescent="0.25">
      <c r="S73" s="115" t="s">
        <v>46</v>
      </c>
      <c r="T73" s="115"/>
      <c r="U73" s="112"/>
      <c r="V73" s="112">
        <v>181</v>
      </c>
      <c r="W73" s="112">
        <v>176</v>
      </c>
      <c r="X73" s="112">
        <v>179</v>
      </c>
      <c r="Y73" s="112">
        <v>219</v>
      </c>
      <c r="Z73" s="112">
        <v>177</v>
      </c>
    </row>
    <row r="74" spans="1:26" x14ac:dyDescent="0.25">
      <c r="S74" s="115" t="s">
        <v>47</v>
      </c>
      <c r="T74" s="115"/>
      <c r="U74" s="112"/>
      <c r="V74" s="112">
        <v>99</v>
      </c>
      <c r="W74" s="112">
        <v>151</v>
      </c>
      <c r="X74" s="112">
        <v>133</v>
      </c>
      <c r="Y74" s="112">
        <v>126</v>
      </c>
      <c r="Z74" s="112">
        <v>145</v>
      </c>
    </row>
    <row r="75" spans="1:26" x14ac:dyDescent="0.25">
      <c r="S75" s="115" t="s">
        <v>48</v>
      </c>
      <c r="T75" s="115"/>
      <c r="U75" s="112"/>
      <c r="V75" s="112">
        <v>49</v>
      </c>
      <c r="W75" s="112">
        <v>74</v>
      </c>
      <c r="X75" s="112">
        <v>59</v>
      </c>
      <c r="Y75" s="112">
        <v>51</v>
      </c>
      <c r="Z75" s="112">
        <v>63</v>
      </c>
    </row>
    <row r="76" spans="1:26" x14ac:dyDescent="0.25">
      <c r="S76" s="115" t="s">
        <v>49</v>
      </c>
      <c r="T76" s="115"/>
      <c r="U76" s="112"/>
      <c r="V76" s="112">
        <v>14</v>
      </c>
      <c r="W76" s="112">
        <v>26</v>
      </c>
      <c r="X76" s="112">
        <v>21</v>
      </c>
      <c r="Y76" s="112">
        <v>32</v>
      </c>
      <c r="Z76" s="112">
        <v>34</v>
      </c>
    </row>
    <row r="77" spans="1:26" x14ac:dyDescent="0.25">
      <c r="S77" s="115" t="s">
        <v>50</v>
      </c>
      <c r="T77" s="115"/>
      <c r="U77" s="112"/>
      <c r="V77" s="112">
        <v>4</v>
      </c>
      <c r="W77" s="112">
        <v>12</v>
      </c>
      <c r="X77" s="112">
        <v>10</v>
      </c>
      <c r="Y77" s="112">
        <v>10</v>
      </c>
      <c r="Z77" s="112">
        <v>8</v>
      </c>
    </row>
    <row r="78" spans="1:26" x14ac:dyDescent="0.25">
      <c r="S78" s="115" t="s">
        <v>51</v>
      </c>
      <c r="T78" s="115"/>
      <c r="U78" s="112"/>
      <c r="V78" s="112">
        <v>7</v>
      </c>
      <c r="W78" s="112">
        <v>5</v>
      </c>
      <c r="X78" s="112">
        <v>6</v>
      </c>
      <c r="Y78" s="112">
        <v>8</v>
      </c>
      <c r="Z78" s="112">
        <v>9</v>
      </c>
    </row>
    <row r="79" spans="1:26" x14ac:dyDescent="0.25">
      <c r="S79" s="115" t="s">
        <v>52</v>
      </c>
      <c r="T79" s="115"/>
      <c r="U79" s="112"/>
      <c r="V79" s="112">
        <v>4</v>
      </c>
      <c r="W79" s="112">
        <v>8</v>
      </c>
      <c r="X79" s="112">
        <v>9</v>
      </c>
      <c r="Y79" s="112">
        <v>7</v>
      </c>
      <c r="Z79" s="112">
        <v>2</v>
      </c>
    </row>
    <row r="80" spans="1:26" x14ac:dyDescent="0.25">
      <c r="S80" s="118" t="s">
        <v>53</v>
      </c>
      <c r="T80" s="118"/>
      <c r="U80" s="112"/>
      <c r="V80" s="112">
        <v>1705</v>
      </c>
      <c r="W80" s="112">
        <v>1962</v>
      </c>
      <c r="X80" s="112">
        <v>1784</v>
      </c>
      <c r="Y80" s="112">
        <v>1877</v>
      </c>
      <c r="Z80" s="112">
        <v>1926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Longreach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88</v>
      </c>
      <c r="W83" s="112">
        <v>101</v>
      </c>
      <c r="X83" s="112">
        <v>93</v>
      </c>
      <c r="Y83" s="112">
        <v>115</v>
      </c>
      <c r="Z83" s="112">
        <v>102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87</v>
      </c>
      <c r="W84" s="112">
        <v>116</v>
      </c>
      <c r="X84" s="112">
        <v>94</v>
      </c>
      <c r="Y84" s="112">
        <v>88</v>
      </c>
      <c r="Z84" s="112">
        <v>81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190</v>
      </c>
      <c r="W85" s="112">
        <v>220</v>
      </c>
      <c r="X85" s="112">
        <v>215</v>
      </c>
      <c r="Y85" s="112">
        <v>216</v>
      </c>
      <c r="Z85" s="112">
        <v>210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3,694</v>
      </c>
      <c r="D86" s="96">
        <f t="shared" ref="D86:D91" si="4">AD4</f>
        <v>5.9912854030501617E-3</v>
      </c>
      <c r="E86" s="97">
        <f t="shared" ref="E86:E91" si="5">AD4</f>
        <v>5.9912854030501617E-3</v>
      </c>
      <c r="F86" s="96">
        <f t="shared" ref="F86:F91" si="6">AF4</f>
        <v>0.12211421628189556</v>
      </c>
      <c r="G86" s="97">
        <f t="shared" ref="G86:G91" si="7">AF4</f>
        <v>0.12211421628189556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57</v>
      </c>
      <c r="W86" s="112">
        <v>53</v>
      </c>
      <c r="X86" s="112">
        <v>53</v>
      </c>
      <c r="Y86" s="112">
        <v>66</v>
      </c>
      <c r="Z86" s="112">
        <v>62</v>
      </c>
    </row>
    <row r="87" spans="1:30" ht="15" customHeight="1" x14ac:dyDescent="0.25">
      <c r="A87" s="98" t="s">
        <v>4</v>
      </c>
      <c r="B87" s="49"/>
      <c r="C87" s="57" t="str">
        <f t="shared" si="3"/>
        <v>1,759</v>
      </c>
      <c r="D87" s="96">
        <f t="shared" si="4"/>
        <v>-2.1146355036171349E-2</v>
      </c>
      <c r="E87" s="97">
        <f t="shared" si="5"/>
        <v>-2.1146355036171349E-2</v>
      </c>
      <c r="F87" s="96">
        <f t="shared" si="6"/>
        <v>0.11188369152970923</v>
      </c>
      <c r="G87" s="97">
        <f t="shared" si="7"/>
        <v>0.11188369152970923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37</v>
      </c>
      <c r="W87" s="112">
        <v>40</v>
      </c>
      <c r="X87" s="112">
        <v>46</v>
      </c>
      <c r="Y87" s="112">
        <v>40</v>
      </c>
      <c r="Z87" s="112">
        <v>35</v>
      </c>
    </row>
    <row r="88" spans="1:30" ht="15" customHeight="1" x14ac:dyDescent="0.25">
      <c r="A88" s="98" t="s">
        <v>5</v>
      </c>
      <c r="B88" s="49"/>
      <c r="C88" s="57" t="str">
        <f t="shared" si="3"/>
        <v>1,926</v>
      </c>
      <c r="D88" s="96">
        <f t="shared" si="4"/>
        <v>2.6105487480021283E-2</v>
      </c>
      <c r="E88" s="97">
        <f t="shared" si="5"/>
        <v>2.6105487480021283E-2</v>
      </c>
      <c r="F88" s="96">
        <f t="shared" si="6"/>
        <v>0.12697483908718543</v>
      </c>
      <c r="G88" s="97">
        <f t="shared" si="7"/>
        <v>0.12697483908718543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49</v>
      </c>
      <c r="W88" s="112">
        <v>55</v>
      </c>
      <c r="X88" s="112">
        <v>58</v>
      </c>
      <c r="Y88" s="112">
        <v>52</v>
      </c>
      <c r="Z88" s="112">
        <v>49</v>
      </c>
    </row>
    <row r="89" spans="1:30" ht="15" customHeight="1" x14ac:dyDescent="0.25">
      <c r="A89" s="49" t="s">
        <v>6</v>
      </c>
      <c r="B89" s="49"/>
      <c r="C89" s="57" t="str">
        <f t="shared" si="3"/>
        <v>2,387</v>
      </c>
      <c r="D89" s="96">
        <f t="shared" si="4"/>
        <v>-9.1324200913242004E-3</v>
      </c>
      <c r="E89" s="97">
        <f t="shared" si="5"/>
        <v>-9.1324200913242004E-3</v>
      </c>
      <c r="F89" s="96">
        <f t="shared" si="6"/>
        <v>0.13235294117647056</v>
      </c>
      <c r="G89" s="97">
        <f t="shared" si="7"/>
        <v>0.13235294117647056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98</v>
      </c>
      <c r="W89" s="112">
        <v>111</v>
      </c>
      <c r="X89" s="112">
        <v>94</v>
      </c>
      <c r="Y89" s="112">
        <v>94</v>
      </c>
      <c r="Z89" s="112">
        <v>99</v>
      </c>
    </row>
    <row r="90" spans="1:30" ht="15" customHeight="1" x14ac:dyDescent="0.25">
      <c r="A90" s="49" t="s">
        <v>98</v>
      </c>
      <c r="B90" s="49"/>
      <c r="C90" s="57" t="str">
        <f t="shared" si="3"/>
        <v>$44,999</v>
      </c>
      <c r="D90" s="96">
        <f t="shared" si="4"/>
        <v>7.5096695150991266E-2</v>
      </c>
      <c r="E90" s="97">
        <f t="shared" si="5"/>
        <v>7.5096695150991266E-2</v>
      </c>
      <c r="F90" s="96">
        <f t="shared" si="6"/>
        <v>0.18683898193327186</v>
      </c>
      <c r="G90" s="97">
        <f t="shared" si="7"/>
        <v>0.18683898193327186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154</v>
      </c>
      <c r="W90" s="112">
        <v>179</v>
      </c>
      <c r="X90" s="112">
        <v>162</v>
      </c>
      <c r="Y90" s="112">
        <v>177</v>
      </c>
      <c r="Z90" s="112">
        <v>157</v>
      </c>
    </row>
    <row r="91" spans="1:30" ht="15" customHeight="1" x14ac:dyDescent="0.25">
      <c r="A91" s="49" t="s">
        <v>7</v>
      </c>
      <c r="B91" s="49"/>
      <c r="C91" s="57" t="str">
        <f t="shared" si="3"/>
        <v>$135.9 mil</v>
      </c>
      <c r="D91" s="96">
        <f t="shared" si="4"/>
        <v>-8.5949177904683927E-3</v>
      </c>
      <c r="E91" s="97">
        <f t="shared" si="5"/>
        <v>-8.5949177904683927E-3</v>
      </c>
      <c r="F91" s="96">
        <f t="shared" si="6"/>
        <v>0.31336067003254597</v>
      </c>
      <c r="G91" s="97">
        <f t="shared" si="7"/>
        <v>0.31336067003254597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1037</v>
      </c>
      <c r="W91" s="112">
        <v>1222</v>
      </c>
      <c r="X91" s="112">
        <v>1077</v>
      </c>
      <c r="Y91" s="112">
        <v>1198</v>
      </c>
      <c r="Z91" s="112">
        <v>1175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85</v>
      </c>
      <c r="W93" s="112">
        <v>95</v>
      </c>
      <c r="X93" s="112">
        <v>97</v>
      </c>
      <c r="Y93" s="112">
        <v>103</v>
      </c>
      <c r="Z93" s="112">
        <v>107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203</v>
      </c>
      <c r="W94" s="112">
        <v>234</v>
      </c>
      <c r="X94" s="112">
        <v>219</v>
      </c>
      <c r="Y94" s="112">
        <v>219</v>
      </c>
      <c r="Z94" s="112">
        <v>202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33</v>
      </c>
      <c r="W95" s="112">
        <v>35</v>
      </c>
      <c r="X95" s="112">
        <v>35</v>
      </c>
      <c r="Y95" s="112">
        <v>36</v>
      </c>
      <c r="Z95" s="112">
        <v>34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124</v>
      </c>
      <c r="W96" s="112">
        <v>153</v>
      </c>
      <c r="X96" s="112">
        <v>147</v>
      </c>
      <c r="Y96" s="112">
        <v>145</v>
      </c>
      <c r="Z96" s="112">
        <v>148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208</v>
      </c>
      <c r="W97" s="112">
        <v>237</v>
      </c>
      <c r="X97" s="112">
        <v>213</v>
      </c>
      <c r="Y97" s="112">
        <v>220</v>
      </c>
      <c r="Z97" s="112">
        <v>220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98</v>
      </c>
      <c r="W98" s="112">
        <v>103</v>
      </c>
      <c r="X98" s="112">
        <v>106</v>
      </c>
      <c r="Y98" s="112">
        <v>108</v>
      </c>
      <c r="Z98" s="112">
        <v>101</v>
      </c>
    </row>
    <row r="99" spans="1:32" ht="15" customHeight="1" x14ac:dyDescent="0.25">
      <c r="S99" s="115" t="s">
        <v>199</v>
      </c>
      <c r="T99" s="115"/>
      <c r="U99" s="112"/>
      <c r="V99" s="112">
        <v>0</v>
      </c>
      <c r="W99" s="112">
        <v>8</v>
      </c>
      <c r="X99" s="112">
        <v>9</v>
      </c>
      <c r="Y99" s="112">
        <v>5</v>
      </c>
      <c r="Z99" s="112">
        <v>5</v>
      </c>
    </row>
    <row r="100" spans="1:32" ht="15" customHeight="1" x14ac:dyDescent="0.25">
      <c r="S100" s="115" t="s">
        <v>58</v>
      </c>
      <c r="T100" s="115"/>
      <c r="U100" s="112"/>
      <c r="V100" s="112">
        <v>81</v>
      </c>
      <c r="W100" s="112">
        <v>113</v>
      </c>
      <c r="X100" s="112">
        <v>95</v>
      </c>
      <c r="Y100" s="112">
        <v>100</v>
      </c>
      <c r="Z100" s="112">
        <v>129</v>
      </c>
    </row>
    <row r="101" spans="1:32" x14ac:dyDescent="0.25">
      <c r="A101" s="18"/>
      <c r="S101" s="118" t="s">
        <v>53</v>
      </c>
      <c r="T101" s="118"/>
      <c r="U101" s="112"/>
      <c r="V101" s="112">
        <v>1073</v>
      </c>
      <c r="W101" s="112">
        <v>1252</v>
      </c>
      <c r="X101" s="112">
        <v>1118</v>
      </c>
      <c r="Y101" s="112">
        <v>1211</v>
      </c>
      <c r="Z101" s="112">
        <v>1212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2093</v>
      </c>
      <c r="W104" s="112">
        <v>2287</v>
      </c>
      <c r="X104" s="112">
        <v>2225</v>
      </c>
      <c r="Y104" s="112">
        <v>2342</v>
      </c>
      <c r="Z104" s="112">
        <v>2342</v>
      </c>
      <c r="AB104" s="109" t="str">
        <f>TEXT(Z104,"###,###")</f>
        <v>2,342</v>
      </c>
      <c r="AD104" s="130">
        <f>Z104/($Z$4)*100</f>
        <v>63.400108283703304</v>
      </c>
      <c r="AF104" s="109"/>
    </row>
    <row r="105" spans="1:32" x14ac:dyDescent="0.25">
      <c r="S105" s="115" t="s">
        <v>17</v>
      </c>
      <c r="T105" s="115"/>
      <c r="U105" s="112"/>
      <c r="V105" s="112">
        <v>873</v>
      </c>
      <c r="W105" s="112">
        <v>943</v>
      </c>
      <c r="X105" s="112">
        <v>901</v>
      </c>
      <c r="Y105" s="112">
        <v>932</v>
      </c>
      <c r="Z105" s="112">
        <v>855</v>
      </c>
      <c r="AB105" s="109" t="str">
        <f>TEXT(Z105,"###,###")</f>
        <v>855</v>
      </c>
      <c r="AD105" s="130">
        <f>Z105/($Z$4)*100</f>
        <v>23.145641580942069</v>
      </c>
      <c r="AF105" s="109"/>
    </row>
    <row r="106" spans="1:32" x14ac:dyDescent="0.25">
      <c r="S106" s="118" t="s">
        <v>53</v>
      </c>
      <c r="T106" s="118"/>
      <c r="U106" s="120"/>
      <c r="V106" s="120">
        <v>2966</v>
      </c>
      <c r="W106" s="120">
        <v>3230</v>
      </c>
      <c r="X106" s="120">
        <v>3126</v>
      </c>
      <c r="Y106" s="120">
        <v>3274</v>
      </c>
      <c r="Z106" s="120">
        <v>3197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571</v>
      </c>
      <c r="W108" s="112">
        <v>733</v>
      </c>
      <c r="X108" s="112">
        <v>583</v>
      </c>
      <c r="Y108" s="112">
        <v>663</v>
      </c>
      <c r="Z108" s="112">
        <v>700</v>
      </c>
      <c r="AB108" s="109" t="str">
        <f>TEXT(Z108,"###,###")</f>
        <v>700</v>
      </c>
      <c r="AD108" s="130">
        <f>Z108/($Z$4)*100</f>
        <v>18.949648077964266</v>
      </c>
      <c r="AF108" s="109"/>
    </row>
    <row r="109" spans="1:32" x14ac:dyDescent="0.25">
      <c r="S109" s="115" t="s">
        <v>20</v>
      </c>
      <c r="T109" s="115"/>
      <c r="U109" s="112"/>
      <c r="V109" s="112">
        <v>571</v>
      </c>
      <c r="W109" s="112">
        <v>715</v>
      </c>
      <c r="X109" s="112">
        <v>559</v>
      </c>
      <c r="Y109" s="112">
        <v>623</v>
      </c>
      <c r="Z109" s="112">
        <v>684</v>
      </c>
      <c r="AB109" s="109" t="str">
        <f>TEXT(Z109,"###,###")</f>
        <v>684</v>
      </c>
      <c r="AD109" s="130">
        <f>Z109/($Z$4)*100</f>
        <v>18.516513264753655</v>
      </c>
      <c r="AF109" s="109"/>
    </row>
    <row r="110" spans="1:32" x14ac:dyDescent="0.25">
      <c r="S110" s="115" t="s">
        <v>21</v>
      </c>
      <c r="T110" s="115"/>
      <c r="U110" s="112"/>
      <c r="V110" s="112">
        <v>727</v>
      </c>
      <c r="W110" s="112">
        <v>772</v>
      </c>
      <c r="X110" s="112">
        <v>848</v>
      </c>
      <c r="Y110" s="112">
        <v>812</v>
      </c>
      <c r="Z110" s="112">
        <v>748</v>
      </c>
      <c r="AB110" s="109" t="str">
        <f>TEXT(Z110,"###,###")</f>
        <v>748</v>
      </c>
      <c r="AD110" s="130">
        <f>Z110/($Z$4)*100</f>
        <v>20.249052517596102</v>
      </c>
      <c r="AF110" s="109"/>
    </row>
    <row r="111" spans="1:32" x14ac:dyDescent="0.25">
      <c r="S111" s="115" t="s">
        <v>22</v>
      </c>
      <c r="T111" s="115"/>
      <c r="U111" s="112"/>
      <c r="V111" s="112">
        <v>1030</v>
      </c>
      <c r="W111" s="112">
        <v>1045</v>
      </c>
      <c r="X111" s="112">
        <v>1041</v>
      </c>
      <c r="Y111" s="112">
        <v>1082</v>
      </c>
      <c r="Z111" s="112">
        <v>1037</v>
      </c>
      <c r="AB111" s="109" t="str">
        <f>TEXT(Z111,"###,###")</f>
        <v>1,037</v>
      </c>
      <c r="AD111" s="130">
        <f>Z111/($Z$4)*100</f>
        <v>28.072550081212778</v>
      </c>
      <c r="AF111" s="109"/>
    </row>
    <row r="112" spans="1:32" x14ac:dyDescent="0.25">
      <c r="S112" s="118" t="s">
        <v>53</v>
      </c>
      <c r="T112" s="118"/>
      <c r="U112" s="112"/>
      <c r="V112" s="112">
        <v>3293</v>
      </c>
      <c r="W112" s="112">
        <v>3785</v>
      </c>
      <c r="X112" s="112">
        <v>3471</v>
      </c>
      <c r="Y112" s="112">
        <v>3677</v>
      </c>
      <c r="Z112" s="112">
        <v>3694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41.03</v>
      </c>
      <c r="W118" s="131">
        <v>42.21</v>
      </c>
      <c r="X118" s="131">
        <v>41.81</v>
      </c>
      <c r="Y118" s="131">
        <v>42.28</v>
      </c>
      <c r="Z118" s="131">
        <v>42.16</v>
      </c>
      <c r="AB118" s="109" t="str">
        <f>TEXT(Z118,"##.0")</f>
        <v>42.2</v>
      </c>
    </row>
    <row r="120" spans="19:32" x14ac:dyDescent="0.25">
      <c r="S120" s="101" t="s">
        <v>100</v>
      </c>
      <c r="T120" s="112"/>
      <c r="U120" s="112"/>
      <c r="V120" s="112">
        <v>1636</v>
      </c>
      <c r="W120" s="112">
        <v>1826</v>
      </c>
      <c r="X120" s="112">
        <v>1676</v>
      </c>
      <c r="Y120" s="112">
        <v>1774</v>
      </c>
      <c r="Z120" s="112">
        <v>1744</v>
      </c>
      <c r="AB120" s="109" t="str">
        <f>TEXT(Z120,"###,###")</f>
        <v>1,744</v>
      </c>
    </row>
    <row r="121" spans="19:32" x14ac:dyDescent="0.25">
      <c r="S121" s="101" t="s">
        <v>101</v>
      </c>
      <c r="T121" s="112"/>
      <c r="U121" s="112"/>
      <c r="V121" s="112">
        <v>216</v>
      </c>
      <c r="W121" s="112">
        <v>334</v>
      </c>
      <c r="X121" s="112">
        <v>229</v>
      </c>
      <c r="Y121" s="112">
        <v>324</v>
      </c>
      <c r="Z121" s="112">
        <v>336</v>
      </c>
      <c r="AB121" s="109" t="str">
        <f>TEXT(Z121,"###,###")</f>
        <v>336</v>
      </c>
    </row>
    <row r="122" spans="19:32" x14ac:dyDescent="0.25">
      <c r="S122" s="101" t="s">
        <v>102</v>
      </c>
      <c r="T122" s="112"/>
      <c r="U122" s="112"/>
      <c r="V122" s="112">
        <v>262</v>
      </c>
      <c r="W122" s="112">
        <v>309</v>
      </c>
      <c r="X122" s="112">
        <v>290</v>
      </c>
      <c r="Y122" s="112">
        <v>316</v>
      </c>
      <c r="Z122" s="112">
        <v>306</v>
      </c>
      <c r="AB122" s="109" t="str">
        <f>TEXT(Z122,"###,###")</f>
        <v>306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1898</v>
      </c>
      <c r="W124" s="112">
        <v>2135</v>
      </c>
      <c r="X124" s="112">
        <v>1966</v>
      </c>
      <c r="Y124" s="112">
        <v>2090</v>
      </c>
      <c r="Z124" s="112">
        <v>2050</v>
      </c>
      <c r="AB124" s="109" t="str">
        <f>TEXT(Z124,"###,###")</f>
        <v>2,050</v>
      </c>
      <c r="AD124" s="127">
        <f>Z124/$Z$7*100</f>
        <v>85.881860075408468</v>
      </c>
    </row>
    <row r="125" spans="19:32" x14ac:dyDescent="0.25">
      <c r="S125" s="101" t="s">
        <v>104</v>
      </c>
      <c r="T125" s="112"/>
      <c r="U125" s="112"/>
      <c r="V125" s="112">
        <v>478</v>
      </c>
      <c r="W125" s="112">
        <v>643</v>
      </c>
      <c r="X125" s="112">
        <v>519</v>
      </c>
      <c r="Y125" s="112">
        <v>640</v>
      </c>
      <c r="Z125" s="112">
        <v>642</v>
      </c>
      <c r="AB125" s="109" t="str">
        <f>TEXT(Z125,"###,###")</f>
        <v>642</v>
      </c>
      <c r="AD125" s="127">
        <f>Z125/$Z$7*100</f>
        <v>26.895684960201088</v>
      </c>
    </row>
    <row r="127" spans="19:32" x14ac:dyDescent="0.25">
      <c r="S127" s="101" t="s">
        <v>105</v>
      </c>
      <c r="T127" s="112"/>
      <c r="U127" s="112"/>
      <c r="V127" s="112">
        <v>1040</v>
      </c>
      <c r="W127" s="112">
        <v>1227</v>
      </c>
      <c r="X127" s="112">
        <v>1074</v>
      </c>
      <c r="Y127" s="112">
        <v>1193</v>
      </c>
      <c r="Z127" s="112">
        <v>1172</v>
      </c>
      <c r="AB127" s="109" t="str">
        <f>TEXT(Z127,"###,###")</f>
        <v>1,172</v>
      </c>
      <c r="AD127" s="127">
        <f>Z127/$Z$7*100</f>
        <v>49.099287808965229</v>
      </c>
    </row>
    <row r="128" spans="19:32" x14ac:dyDescent="0.25">
      <c r="S128" s="101" t="s">
        <v>106</v>
      </c>
      <c r="T128" s="112"/>
      <c r="U128" s="112"/>
      <c r="V128" s="112">
        <v>1067</v>
      </c>
      <c r="W128" s="112">
        <v>1251</v>
      </c>
      <c r="X128" s="112">
        <v>1122</v>
      </c>
      <c r="Y128" s="112">
        <v>1215</v>
      </c>
      <c r="Z128" s="112">
        <v>1207</v>
      </c>
      <c r="AB128" s="109" t="str">
        <f>TEXT(Z128,"###,###")</f>
        <v>1,207</v>
      </c>
      <c r="AD128" s="127">
        <f>Z128/$Z$7*100</f>
        <v>50.565563468789279</v>
      </c>
    </row>
    <row r="130" spans="19:20" x14ac:dyDescent="0.25">
      <c r="S130" s="101" t="s">
        <v>280</v>
      </c>
      <c r="T130" s="127">
        <v>73.062421449518226</v>
      </c>
    </row>
    <row r="131" spans="19:20" x14ac:dyDescent="0.25">
      <c r="S131" s="101" t="s">
        <v>281</v>
      </c>
      <c r="T131" s="127">
        <v>14.076246334310852</v>
      </c>
    </row>
    <row r="132" spans="19:20" x14ac:dyDescent="0.25">
      <c r="S132" s="101" t="s">
        <v>282</v>
      </c>
      <c r="T132" s="127">
        <v>12.819438625890239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148398B-142E-4E88-B80E-BE62766325C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9EA09A2-20E4-4A06-93CF-9012E725B1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AD480B7-58A4-4365-914C-6DCE49E3AF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C927C03-E6F3-494D-8B05-3D87981746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58B53-D511-4A6C-A5B0-DFCE8A840557}">
  <sheetPr codeName="Sheet10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152</v>
      </c>
      <c r="T1" s="99"/>
      <c r="U1" s="99"/>
      <c r="V1" s="99"/>
      <c r="W1" s="99"/>
      <c r="X1" s="99"/>
      <c r="Y1" s="100" t="s">
        <v>241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152</v>
      </c>
      <c r="Y3" s="105" t="s">
        <v>241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9.42 Mackay,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93845</v>
      </c>
      <c r="W4" s="108">
        <v>100808</v>
      </c>
      <c r="X4" s="108">
        <v>101220</v>
      </c>
      <c r="Y4" s="108">
        <v>104045</v>
      </c>
      <c r="Z4" s="108">
        <v>110014</v>
      </c>
      <c r="AB4" s="109" t="str">
        <f>TEXT(Z4,"###,###")</f>
        <v>110,014</v>
      </c>
      <c r="AD4" s="110">
        <f>Z4/Y4-1</f>
        <v>5.7369407467922517E-2</v>
      </c>
      <c r="AF4" s="110">
        <f>Z4/V4-1</f>
        <v>0.17229474132878675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52557</v>
      </c>
      <c r="W5" s="108">
        <v>56042</v>
      </c>
      <c r="X5" s="108">
        <v>55279</v>
      </c>
      <c r="Y5" s="108">
        <v>56722</v>
      </c>
      <c r="Z5" s="108">
        <v>58571</v>
      </c>
      <c r="AB5" s="109" t="str">
        <f>TEXT(Z5,"###,###")</f>
        <v>58,571</v>
      </c>
      <c r="AD5" s="110">
        <f t="shared" ref="AD5:AD9" si="0">Z5/Y5-1</f>
        <v>3.2597581185430657E-2</v>
      </c>
      <c r="AF5" s="110">
        <f t="shared" ref="AF5:AF9" si="1">Z5/V5-1</f>
        <v>0.11442814468101292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41286</v>
      </c>
      <c r="W6" s="108">
        <v>44765</v>
      </c>
      <c r="X6" s="108">
        <v>45941</v>
      </c>
      <c r="Y6" s="108">
        <v>47320</v>
      </c>
      <c r="Z6" s="108">
        <v>51295</v>
      </c>
      <c r="AB6" s="109" t="str">
        <f>TEXT(Z6,"###,###")</f>
        <v>51,295</v>
      </c>
      <c r="AD6" s="110">
        <f t="shared" si="0"/>
        <v>8.4002535925612909E-2</v>
      </c>
      <c r="AF6" s="110">
        <f t="shared" si="1"/>
        <v>0.24243084822942396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64580</v>
      </c>
      <c r="W7" s="108">
        <v>68932</v>
      </c>
      <c r="X7" s="108">
        <v>69701</v>
      </c>
      <c r="Y7" s="108">
        <v>72935</v>
      </c>
      <c r="Z7" s="108">
        <v>74960</v>
      </c>
      <c r="AB7" s="109" t="str">
        <f>TEXT(Z7,"###,###")</f>
        <v>74,960</v>
      </c>
      <c r="AD7" s="110">
        <f t="shared" si="0"/>
        <v>2.7764447795982639E-2</v>
      </c>
      <c r="AF7" s="110">
        <f t="shared" si="1"/>
        <v>0.16073087643233208</v>
      </c>
    </row>
    <row r="8" spans="1:32" ht="17.25" customHeight="1" x14ac:dyDescent="0.25">
      <c r="A8" s="64" t="s">
        <v>12</v>
      </c>
      <c r="B8" s="65"/>
      <c r="C8" s="29"/>
      <c r="D8" s="66" t="str">
        <f>AB4</f>
        <v>110,014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74,960</v>
      </c>
      <c r="P8" s="67"/>
      <c r="S8" s="107" t="s">
        <v>84</v>
      </c>
      <c r="T8" s="108"/>
      <c r="U8" s="108"/>
      <c r="V8" s="108">
        <v>48784.33</v>
      </c>
      <c r="W8" s="108">
        <v>51367.69</v>
      </c>
      <c r="X8" s="108">
        <v>52331</v>
      </c>
      <c r="Y8" s="108">
        <v>52227.91</v>
      </c>
      <c r="Z8" s="108">
        <v>52637</v>
      </c>
      <c r="AB8" s="109" t="str">
        <f>TEXT(Z8,"$###,###")</f>
        <v>$52,637</v>
      </c>
      <c r="AD8" s="110">
        <f t="shared" si="0"/>
        <v>7.8327851909065771E-3</v>
      </c>
      <c r="AF8" s="110">
        <f t="shared" si="1"/>
        <v>7.897351465111857E-2</v>
      </c>
    </row>
    <row r="9" spans="1:32" x14ac:dyDescent="0.25">
      <c r="A9" s="30" t="s">
        <v>14</v>
      </c>
      <c r="B9" s="71"/>
      <c r="C9" s="72"/>
      <c r="D9" s="73">
        <f>AD104</f>
        <v>79.845292417328707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53.707310565635005</v>
      </c>
      <c r="P9" s="74" t="s">
        <v>85</v>
      </c>
      <c r="S9" s="107" t="s">
        <v>7</v>
      </c>
      <c r="T9" s="108"/>
      <c r="U9" s="108"/>
      <c r="V9" s="108">
        <v>4122127022</v>
      </c>
      <c r="W9" s="108">
        <v>4584761413</v>
      </c>
      <c r="X9" s="108">
        <v>4811241156</v>
      </c>
      <c r="Y9" s="108">
        <v>5138470699</v>
      </c>
      <c r="Z9" s="108">
        <v>5400277514</v>
      </c>
      <c r="AB9" s="109" t="str">
        <f>TEXT(Z9/1000000,"$#,###.0")&amp;" mil"</f>
        <v>$5,400.3 mil</v>
      </c>
      <c r="AD9" s="110">
        <f t="shared" si="0"/>
        <v>5.0950337237682497E-2</v>
      </c>
      <c r="AF9" s="110">
        <f t="shared" si="1"/>
        <v>0.31007062256413898</v>
      </c>
    </row>
    <row r="10" spans="1:32" x14ac:dyDescent="0.25">
      <c r="A10" s="30" t="s">
        <v>17</v>
      </c>
      <c r="B10" s="71"/>
      <c r="C10" s="72"/>
      <c r="D10" s="73">
        <f>AD105</f>
        <v>12.999254640318506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46.127267876200641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88.117662753468522</v>
      </c>
      <c r="P11" s="74" t="s">
        <v>85</v>
      </c>
      <c r="S11" s="107" t="s">
        <v>29</v>
      </c>
      <c r="T11" s="112"/>
      <c r="U11" s="112"/>
      <c r="V11" s="112">
        <v>85973</v>
      </c>
      <c r="W11" s="112">
        <v>92318</v>
      </c>
      <c r="X11" s="112">
        <v>93366</v>
      </c>
      <c r="Y11" s="112">
        <v>95575</v>
      </c>
      <c r="Z11" s="112">
        <v>101103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5.3975453575240122</v>
      </c>
      <c r="P12" s="74" t="s">
        <v>85</v>
      </c>
      <c r="S12" s="107" t="s">
        <v>30</v>
      </c>
      <c r="T12" s="112"/>
      <c r="U12" s="112"/>
      <c r="V12" s="112">
        <v>7871</v>
      </c>
      <c r="W12" s="112">
        <v>8487</v>
      </c>
      <c r="X12" s="112">
        <v>7857</v>
      </c>
      <c r="Y12" s="112">
        <v>8468</v>
      </c>
      <c r="Z12" s="112">
        <v>8911</v>
      </c>
    </row>
    <row r="13" spans="1:32" ht="15" customHeight="1" x14ac:dyDescent="0.25">
      <c r="A13" s="30" t="s">
        <v>19</v>
      </c>
      <c r="B13" s="72"/>
      <c r="C13" s="72"/>
      <c r="D13" s="73">
        <f>AD108</f>
        <v>11.324013307397241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6.4901280683030942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14.725398585634556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41.0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22.530768811242204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17.810594842651511</v>
      </c>
      <c r="P15" s="74" t="s">
        <v>85</v>
      </c>
      <c r="S15" s="115" t="s">
        <v>61</v>
      </c>
      <c r="T15" s="115"/>
      <c r="U15" s="116"/>
      <c r="V15" s="116">
        <v>2378</v>
      </c>
      <c r="W15" s="116">
        <v>2425</v>
      </c>
      <c r="X15" s="116">
        <v>2391</v>
      </c>
      <c r="Y15" s="112">
        <v>2828</v>
      </c>
      <c r="Z15" s="112">
        <v>3095</v>
      </c>
      <c r="AB15" s="117">
        <f t="shared" ref="AB15:AB34" si="2">IF(Z15="np",0,Z15/$Z$34)</f>
        <v>2.8132783100332685E-2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45.372407148181146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82.189405157348489</v>
      </c>
      <c r="P16" s="37" t="s">
        <v>85</v>
      </c>
      <c r="S16" s="115" t="s">
        <v>62</v>
      </c>
      <c r="T16" s="115"/>
      <c r="U16" s="116"/>
      <c r="V16" s="116">
        <v>4412</v>
      </c>
      <c r="W16" s="116">
        <v>4780</v>
      </c>
      <c r="X16" s="116">
        <v>5104</v>
      </c>
      <c r="Y16" s="112">
        <v>5269</v>
      </c>
      <c r="Z16" s="112">
        <v>6011</v>
      </c>
      <c r="AB16" s="117">
        <f t="shared" si="2"/>
        <v>5.4638500554474882E-2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5647</v>
      </c>
      <c r="W17" s="116">
        <v>6706</v>
      </c>
      <c r="X17" s="116">
        <v>6296</v>
      </c>
      <c r="Y17" s="112">
        <v>6455</v>
      </c>
      <c r="Z17" s="112">
        <v>6515</v>
      </c>
      <c r="AB17" s="117">
        <f t="shared" si="2"/>
        <v>5.9219735670005637E-2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686</v>
      </c>
      <c r="W18" s="116">
        <v>705</v>
      </c>
      <c r="X18" s="116">
        <v>713</v>
      </c>
      <c r="Y18" s="112">
        <v>772</v>
      </c>
      <c r="Z18" s="112">
        <v>778</v>
      </c>
      <c r="AB18" s="117">
        <f t="shared" si="2"/>
        <v>7.0718272219899283E-3</v>
      </c>
    </row>
    <row r="19" spans="1:28" x14ac:dyDescent="0.25">
      <c r="A19" s="63" t="str">
        <f>$S$1&amp;" ("&amp;$V$2&amp;" to "&amp;$Z$2&amp;")"</f>
        <v>Mackay (2016-17 to 2020-21)</v>
      </c>
      <c r="B19" s="63"/>
      <c r="C19" s="63"/>
      <c r="D19" s="63"/>
      <c r="E19" s="63"/>
      <c r="F19" s="63"/>
      <c r="G19" s="63" t="str">
        <f>$S$1&amp;" ("&amp;$V$2&amp;" to "&amp;$Z$2&amp;")"</f>
        <v>Mackay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8272</v>
      </c>
      <c r="W19" s="116">
        <v>9217</v>
      </c>
      <c r="X19" s="116">
        <v>9178</v>
      </c>
      <c r="Y19" s="112">
        <v>9423</v>
      </c>
      <c r="Z19" s="112">
        <v>9776</v>
      </c>
      <c r="AB19" s="117">
        <f t="shared" si="2"/>
        <v>8.8861417637755194E-2</v>
      </c>
    </row>
    <row r="20" spans="1:28" x14ac:dyDescent="0.25">
      <c r="S20" s="115" t="s">
        <v>66</v>
      </c>
      <c r="T20" s="115"/>
      <c r="U20" s="116"/>
      <c r="V20" s="116">
        <v>4074</v>
      </c>
      <c r="W20" s="116">
        <v>4643</v>
      </c>
      <c r="X20" s="116">
        <v>4964</v>
      </c>
      <c r="Y20" s="112">
        <v>5154</v>
      </c>
      <c r="Z20" s="112">
        <v>5406</v>
      </c>
      <c r="AB20" s="117">
        <f t="shared" si="2"/>
        <v>4.9139200465395313E-2</v>
      </c>
    </row>
    <row r="21" spans="1:28" x14ac:dyDescent="0.25">
      <c r="S21" s="115" t="s">
        <v>67</v>
      </c>
      <c r="T21" s="115"/>
      <c r="U21" s="116"/>
      <c r="V21" s="116">
        <v>8793</v>
      </c>
      <c r="W21" s="116">
        <v>9521</v>
      </c>
      <c r="X21" s="116">
        <v>9659</v>
      </c>
      <c r="Y21" s="112">
        <v>9782</v>
      </c>
      <c r="Z21" s="112">
        <v>10661</v>
      </c>
      <c r="AB21" s="117">
        <f t="shared" si="2"/>
        <v>9.6905848346574078E-2</v>
      </c>
    </row>
    <row r="22" spans="1:28" x14ac:dyDescent="0.25">
      <c r="S22" s="115" t="s">
        <v>68</v>
      </c>
      <c r="T22" s="115"/>
      <c r="U22" s="116"/>
      <c r="V22" s="116">
        <v>6146</v>
      </c>
      <c r="W22" s="116">
        <v>6530</v>
      </c>
      <c r="X22" s="116">
        <v>6936</v>
      </c>
      <c r="Y22" s="112">
        <v>7211</v>
      </c>
      <c r="Z22" s="112">
        <v>8209</v>
      </c>
      <c r="AB22" s="117">
        <f t="shared" si="2"/>
        <v>7.4617775919428433E-2</v>
      </c>
    </row>
    <row r="23" spans="1:28" x14ac:dyDescent="0.25">
      <c r="S23" s="115" t="s">
        <v>69</v>
      </c>
      <c r="T23" s="115"/>
      <c r="U23" s="116"/>
      <c r="V23" s="116">
        <v>4592</v>
      </c>
      <c r="W23" s="116">
        <v>4859</v>
      </c>
      <c r="X23" s="116">
        <v>4649</v>
      </c>
      <c r="Y23" s="112">
        <v>4861</v>
      </c>
      <c r="Z23" s="112">
        <v>5114</v>
      </c>
      <c r="AB23" s="117">
        <f t="shared" si="2"/>
        <v>4.6484992819095752E-2</v>
      </c>
    </row>
    <row r="24" spans="1:28" x14ac:dyDescent="0.25">
      <c r="S24" s="115" t="s">
        <v>70</v>
      </c>
      <c r="T24" s="115"/>
      <c r="U24" s="116"/>
      <c r="V24" s="116">
        <v>293</v>
      </c>
      <c r="W24" s="116">
        <v>270</v>
      </c>
      <c r="X24" s="116">
        <v>297</v>
      </c>
      <c r="Y24" s="112">
        <v>289</v>
      </c>
      <c r="Z24" s="112">
        <v>263</v>
      </c>
      <c r="AB24" s="117">
        <f t="shared" si="2"/>
        <v>2.3906048321122768E-3</v>
      </c>
    </row>
    <row r="25" spans="1:28" x14ac:dyDescent="0.25">
      <c r="S25" s="115" t="s">
        <v>71</v>
      </c>
      <c r="T25" s="115"/>
      <c r="U25" s="116"/>
      <c r="V25" s="116">
        <v>2275</v>
      </c>
      <c r="W25" s="116">
        <v>2457</v>
      </c>
      <c r="X25" s="116">
        <v>2373</v>
      </c>
      <c r="Y25" s="112">
        <v>2343</v>
      </c>
      <c r="Z25" s="112">
        <v>2526</v>
      </c>
      <c r="AB25" s="117">
        <f t="shared" si="2"/>
        <v>2.2960714090933882E-2</v>
      </c>
    </row>
    <row r="26" spans="1:28" x14ac:dyDescent="0.25">
      <c r="S26" s="115" t="s">
        <v>72</v>
      </c>
      <c r="T26" s="115"/>
      <c r="U26" s="116"/>
      <c r="V26" s="116">
        <v>1847</v>
      </c>
      <c r="W26" s="116">
        <v>1888</v>
      </c>
      <c r="X26" s="116">
        <v>2037</v>
      </c>
      <c r="Y26" s="112">
        <v>2133</v>
      </c>
      <c r="Z26" s="112">
        <v>2520</v>
      </c>
      <c r="AB26" s="117">
        <f t="shared" si="2"/>
        <v>2.2906175577653752E-2</v>
      </c>
    </row>
    <row r="27" spans="1:28" x14ac:dyDescent="0.25">
      <c r="S27" s="115" t="s">
        <v>73</v>
      </c>
      <c r="T27" s="115"/>
      <c r="U27" s="116"/>
      <c r="V27" s="116">
        <v>5283</v>
      </c>
      <c r="W27" s="116">
        <v>5881</v>
      </c>
      <c r="X27" s="116">
        <v>6057</v>
      </c>
      <c r="Y27" s="112">
        <v>6236</v>
      </c>
      <c r="Z27" s="112">
        <v>6781</v>
      </c>
      <c r="AB27" s="117">
        <f t="shared" si="2"/>
        <v>6.1637609758757976E-2</v>
      </c>
    </row>
    <row r="28" spans="1:28" x14ac:dyDescent="0.25">
      <c r="S28" s="115" t="s">
        <v>74</v>
      </c>
      <c r="T28" s="115"/>
      <c r="U28" s="116"/>
      <c r="V28" s="116">
        <v>8715</v>
      </c>
      <c r="W28" s="116">
        <v>10391</v>
      </c>
      <c r="X28" s="116">
        <v>9936</v>
      </c>
      <c r="Y28" s="112">
        <v>9418</v>
      </c>
      <c r="Z28" s="112">
        <v>9248</v>
      </c>
      <c r="AB28" s="117">
        <f t="shared" si="2"/>
        <v>8.4062028469103933E-2</v>
      </c>
    </row>
    <row r="29" spans="1:28" x14ac:dyDescent="0.25">
      <c r="S29" s="115" t="s">
        <v>75</v>
      </c>
      <c r="T29" s="115"/>
      <c r="U29" s="116"/>
      <c r="V29" s="116">
        <v>3513</v>
      </c>
      <c r="W29" s="116">
        <v>3338</v>
      </c>
      <c r="X29" s="116">
        <v>3754</v>
      </c>
      <c r="Y29" s="112">
        <v>3496</v>
      </c>
      <c r="Z29" s="112">
        <v>3407</v>
      </c>
      <c r="AB29" s="117">
        <f t="shared" si="2"/>
        <v>3.0968785790899341E-2</v>
      </c>
    </row>
    <row r="30" spans="1:28" x14ac:dyDescent="0.25">
      <c r="S30" s="115" t="s">
        <v>76</v>
      </c>
      <c r="T30" s="115"/>
      <c r="U30" s="116"/>
      <c r="V30" s="116">
        <v>5581</v>
      </c>
      <c r="W30" s="116">
        <v>5605</v>
      </c>
      <c r="X30" s="116">
        <v>5727</v>
      </c>
      <c r="Y30" s="112">
        <v>5961</v>
      </c>
      <c r="Z30" s="112">
        <v>6080</v>
      </c>
      <c r="AB30" s="117">
        <f t="shared" si="2"/>
        <v>5.5265693457196355E-2</v>
      </c>
    </row>
    <row r="31" spans="1:28" x14ac:dyDescent="0.25">
      <c r="S31" s="115" t="s">
        <v>77</v>
      </c>
      <c r="T31" s="115"/>
      <c r="U31" s="116"/>
      <c r="V31" s="116">
        <v>7964</v>
      </c>
      <c r="W31" s="116">
        <v>9250</v>
      </c>
      <c r="X31" s="116">
        <v>9824</v>
      </c>
      <c r="Y31" s="112">
        <v>9922</v>
      </c>
      <c r="Z31" s="112">
        <v>11844</v>
      </c>
      <c r="AB31" s="117">
        <f t="shared" si="2"/>
        <v>0.10765902521497264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895</v>
      </c>
      <c r="W32" s="116">
        <v>923</v>
      </c>
      <c r="X32" s="116">
        <v>1075</v>
      </c>
      <c r="Y32" s="112">
        <v>994</v>
      </c>
      <c r="Z32" s="112">
        <v>1134</v>
      </c>
      <c r="AB32" s="117">
        <f t="shared" si="2"/>
        <v>1.0307779009944189E-2</v>
      </c>
    </row>
    <row r="33" spans="19:32" x14ac:dyDescent="0.25">
      <c r="S33" s="115" t="s">
        <v>79</v>
      </c>
      <c r="T33" s="115"/>
      <c r="U33" s="116"/>
      <c r="V33" s="116">
        <v>5168</v>
      </c>
      <c r="W33" s="116">
        <v>6236</v>
      </c>
      <c r="X33" s="116">
        <v>6208</v>
      </c>
      <c r="Y33" s="112">
        <v>6725</v>
      </c>
      <c r="Z33" s="112">
        <v>6987</v>
      </c>
      <c r="AB33" s="117">
        <f t="shared" si="2"/>
        <v>6.3510098714709043E-2</v>
      </c>
    </row>
    <row r="34" spans="19:32" x14ac:dyDescent="0.25">
      <c r="S34" s="118" t="s">
        <v>53</v>
      </c>
      <c r="T34" s="118"/>
      <c r="U34" s="119"/>
      <c r="V34" s="119">
        <v>93844</v>
      </c>
      <c r="W34" s="119">
        <v>100807</v>
      </c>
      <c r="X34" s="119">
        <v>101222</v>
      </c>
      <c r="Y34" s="120">
        <v>104043</v>
      </c>
      <c r="Z34" s="120">
        <v>110014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53878</v>
      </c>
      <c r="W37" s="112">
        <v>57935</v>
      </c>
      <c r="X37" s="112">
        <v>57681</v>
      </c>
      <c r="Y37" s="112">
        <v>60450</v>
      </c>
      <c r="Z37" s="112">
        <v>61610</v>
      </c>
      <c r="AB37" s="132">
        <f>Z37/Z40*100</f>
        <v>82.189405157348489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10701</v>
      </c>
      <c r="W38" s="112">
        <v>10995</v>
      </c>
      <c r="X38" s="112">
        <v>12014</v>
      </c>
      <c r="Y38" s="112">
        <v>12488</v>
      </c>
      <c r="Z38" s="112">
        <v>13351</v>
      </c>
      <c r="AB38" s="132">
        <f>Z38/Z40*100</f>
        <v>17.810594842651511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64579</v>
      </c>
      <c r="W40" s="112">
        <v>68930</v>
      </c>
      <c r="X40" s="112">
        <v>69695</v>
      </c>
      <c r="Y40" s="112">
        <v>72938</v>
      </c>
      <c r="Z40" s="112">
        <v>74961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66</v>
      </c>
      <c r="W44" s="112">
        <v>73</v>
      </c>
      <c r="X44" s="112">
        <v>68</v>
      </c>
      <c r="Y44" s="112">
        <v>84</v>
      </c>
      <c r="Z44" s="112">
        <v>142</v>
      </c>
    </row>
    <row r="45" spans="19:32" x14ac:dyDescent="0.25">
      <c r="S45" s="115" t="s">
        <v>37</v>
      </c>
      <c r="T45" s="115"/>
      <c r="U45" s="112"/>
      <c r="V45" s="112">
        <v>1109</v>
      </c>
      <c r="W45" s="112">
        <v>1325</v>
      </c>
      <c r="X45" s="112">
        <v>1343</v>
      </c>
      <c r="Y45" s="112">
        <v>1386</v>
      </c>
      <c r="Z45" s="112">
        <v>1635</v>
      </c>
    </row>
    <row r="46" spans="19:32" x14ac:dyDescent="0.25">
      <c r="S46" s="115" t="s">
        <v>38</v>
      </c>
      <c r="T46" s="115"/>
      <c r="U46" s="112"/>
      <c r="V46" s="112">
        <v>2930</v>
      </c>
      <c r="W46" s="112">
        <v>3237</v>
      </c>
      <c r="X46" s="112">
        <v>3341</v>
      </c>
      <c r="Y46" s="112">
        <v>3289</v>
      </c>
      <c r="Z46" s="112">
        <v>3535</v>
      </c>
    </row>
    <row r="47" spans="19:32" x14ac:dyDescent="0.25">
      <c r="S47" s="115" t="s">
        <v>39</v>
      </c>
      <c r="T47" s="115"/>
      <c r="U47" s="112"/>
      <c r="V47" s="112">
        <v>4693</v>
      </c>
      <c r="W47" s="112">
        <v>4970</v>
      </c>
      <c r="X47" s="112">
        <v>4839</v>
      </c>
      <c r="Y47" s="112">
        <v>4810</v>
      </c>
      <c r="Z47" s="112">
        <v>4937</v>
      </c>
    </row>
    <row r="48" spans="19:32" x14ac:dyDescent="0.25">
      <c r="S48" s="115" t="s">
        <v>40</v>
      </c>
      <c r="T48" s="115"/>
      <c r="U48" s="112"/>
      <c r="V48" s="112">
        <v>5890</v>
      </c>
      <c r="W48" s="112">
        <v>6391</v>
      </c>
      <c r="X48" s="112">
        <v>6367</v>
      </c>
      <c r="Y48" s="112">
        <v>6622</v>
      </c>
      <c r="Z48" s="112">
        <v>6838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6129</v>
      </c>
      <c r="W49" s="112">
        <v>6319</v>
      </c>
      <c r="X49" s="112">
        <v>6136</v>
      </c>
      <c r="Y49" s="112">
        <v>6240</v>
      </c>
      <c r="Z49" s="112">
        <v>6392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Mackay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5507</v>
      </c>
      <c r="W50" s="112">
        <v>5975</v>
      </c>
      <c r="X50" s="112">
        <v>5910</v>
      </c>
      <c r="Y50" s="112">
        <v>6206</v>
      </c>
      <c r="Z50" s="112">
        <v>6282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5336</v>
      </c>
      <c r="W51" s="112">
        <v>5391</v>
      </c>
      <c r="X51" s="112">
        <v>5277</v>
      </c>
      <c r="Y51" s="112">
        <v>5340</v>
      </c>
      <c r="Z51" s="112">
        <v>5586</v>
      </c>
    </row>
    <row r="52" spans="1:26" ht="15" customHeight="1" x14ac:dyDescent="0.25">
      <c r="S52" s="115" t="s">
        <v>44</v>
      </c>
      <c r="T52" s="115"/>
      <c r="U52" s="112"/>
      <c r="V52" s="112">
        <v>5571</v>
      </c>
      <c r="W52" s="112">
        <v>5695</v>
      </c>
      <c r="X52" s="112">
        <v>5558</v>
      </c>
      <c r="Y52" s="112">
        <v>5518</v>
      </c>
      <c r="Z52" s="112">
        <v>5451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5253</v>
      </c>
      <c r="W53" s="112">
        <v>5448</v>
      </c>
      <c r="X53" s="112">
        <v>5254</v>
      </c>
      <c r="Y53" s="112">
        <v>5379</v>
      </c>
      <c r="Z53" s="112">
        <v>5535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4674</v>
      </c>
      <c r="W54" s="112">
        <v>5143</v>
      </c>
      <c r="X54" s="112">
        <v>4994</v>
      </c>
      <c r="Y54" s="112">
        <v>5015</v>
      </c>
      <c r="Z54" s="112">
        <v>5055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3205</v>
      </c>
      <c r="W55" s="112">
        <v>3510</v>
      </c>
      <c r="X55" s="112">
        <v>3586</v>
      </c>
      <c r="Y55" s="112">
        <v>3869</v>
      </c>
      <c r="Z55" s="112">
        <v>4035</v>
      </c>
    </row>
    <row r="56" spans="1:26" ht="15" customHeight="1" x14ac:dyDescent="0.25">
      <c r="S56" s="115" t="s">
        <v>48</v>
      </c>
      <c r="T56" s="115"/>
      <c r="U56" s="112"/>
      <c r="V56" s="112">
        <v>1351</v>
      </c>
      <c r="W56" s="112">
        <v>1594</v>
      </c>
      <c r="X56" s="112">
        <v>1662</v>
      </c>
      <c r="Y56" s="112">
        <v>1844</v>
      </c>
      <c r="Z56" s="112">
        <v>2018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491</v>
      </c>
      <c r="W57" s="112">
        <v>576</v>
      </c>
      <c r="X57" s="112">
        <v>566</v>
      </c>
      <c r="Y57" s="112">
        <v>682</v>
      </c>
      <c r="Z57" s="112">
        <v>685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184</v>
      </c>
      <c r="W58" s="112">
        <v>216</v>
      </c>
      <c r="X58" s="112">
        <v>214</v>
      </c>
      <c r="Y58" s="112">
        <v>247</v>
      </c>
      <c r="Z58" s="112">
        <v>265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113</v>
      </c>
      <c r="W59" s="112">
        <v>130</v>
      </c>
      <c r="X59" s="112">
        <v>113</v>
      </c>
      <c r="Y59" s="112">
        <v>112</v>
      </c>
      <c r="Z59" s="112">
        <v>106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50</v>
      </c>
      <c r="W60" s="112">
        <v>63</v>
      </c>
      <c r="X60" s="112">
        <v>57</v>
      </c>
      <c r="Y60" s="112">
        <v>71</v>
      </c>
      <c r="Z60" s="112">
        <v>74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52560</v>
      </c>
      <c r="W61" s="112">
        <v>56041</v>
      </c>
      <c r="X61" s="112">
        <v>55281</v>
      </c>
      <c r="Y61" s="112">
        <v>56722</v>
      </c>
      <c r="Z61" s="112">
        <v>58571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73</v>
      </c>
      <c r="W63" s="112">
        <v>78</v>
      </c>
      <c r="X63" s="112">
        <v>106</v>
      </c>
      <c r="Y63" s="112">
        <v>146</v>
      </c>
      <c r="Z63" s="112">
        <v>221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1417</v>
      </c>
      <c r="W64" s="112">
        <v>1553</v>
      </c>
      <c r="X64" s="112">
        <v>1567</v>
      </c>
      <c r="Y64" s="112">
        <v>1651</v>
      </c>
      <c r="Z64" s="112">
        <v>2017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Mackay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2840</v>
      </c>
      <c r="W65" s="112">
        <v>3318</v>
      </c>
      <c r="X65" s="112">
        <v>3441</v>
      </c>
      <c r="Y65" s="112">
        <v>3412</v>
      </c>
      <c r="Z65" s="112">
        <v>3716</v>
      </c>
    </row>
    <row r="66" spans="1:26" x14ac:dyDescent="0.25">
      <c r="S66" s="115" t="s">
        <v>39</v>
      </c>
      <c r="T66" s="115"/>
      <c r="U66" s="112"/>
      <c r="V66" s="112">
        <v>3640</v>
      </c>
      <c r="W66" s="112">
        <v>4011</v>
      </c>
      <c r="X66" s="112">
        <v>4170</v>
      </c>
      <c r="Y66" s="112">
        <v>4312</v>
      </c>
      <c r="Z66" s="112">
        <v>4728</v>
      </c>
    </row>
    <row r="67" spans="1:26" x14ac:dyDescent="0.25">
      <c r="S67" s="115" t="s">
        <v>40</v>
      </c>
      <c r="T67" s="115"/>
      <c r="U67" s="112"/>
      <c r="V67" s="112">
        <v>4493</v>
      </c>
      <c r="W67" s="112">
        <v>4790</v>
      </c>
      <c r="X67" s="112">
        <v>4916</v>
      </c>
      <c r="Y67" s="112">
        <v>5131</v>
      </c>
      <c r="Z67" s="112">
        <v>5507</v>
      </c>
    </row>
    <row r="68" spans="1:26" x14ac:dyDescent="0.25">
      <c r="S68" s="115" t="s">
        <v>41</v>
      </c>
      <c r="T68" s="115"/>
      <c r="U68" s="112"/>
      <c r="V68" s="112">
        <v>4295</v>
      </c>
      <c r="W68" s="112">
        <v>4741</v>
      </c>
      <c r="X68" s="112">
        <v>4763</v>
      </c>
      <c r="Y68" s="112">
        <v>4890</v>
      </c>
      <c r="Z68" s="112">
        <v>5267</v>
      </c>
    </row>
    <row r="69" spans="1:26" x14ac:dyDescent="0.25">
      <c r="S69" s="115" t="s">
        <v>42</v>
      </c>
      <c r="T69" s="115"/>
      <c r="U69" s="112"/>
      <c r="V69" s="112">
        <v>4052</v>
      </c>
      <c r="W69" s="112">
        <v>4316</v>
      </c>
      <c r="X69" s="112">
        <v>4596</v>
      </c>
      <c r="Y69" s="112">
        <v>4905</v>
      </c>
      <c r="Z69" s="112">
        <v>5373</v>
      </c>
    </row>
    <row r="70" spans="1:26" x14ac:dyDescent="0.25">
      <c r="S70" s="115" t="s">
        <v>43</v>
      </c>
      <c r="T70" s="115"/>
      <c r="U70" s="112"/>
      <c r="V70" s="112">
        <v>4240</v>
      </c>
      <c r="W70" s="112">
        <v>4340</v>
      </c>
      <c r="X70" s="112">
        <v>4498</v>
      </c>
      <c r="Y70" s="112">
        <v>4579</v>
      </c>
      <c r="Z70" s="112">
        <v>4846</v>
      </c>
    </row>
    <row r="71" spans="1:26" x14ac:dyDescent="0.25">
      <c r="S71" s="115" t="s">
        <v>44</v>
      </c>
      <c r="T71" s="115"/>
      <c r="U71" s="112"/>
      <c r="V71" s="112">
        <v>4607</v>
      </c>
      <c r="W71" s="112">
        <v>4981</v>
      </c>
      <c r="X71" s="112">
        <v>5076</v>
      </c>
      <c r="Y71" s="112">
        <v>4968</v>
      </c>
      <c r="Z71" s="112">
        <v>5052</v>
      </c>
    </row>
    <row r="72" spans="1:26" x14ac:dyDescent="0.25">
      <c r="S72" s="115" t="s">
        <v>45</v>
      </c>
      <c r="T72" s="115"/>
      <c r="U72" s="112"/>
      <c r="V72" s="112">
        <v>4339</v>
      </c>
      <c r="W72" s="112">
        <v>4392</v>
      </c>
      <c r="X72" s="112">
        <v>4420</v>
      </c>
      <c r="Y72" s="112">
        <v>4477</v>
      </c>
      <c r="Z72" s="112">
        <v>5018</v>
      </c>
    </row>
    <row r="73" spans="1:26" x14ac:dyDescent="0.25">
      <c r="S73" s="115" t="s">
        <v>46</v>
      </c>
      <c r="T73" s="115"/>
      <c r="U73" s="112"/>
      <c r="V73" s="112">
        <v>3679</v>
      </c>
      <c r="W73" s="112">
        <v>4090</v>
      </c>
      <c r="X73" s="112">
        <v>4105</v>
      </c>
      <c r="Y73" s="112">
        <v>4190</v>
      </c>
      <c r="Z73" s="112">
        <v>4418</v>
      </c>
    </row>
    <row r="74" spans="1:26" x14ac:dyDescent="0.25">
      <c r="S74" s="115" t="s">
        <v>47</v>
      </c>
      <c r="T74" s="115"/>
      <c r="U74" s="112"/>
      <c r="V74" s="112">
        <v>2163</v>
      </c>
      <c r="W74" s="112">
        <v>2446</v>
      </c>
      <c r="X74" s="112">
        <v>2570</v>
      </c>
      <c r="Y74" s="112">
        <v>2745</v>
      </c>
      <c r="Z74" s="112">
        <v>3028</v>
      </c>
    </row>
    <row r="75" spans="1:26" x14ac:dyDescent="0.25">
      <c r="S75" s="115" t="s">
        <v>48</v>
      </c>
      <c r="T75" s="115"/>
      <c r="U75" s="112"/>
      <c r="V75" s="112">
        <v>808</v>
      </c>
      <c r="W75" s="112">
        <v>972</v>
      </c>
      <c r="X75" s="112">
        <v>1013</v>
      </c>
      <c r="Y75" s="112">
        <v>1153</v>
      </c>
      <c r="Z75" s="112">
        <v>1333</v>
      </c>
    </row>
    <row r="76" spans="1:26" x14ac:dyDescent="0.25">
      <c r="S76" s="115" t="s">
        <v>49</v>
      </c>
      <c r="T76" s="115"/>
      <c r="U76" s="112"/>
      <c r="V76" s="112">
        <v>338</v>
      </c>
      <c r="W76" s="112">
        <v>381</v>
      </c>
      <c r="X76" s="112">
        <v>376</v>
      </c>
      <c r="Y76" s="112">
        <v>424</v>
      </c>
      <c r="Z76" s="112">
        <v>433</v>
      </c>
    </row>
    <row r="77" spans="1:26" x14ac:dyDescent="0.25">
      <c r="S77" s="115" t="s">
        <v>50</v>
      </c>
      <c r="T77" s="115"/>
      <c r="U77" s="112"/>
      <c r="V77" s="112">
        <v>135</v>
      </c>
      <c r="W77" s="112">
        <v>161</v>
      </c>
      <c r="X77" s="112">
        <v>153</v>
      </c>
      <c r="Y77" s="112">
        <v>181</v>
      </c>
      <c r="Z77" s="112">
        <v>193</v>
      </c>
    </row>
    <row r="78" spans="1:26" x14ac:dyDescent="0.25">
      <c r="S78" s="115" t="s">
        <v>51</v>
      </c>
      <c r="T78" s="115"/>
      <c r="U78" s="112"/>
      <c r="V78" s="112">
        <v>105</v>
      </c>
      <c r="W78" s="112">
        <v>127</v>
      </c>
      <c r="X78" s="112">
        <v>105</v>
      </c>
      <c r="Y78" s="112">
        <v>101</v>
      </c>
      <c r="Z78" s="112">
        <v>78</v>
      </c>
    </row>
    <row r="79" spans="1:26" x14ac:dyDescent="0.25">
      <c r="S79" s="115" t="s">
        <v>52</v>
      </c>
      <c r="T79" s="115"/>
      <c r="U79" s="112"/>
      <c r="V79" s="112">
        <v>54</v>
      </c>
      <c r="W79" s="112">
        <v>66</v>
      </c>
      <c r="X79" s="112">
        <v>58</v>
      </c>
      <c r="Y79" s="112">
        <v>58</v>
      </c>
      <c r="Z79" s="112">
        <v>67</v>
      </c>
    </row>
    <row r="80" spans="1:26" x14ac:dyDescent="0.25">
      <c r="S80" s="118" t="s">
        <v>53</v>
      </c>
      <c r="T80" s="118"/>
      <c r="U80" s="112"/>
      <c r="V80" s="112">
        <v>41280</v>
      </c>
      <c r="W80" s="112">
        <v>44766</v>
      </c>
      <c r="X80" s="112">
        <v>45939</v>
      </c>
      <c r="Y80" s="112">
        <v>47320</v>
      </c>
      <c r="Z80" s="112">
        <v>51295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Mackay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2788</v>
      </c>
      <c r="W83" s="112">
        <v>2878</v>
      </c>
      <c r="X83" s="112">
        <v>2883</v>
      </c>
      <c r="Y83" s="112">
        <v>3039</v>
      </c>
      <c r="Z83" s="112">
        <v>3016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2864</v>
      </c>
      <c r="W84" s="112">
        <v>2969</v>
      </c>
      <c r="X84" s="112">
        <v>3035</v>
      </c>
      <c r="Y84" s="112">
        <v>3158</v>
      </c>
      <c r="Z84" s="112">
        <v>3211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10301</v>
      </c>
      <c r="W85" s="112">
        <v>11083</v>
      </c>
      <c r="X85" s="112">
        <v>11363</v>
      </c>
      <c r="Y85" s="112">
        <v>11845</v>
      </c>
      <c r="Z85" s="112">
        <v>12012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110,014</v>
      </c>
      <c r="D86" s="96">
        <f t="shared" ref="D86:D91" si="4">AD4</f>
        <v>5.7369407467922517E-2</v>
      </c>
      <c r="E86" s="97">
        <f t="shared" ref="E86:E91" si="5">AD4</f>
        <v>5.7369407467922517E-2</v>
      </c>
      <c r="F86" s="96">
        <f t="shared" ref="F86:F91" si="6">AF4</f>
        <v>0.17229474132878675</v>
      </c>
      <c r="G86" s="97">
        <f t="shared" ref="G86:G91" si="7">AF4</f>
        <v>0.17229474132878675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971</v>
      </c>
      <c r="W86" s="112">
        <v>1068</v>
      </c>
      <c r="X86" s="112">
        <v>1123</v>
      </c>
      <c r="Y86" s="112">
        <v>1115</v>
      </c>
      <c r="Z86" s="112">
        <v>1202</v>
      </c>
    </row>
    <row r="87" spans="1:30" ht="15" customHeight="1" x14ac:dyDescent="0.25">
      <c r="A87" s="98" t="s">
        <v>4</v>
      </c>
      <c r="B87" s="49"/>
      <c r="C87" s="57" t="str">
        <f t="shared" si="3"/>
        <v>58,571</v>
      </c>
      <c r="D87" s="96">
        <f t="shared" si="4"/>
        <v>3.2597581185430657E-2</v>
      </c>
      <c r="E87" s="97">
        <f t="shared" si="5"/>
        <v>3.2597581185430657E-2</v>
      </c>
      <c r="F87" s="96">
        <f t="shared" si="6"/>
        <v>0.11442814468101292</v>
      </c>
      <c r="G87" s="97">
        <f t="shared" si="7"/>
        <v>0.11442814468101292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882</v>
      </c>
      <c r="W87" s="112">
        <v>899</v>
      </c>
      <c r="X87" s="112">
        <v>934</v>
      </c>
      <c r="Y87" s="112">
        <v>951</v>
      </c>
      <c r="Z87" s="112">
        <v>941</v>
      </c>
    </row>
    <row r="88" spans="1:30" ht="15" customHeight="1" x14ac:dyDescent="0.25">
      <c r="A88" s="98" t="s">
        <v>5</v>
      </c>
      <c r="B88" s="49"/>
      <c r="C88" s="57" t="str">
        <f t="shared" si="3"/>
        <v>51,295</v>
      </c>
      <c r="D88" s="96">
        <f t="shared" si="4"/>
        <v>8.4002535925612909E-2</v>
      </c>
      <c r="E88" s="97">
        <f t="shared" si="5"/>
        <v>8.4002535925612909E-2</v>
      </c>
      <c r="F88" s="96">
        <f t="shared" si="6"/>
        <v>0.24243084822942396</v>
      </c>
      <c r="G88" s="97">
        <f t="shared" si="7"/>
        <v>0.24243084822942396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1174</v>
      </c>
      <c r="W88" s="112">
        <v>1286</v>
      </c>
      <c r="X88" s="112">
        <v>1303</v>
      </c>
      <c r="Y88" s="112">
        <v>1370</v>
      </c>
      <c r="Z88" s="112">
        <v>1409</v>
      </c>
    </row>
    <row r="89" spans="1:30" ht="15" customHeight="1" x14ac:dyDescent="0.25">
      <c r="A89" s="49" t="s">
        <v>6</v>
      </c>
      <c r="B89" s="49"/>
      <c r="C89" s="57" t="str">
        <f t="shared" si="3"/>
        <v>74,960</v>
      </c>
      <c r="D89" s="96">
        <f t="shared" si="4"/>
        <v>2.7764447795982639E-2</v>
      </c>
      <c r="E89" s="97">
        <f t="shared" si="5"/>
        <v>2.7764447795982639E-2</v>
      </c>
      <c r="F89" s="96">
        <f t="shared" si="6"/>
        <v>0.16073087643233208</v>
      </c>
      <c r="G89" s="97">
        <f t="shared" si="7"/>
        <v>0.16073087643233208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6319</v>
      </c>
      <c r="W89" s="112">
        <v>6893</v>
      </c>
      <c r="X89" s="112">
        <v>7056</v>
      </c>
      <c r="Y89" s="112">
        <v>7218</v>
      </c>
      <c r="Z89" s="112">
        <v>7186</v>
      </c>
    </row>
    <row r="90" spans="1:30" ht="15" customHeight="1" x14ac:dyDescent="0.25">
      <c r="A90" s="49" t="s">
        <v>98</v>
      </c>
      <c r="B90" s="49"/>
      <c r="C90" s="57" t="str">
        <f t="shared" si="3"/>
        <v>$52,637</v>
      </c>
      <c r="D90" s="96">
        <f t="shared" si="4"/>
        <v>7.8327851909065771E-3</v>
      </c>
      <c r="E90" s="97">
        <f t="shared" si="5"/>
        <v>7.8327851909065771E-3</v>
      </c>
      <c r="F90" s="96">
        <f t="shared" si="6"/>
        <v>7.897351465111857E-2</v>
      </c>
      <c r="G90" s="97">
        <f t="shared" si="7"/>
        <v>7.897351465111857E-2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4335</v>
      </c>
      <c r="W90" s="112">
        <v>4903</v>
      </c>
      <c r="X90" s="112">
        <v>4903</v>
      </c>
      <c r="Y90" s="112">
        <v>4949</v>
      </c>
      <c r="Z90" s="112">
        <v>5055</v>
      </c>
    </row>
    <row r="91" spans="1:30" ht="15" customHeight="1" x14ac:dyDescent="0.25">
      <c r="A91" s="49" t="s">
        <v>7</v>
      </c>
      <c r="B91" s="49"/>
      <c r="C91" s="57" t="str">
        <f t="shared" si="3"/>
        <v>$5,400.3 mil</v>
      </c>
      <c r="D91" s="96">
        <f t="shared" si="4"/>
        <v>5.0950337237682497E-2</v>
      </c>
      <c r="E91" s="97">
        <f t="shared" si="5"/>
        <v>5.0950337237682497E-2</v>
      </c>
      <c r="F91" s="96">
        <f t="shared" si="6"/>
        <v>0.31007062256413898</v>
      </c>
      <c r="G91" s="97">
        <f t="shared" si="7"/>
        <v>0.31007062256413898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35286</v>
      </c>
      <c r="W91" s="112">
        <v>37634</v>
      </c>
      <c r="X91" s="112">
        <v>37740</v>
      </c>
      <c r="Y91" s="112">
        <v>39594</v>
      </c>
      <c r="Z91" s="112">
        <v>40262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1974</v>
      </c>
      <c r="W93" s="112">
        <v>2148</v>
      </c>
      <c r="X93" s="112">
        <v>2177</v>
      </c>
      <c r="Y93" s="112">
        <v>2291</v>
      </c>
      <c r="Z93" s="112">
        <v>2363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4990</v>
      </c>
      <c r="W94" s="112">
        <v>5339</v>
      </c>
      <c r="X94" s="112">
        <v>5519</v>
      </c>
      <c r="Y94" s="112">
        <v>5740</v>
      </c>
      <c r="Z94" s="112">
        <v>5926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1202</v>
      </c>
      <c r="W95" s="112">
        <v>1330</v>
      </c>
      <c r="X95" s="112">
        <v>1365</v>
      </c>
      <c r="Y95" s="112">
        <v>1489</v>
      </c>
      <c r="Z95" s="112">
        <v>1580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3977</v>
      </c>
      <c r="W96" s="112">
        <v>4389</v>
      </c>
      <c r="X96" s="112">
        <v>4635</v>
      </c>
      <c r="Y96" s="112">
        <v>4799</v>
      </c>
      <c r="Z96" s="112">
        <v>5211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5982</v>
      </c>
      <c r="W97" s="112">
        <v>6279</v>
      </c>
      <c r="X97" s="112">
        <v>6375</v>
      </c>
      <c r="Y97" s="112">
        <v>6434</v>
      </c>
      <c r="Z97" s="112">
        <v>6451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3419</v>
      </c>
      <c r="W98" s="112">
        <v>3671</v>
      </c>
      <c r="X98" s="112">
        <v>3733</v>
      </c>
      <c r="Y98" s="112">
        <v>3858</v>
      </c>
      <c r="Z98" s="112">
        <v>3912</v>
      </c>
    </row>
    <row r="99" spans="1:32" ht="15" customHeight="1" x14ac:dyDescent="0.25">
      <c r="S99" s="115" t="s">
        <v>199</v>
      </c>
      <c r="T99" s="115"/>
      <c r="U99" s="112"/>
      <c r="V99" s="112">
        <v>867</v>
      </c>
      <c r="W99" s="112">
        <v>1043</v>
      </c>
      <c r="X99" s="112">
        <v>1161</v>
      </c>
      <c r="Y99" s="112">
        <v>1290</v>
      </c>
      <c r="Z99" s="112">
        <v>1308</v>
      </c>
    </row>
    <row r="100" spans="1:32" ht="15" customHeight="1" x14ac:dyDescent="0.25">
      <c r="S100" s="115" t="s">
        <v>58</v>
      </c>
      <c r="T100" s="115"/>
      <c r="U100" s="112"/>
      <c r="V100" s="112">
        <v>2183</v>
      </c>
      <c r="W100" s="112">
        <v>2473</v>
      </c>
      <c r="X100" s="112">
        <v>2654</v>
      </c>
      <c r="Y100" s="112">
        <v>2859</v>
      </c>
      <c r="Z100" s="112">
        <v>3003</v>
      </c>
    </row>
    <row r="101" spans="1:32" x14ac:dyDescent="0.25">
      <c r="A101" s="18"/>
      <c r="S101" s="118" t="s">
        <v>53</v>
      </c>
      <c r="T101" s="118"/>
      <c r="U101" s="112"/>
      <c r="V101" s="112">
        <v>29299</v>
      </c>
      <c r="W101" s="112">
        <v>31297</v>
      </c>
      <c r="X101" s="112">
        <v>31955</v>
      </c>
      <c r="Y101" s="112">
        <v>33344</v>
      </c>
      <c r="Z101" s="112">
        <v>34582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74515</v>
      </c>
      <c r="W104" s="112">
        <v>79741</v>
      </c>
      <c r="X104" s="112">
        <v>80766</v>
      </c>
      <c r="Y104" s="112">
        <v>87841</v>
      </c>
      <c r="Z104" s="112">
        <v>87841</v>
      </c>
      <c r="AB104" s="109" t="str">
        <f>TEXT(Z104,"###,###")</f>
        <v>87,841</v>
      </c>
      <c r="AD104" s="130">
        <f>Z104/($Z$4)*100</f>
        <v>79.845292417328707</v>
      </c>
      <c r="AF104" s="109"/>
    </row>
    <row r="105" spans="1:32" x14ac:dyDescent="0.25">
      <c r="S105" s="115" t="s">
        <v>17</v>
      </c>
      <c r="T105" s="115"/>
      <c r="U105" s="112"/>
      <c r="V105" s="112">
        <v>13156</v>
      </c>
      <c r="W105" s="112">
        <v>13360</v>
      </c>
      <c r="X105" s="112">
        <v>13960</v>
      </c>
      <c r="Y105" s="112">
        <v>14175</v>
      </c>
      <c r="Z105" s="112">
        <v>14301</v>
      </c>
      <c r="AB105" s="109" t="str">
        <f>TEXT(Z105,"###,###")</f>
        <v>14,301</v>
      </c>
      <c r="AD105" s="130">
        <f>Z105/($Z$4)*100</f>
        <v>12.999254640318506</v>
      </c>
      <c r="AF105" s="109"/>
    </row>
    <row r="106" spans="1:32" x14ac:dyDescent="0.25">
      <c r="S106" s="118" t="s">
        <v>53</v>
      </c>
      <c r="T106" s="118"/>
      <c r="U106" s="120"/>
      <c r="V106" s="120">
        <v>87671</v>
      </c>
      <c r="W106" s="120">
        <v>93101</v>
      </c>
      <c r="X106" s="120">
        <v>94726</v>
      </c>
      <c r="Y106" s="120">
        <v>102016</v>
      </c>
      <c r="Z106" s="120">
        <v>102142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11313</v>
      </c>
      <c r="W108" s="112">
        <v>13964</v>
      </c>
      <c r="X108" s="112">
        <v>11569</v>
      </c>
      <c r="Y108" s="112">
        <v>12140</v>
      </c>
      <c r="Z108" s="112">
        <v>12458</v>
      </c>
      <c r="AB108" s="109" t="str">
        <f>TEXT(Z108,"###,###")</f>
        <v>12,458</v>
      </c>
      <c r="AD108" s="130">
        <f>Z108/($Z$4)*100</f>
        <v>11.324013307397241</v>
      </c>
      <c r="AF108" s="109"/>
    </row>
    <row r="109" spans="1:32" x14ac:dyDescent="0.25">
      <c r="S109" s="115" t="s">
        <v>20</v>
      </c>
      <c r="T109" s="115"/>
      <c r="U109" s="112"/>
      <c r="V109" s="112">
        <v>13939</v>
      </c>
      <c r="W109" s="112">
        <v>14954</v>
      </c>
      <c r="X109" s="112">
        <v>14169</v>
      </c>
      <c r="Y109" s="112">
        <v>14331</v>
      </c>
      <c r="Z109" s="112">
        <v>16200</v>
      </c>
      <c r="AB109" s="109" t="str">
        <f>TEXT(Z109,"###,###")</f>
        <v>16,200</v>
      </c>
      <c r="AD109" s="130">
        <f>Z109/($Z$4)*100</f>
        <v>14.725398585634556</v>
      </c>
      <c r="AF109" s="109"/>
    </row>
    <row r="110" spans="1:32" x14ac:dyDescent="0.25">
      <c r="S110" s="115" t="s">
        <v>21</v>
      </c>
      <c r="T110" s="115"/>
      <c r="U110" s="112"/>
      <c r="V110" s="112">
        <v>20547</v>
      </c>
      <c r="W110" s="112">
        <v>20562</v>
      </c>
      <c r="X110" s="112">
        <v>23007</v>
      </c>
      <c r="Y110" s="112">
        <v>22975</v>
      </c>
      <c r="Z110" s="112">
        <v>24787</v>
      </c>
      <c r="AB110" s="109" t="str">
        <f>TEXT(Z110,"###,###")</f>
        <v>24,787</v>
      </c>
      <c r="AD110" s="130">
        <f>Z110/($Z$4)*100</f>
        <v>22.530768811242204</v>
      </c>
      <c r="AF110" s="109"/>
    </row>
    <row r="111" spans="1:32" x14ac:dyDescent="0.25">
      <c r="S111" s="115" t="s">
        <v>22</v>
      </c>
      <c r="T111" s="115"/>
      <c r="U111" s="112"/>
      <c r="V111" s="112">
        <v>41208</v>
      </c>
      <c r="W111" s="112">
        <v>43898</v>
      </c>
      <c r="X111" s="112">
        <v>46019</v>
      </c>
      <c r="Y111" s="112">
        <v>47072</v>
      </c>
      <c r="Z111" s="112">
        <v>49916</v>
      </c>
      <c r="AB111" s="109" t="str">
        <f>TEXT(Z111,"###,###")</f>
        <v>49,916</v>
      </c>
      <c r="AD111" s="130">
        <f>Z111/($Z$4)*100</f>
        <v>45.372407148181146</v>
      </c>
      <c r="AF111" s="109"/>
    </row>
    <row r="112" spans="1:32" x14ac:dyDescent="0.25">
      <c r="S112" s="118" t="s">
        <v>53</v>
      </c>
      <c r="T112" s="118"/>
      <c r="U112" s="112"/>
      <c r="V112" s="112">
        <v>93843</v>
      </c>
      <c r="W112" s="112">
        <v>100803</v>
      </c>
      <c r="X112" s="112">
        <v>101224</v>
      </c>
      <c r="Y112" s="112">
        <v>104040</v>
      </c>
      <c r="Z112" s="112">
        <v>110014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40.9</v>
      </c>
      <c r="W118" s="131">
        <v>41.1</v>
      </c>
      <c r="X118" s="131">
        <v>40.92</v>
      </c>
      <c r="Y118" s="131">
        <v>41.05</v>
      </c>
      <c r="Z118" s="131">
        <v>40.98</v>
      </c>
      <c r="AB118" s="109" t="str">
        <f>TEXT(Z118,"##.0")</f>
        <v>41.0</v>
      </c>
    </row>
    <row r="120" spans="19:32" x14ac:dyDescent="0.25">
      <c r="S120" s="101" t="s">
        <v>100</v>
      </c>
      <c r="T120" s="112"/>
      <c r="U120" s="112"/>
      <c r="V120" s="112">
        <v>56711</v>
      </c>
      <c r="W120" s="112">
        <v>60443</v>
      </c>
      <c r="X120" s="112">
        <v>61843</v>
      </c>
      <c r="Y120" s="112">
        <v>64471</v>
      </c>
      <c r="Z120" s="112">
        <v>66053</v>
      </c>
      <c r="AB120" s="109" t="str">
        <f>TEXT(Z120,"###,###")</f>
        <v>66,053</v>
      </c>
    </row>
    <row r="121" spans="19:32" x14ac:dyDescent="0.25">
      <c r="S121" s="101" t="s">
        <v>101</v>
      </c>
      <c r="T121" s="112"/>
      <c r="U121" s="112"/>
      <c r="V121" s="112">
        <v>3681</v>
      </c>
      <c r="W121" s="112">
        <v>4054</v>
      </c>
      <c r="X121" s="112">
        <v>3640</v>
      </c>
      <c r="Y121" s="112">
        <v>3914</v>
      </c>
      <c r="Z121" s="112">
        <v>4046</v>
      </c>
      <c r="AB121" s="109" t="str">
        <f>TEXT(Z121,"###,###")</f>
        <v>4,046</v>
      </c>
    </row>
    <row r="122" spans="19:32" x14ac:dyDescent="0.25">
      <c r="S122" s="101" t="s">
        <v>102</v>
      </c>
      <c r="T122" s="112"/>
      <c r="U122" s="112"/>
      <c r="V122" s="112">
        <v>4189</v>
      </c>
      <c r="W122" s="112">
        <v>4434</v>
      </c>
      <c r="X122" s="112">
        <v>4211</v>
      </c>
      <c r="Y122" s="112">
        <v>4553</v>
      </c>
      <c r="Z122" s="112">
        <v>4865</v>
      </c>
      <c r="AB122" s="109" t="str">
        <f>TEXT(Z122,"###,###")</f>
        <v>4,865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60900</v>
      </c>
      <c r="W124" s="112">
        <v>64877</v>
      </c>
      <c r="X124" s="112">
        <v>66054</v>
      </c>
      <c r="Y124" s="112">
        <v>69024</v>
      </c>
      <c r="Z124" s="112">
        <v>70918</v>
      </c>
      <c r="AB124" s="109" t="str">
        <f>TEXT(Z124,"###,###")</f>
        <v>70,918</v>
      </c>
      <c r="AD124" s="127">
        <f>Z124/$Z$7*100</f>
        <v>94.607790821771616</v>
      </c>
    </row>
    <row r="125" spans="19:32" x14ac:dyDescent="0.25">
      <c r="S125" s="101" t="s">
        <v>104</v>
      </c>
      <c r="T125" s="112"/>
      <c r="U125" s="112"/>
      <c r="V125" s="112">
        <v>7870</v>
      </c>
      <c r="W125" s="112">
        <v>8488</v>
      </c>
      <c r="X125" s="112">
        <v>7851</v>
      </c>
      <c r="Y125" s="112">
        <v>8467</v>
      </c>
      <c r="Z125" s="112">
        <v>8911</v>
      </c>
      <c r="AB125" s="109" t="str">
        <f>TEXT(Z125,"###,###")</f>
        <v>8,911</v>
      </c>
      <c r="AD125" s="127">
        <f>Z125/$Z$7*100</f>
        <v>11.887673425827108</v>
      </c>
    </row>
    <row r="127" spans="19:32" x14ac:dyDescent="0.25">
      <c r="S127" s="101" t="s">
        <v>105</v>
      </c>
      <c r="T127" s="112"/>
      <c r="U127" s="112"/>
      <c r="V127" s="112">
        <v>35286</v>
      </c>
      <c r="W127" s="112">
        <v>37633</v>
      </c>
      <c r="X127" s="112">
        <v>37745</v>
      </c>
      <c r="Y127" s="112">
        <v>39599</v>
      </c>
      <c r="Z127" s="112">
        <v>40259</v>
      </c>
      <c r="AB127" s="109" t="str">
        <f>TEXT(Z127,"###,###")</f>
        <v>40,259</v>
      </c>
      <c r="AD127" s="127">
        <f>Z127/$Z$7*100</f>
        <v>53.707310565635005</v>
      </c>
    </row>
    <row r="128" spans="19:32" x14ac:dyDescent="0.25">
      <c r="S128" s="101" t="s">
        <v>106</v>
      </c>
      <c r="T128" s="112"/>
      <c r="U128" s="112"/>
      <c r="V128" s="112">
        <v>29296</v>
      </c>
      <c r="W128" s="112">
        <v>31296</v>
      </c>
      <c r="X128" s="112">
        <v>31958</v>
      </c>
      <c r="Y128" s="112">
        <v>33341</v>
      </c>
      <c r="Z128" s="112">
        <v>34577</v>
      </c>
      <c r="AB128" s="109" t="str">
        <f>TEXT(Z128,"###,###")</f>
        <v>34,577</v>
      </c>
      <c r="AD128" s="127">
        <f>Z128/$Z$7*100</f>
        <v>46.127267876200641</v>
      </c>
    </row>
    <row r="130" spans="19:20" x14ac:dyDescent="0.25">
      <c r="S130" s="101" t="s">
        <v>280</v>
      </c>
      <c r="T130" s="127">
        <v>88.117662753468522</v>
      </c>
    </row>
    <row r="131" spans="19:20" x14ac:dyDescent="0.25">
      <c r="S131" s="101" t="s">
        <v>281</v>
      </c>
      <c r="T131" s="127">
        <v>5.3975453575240122</v>
      </c>
    </row>
    <row r="132" spans="19:20" x14ac:dyDescent="0.25">
      <c r="S132" s="101" t="s">
        <v>282</v>
      </c>
      <c r="T132" s="127">
        <v>6.4901280683030942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4D2748C-692F-49A3-AC2C-CBD5009E6E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AE09708-ADF5-4B6C-8EF4-87DCE10D17D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32CFED2-0EF2-423B-BF19-2408516B2F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F555C98-0F85-4BD9-BA0B-2B5540223E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32574-81B3-40E5-AFCA-F65BB43B19C3}">
  <sheetPr codeName="Sheet107">
    <tabColor theme="4" tint="-0.249977111117893"/>
  </sheetPr>
  <dimension ref="A1:AF132"/>
  <sheetViews>
    <sheetView showGridLines="0" topLeftCell="C1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153</v>
      </c>
      <c r="T1" s="99"/>
      <c r="U1" s="99"/>
      <c r="V1" s="99"/>
      <c r="W1" s="99"/>
      <c r="X1" s="99"/>
      <c r="Y1" s="100" t="s">
        <v>242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153</v>
      </c>
      <c r="Y3" s="105" t="s">
        <v>242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9.43 McKinlay,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465</v>
      </c>
      <c r="W4" s="108">
        <v>843</v>
      </c>
      <c r="X4" s="108">
        <v>496</v>
      </c>
      <c r="Y4" s="108">
        <v>962</v>
      </c>
      <c r="Z4" s="108">
        <v>898</v>
      </c>
      <c r="AB4" s="109" t="str">
        <f>TEXT(Z4,"###,###")</f>
        <v>898</v>
      </c>
      <c r="AD4" s="110">
        <f>Z4/Y4-1</f>
        <v>-6.6528066528066532E-2</v>
      </c>
      <c r="AF4" s="110">
        <f>Z4/V4-1</f>
        <v>0.9311827956989247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224</v>
      </c>
      <c r="W5" s="108">
        <v>428</v>
      </c>
      <c r="X5" s="108">
        <v>251</v>
      </c>
      <c r="Y5" s="108">
        <v>487</v>
      </c>
      <c r="Z5" s="108">
        <v>439</v>
      </c>
      <c r="AB5" s="109" t="str">
        <f>TEXT(Z5,"###,###")</f>
        <v>439</v>
      </c>
      <c r="AD5" s="110">
        <f t="shared" ref="AD5:AD9" si="0">Z5/Y5-1</f>
        <v>-9.8562628336755664E-2</v>
      </c>
      <c r="AF5" s="110">
        <f t="shared" ref="AF5:AF9" si="1">Z5/V5-1</f>
        <v>0.9598214285714286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239</v>
      </c>
      <c r="W6" s="108">
        <v>415</v>
      </c>
      <c r="X6" s="108">
        <v>241</v>
      </c>
      <c r="Y6" s="108">
        <v>475</v>
      </c>
      <c r="Z6" s="108">
        <v>459</v>
      </c>
      <c r="AB6" s="109" t="str">
        <f>TEXT(Z6,"###,###")</f>
        <v>459</v>
      </c>
      <c r="AD6" s="110">
        <f t="shared" si="0"/>
        <v>-3.3684210526315761E-2</v>
      </c>
      <c r="AF6" s="110">
        <f t="shared" si="1"/>
        <v>0.92050209205020916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307</v>
      </c>
      <c r="W7" s="108">
        <v>557</v>
      </c>
      <c r="X7" s="108">
        <v>317</v>
      </c>
      <c r="Y7" s="108">
        <v>610</v>
      </c>
      <c r="Z7" s="108">
        <v>566</v>
      </c>
      <c r="AB7" s="109" t="str">
        <f>TEXT(Z7,"###,###")</f>
        <v>566</v>
      </c>
      <c r="AD7" s="110">
        <f t="shared" si="0"/>
        <v>-7.2131147540983598E-2</v>
      </c>
      <c r="AF7" s="110">
        <f t="shared" si="1"/>
        <v>0.84364820846905531</v>
      </c>
    </row>
    <row r="8" spans="1:32" ht="17.25" customHeight="1" x14ac:dyDescent="0.25">
      <c r="A8" s="64" t="s">
        <v>12</v>
      </c>
      <c r="B8" s="65"/>
      <c r="C8" s="29"/>
      <c r="D8" s="66" t="str">
        <f>AB4</f>
        <v>898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566</v>
      </c>
      <c r="P8" s="67"/>
      <c r="S8" s="107" t="s">
        <v>84</v>
      </c>
      <c r="T8" s="108"/>
      <c r="U8" s="108"/>
      <c r="V8" s="108">
        <v>43870.75</v>
      </c>
      <c r="W8" s="108">
        <v>39447</v>
      </c>
      <c r="X8" s="108">
        <v>48700</v>
      </c>
      <c r="Y8" s="108">
        <v>43229</v>
      </c>
      <c r="Z8" s="108">
        <v>43228.35</v>
      </c>
      <c r="AB8" s="109" t="str">
        <f>TEXT(Z8,"$###,###")</f>
        <v>$43,228</v>
      </c>
      <c r="AD8" s="110">
        <f t="shared" si="0"/>
        <v>-1.5036202549278954E-5</v>
      </c>
      <c r="AF8" s="110">
        <f t="shared" si="1"/>
        <v>-1.4643013853193776E-2</v>
      </c>
    </row>
    <row r="9" spans="1:32" x14ac:dyDescent="0.25">
      <c r="A9" s="30" t="s">
        <v>14</v>
      </c>
      <c r="B9" s="71"/>
      <c r="C9" s="72"/>
      <c r="D9" s="73">
        <f>AD104</f>
        <v>65.36748329621382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52.82685512367491</v>
      </c>
      <c r="P9" s="74" t="s">
        <v>85</v>
      </c>
      <c r="S9" s="107" t="s">
        <v>7</v>
      </c>
      <c r="T9" s="108"/>
      <c r="U9" s="108"/>
      <c r="V9" s="108">
        <v>17218902</v>
      </c>
      <c r="W9" s="108">
        <v>27898063</v>
      </c>
      <c r="X9" s="108">
        <v>12092869</v>
      </c>
      <c r="Y9" s="108">
        <v>42488148</v>
      </c>
      <c r="Z9" s="108">
        <v>31634312</v>
      </c>
      <c r="AB9" s="109" t="str">
        <f>TEXT(Z9/1000000,"$#,###.0")&amp;" mil"</f>
        <v>$31.6 mil</v>
      </c>
      <c r="AD9" s="110">
        <f t="shared" si="0"/>
        <v>-0.2554556155283586</v>
      </c>
      <c r="AF9" s="110">
        <f t="shared" si="1"/>
        <v>0.83718520495673876</v>
      </c>
    </row>
    <row r="10" spans="1:32" x14ac:dyDescent="0.25">
      <c r="A10" s="30" t="s">
        <v>17</v>
      </c>
      <c r="B10" s="71"/>
      <c r="C10" s="72"/>
      <c r="D10" s="73">
        <f>AD105</f>
        <v>15.033407572383073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46.466431095406364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59.010600706713781</v>
      </c>
      <c r="P11" s="74" t="s">
        <v>85</v>
      </c>
      <c r="S11" s="107" t="s">
        <v>29</v>
      </c>
      <c r="T11" s="112"/>
      <c r="U11" s="112"/>
      <c r="V11" s="112">
        <v>358</v>
      </c>
      <c r="W11" s="112">
        <v>608</v>
      </c>
      <c r="X11" s="112">
        <v>372</v>
      </c>
      <c r="Y11" s="112">
        <v>718</v>
      </c>
      <c r="Z11" s="112">
        <v>666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20.848056537102476</v>
      </c>
      <c r="P12" s="74" t="s">
        <v>85</v>
      </c>
      <c r="S12" s="107" t="s">
        <v>30</v>
      </c>
      <c r="T12" s="112"/>
      <c r="U12" s="112"/>
      <c r="V12" s="112">
        <v>106</v>
      </c>
      <c r="W12" s="112">
        <v>234</v>
      </c>
      <c r="X12" s="112">
        <v>122</v>
      </c>
      <c r="Y12" s="112">
        <v>244</v>
      </c>
      <c r="Z12" s="112">
        <v>232</v>
      </c>
    </row>
    <row r="13" spans="1:32" ht="15" customHeight="1" x14ac:dyDescent="0.25">
      <c r="A13" s="30" t="s">
        <v>19</v>
      </c>
      <c r="B13" s="72"/>
      <c r="C13" s="72"/>
      <c r="D13" s="73">
        <f>AD108</f>
        <v>21.380846325167038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19.964664310954063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22.271714922049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41.6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19.487750556792875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17.793594306049823</v>
      </c>
      <c r="P15" s="74" t="s">
        <v>85</v>
      </c>
      <c r="S15" s="115" t="s">
        <v>61</v>
      </c>
      <c r="T15" s="115"/>
      <c r="U15" s="116"/>
      <c r="V15" s="116">
        <v>76</v>
      </c>
      <c r="W15" s="116">
        <v>265</v>
      </c>
      <c r="X15" s="116">
        <v>93</v>
      </c>
      <c r="Y15" s="112">
        <v>323</v>
      </c>
      <c r="Z15" s="112">
        <v>333</v>
      </c>
      <c r="AB15" s="117">
        <f t="shared" ref="AB15:AB34" si="2">IF(Z15="np",0,Z15/$Z$34)</f>
        <v>0.37082405345211583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16.70378619153675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82.206405693950174</v>
      </c>
      <c r="P16" s="37" t="s">
        <v>85</v>
      </c>
      <c r="S16" s="115" t="s">
        <v>62</v>
      </c>
      <c r="T16" s="115"/>
      <c r="U16" s="116"/>
      <c r="V16" s="116">
        <v>5</v>
      </c>
      <c r="W16" s="116">
        <v>12</v>
      </c>
      <c r="X16" s="116">
        <v>9</v>
      </c>
      <c r="Y16" s="112">
        <v>14</v>
      </c>
      <c r="Z16" s="112">
        <v>13</v>
      </c>
      <c r="AB16" s="117">
        <f t="shared" si="2"/>
        <v>1.4476614699331848E-2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</v>
      </c>
      <c r="W17" s="116">
        <v>37</v>
      </c>
      <c r="X17" s="116">
        <v>6</v>
      </c>
      <c r="Y17" s="112">
        <v>8</v>
      </c>
      <c r="Z17" s="112">
        <v>12</v>
      </c>
      <c r="AB17" s="117">
        <f t="shared" si="2"/>
        <v>1.3363028953229399E-2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6</v>
      </c>
      <c r="W18" s="116">
        <v>5</v>
      </c>
      <c r="X18" s="116">
        <v>6</v>
      </c>
      <c r="Y18" s="112">
        <v>7</v>
      </c>
      <c r="Z18" s="112">
        <v>6</v>
      </c>
      <c r="AB18" s="117">
        <f t="shared" si="2"/>
        <v>6.6815144766146995E-3</v>
      </c>
    </row>
    <row r="19" spans="1:28" x14ac:dyDescent="0.25">
      <c r="A19" s="63" t="str">
        <f>$S$1&amp;" ("&amp;$V$2&amp;" to "&amp;$Z$2&amp;")"</f>
        <v>McKinlay (2016-17 to 2020-21)</v>
      </c>
      <c r="B19" s="63"/>
      <c r="C19" s="63"/>
      <c r="D19" s="63"/>
      <c r="E19" s="63"/>
      <c r="F19" s="63"/>
      <c r="G19" s="63" t="str">
        <f>$S$1&amp;" ("&amp;$V$2&amp;" to "&amp;$Z$2&amp;")"</f>
        <v>McKinlay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37</v>
      </c>
      <c r="W19" s="116">
        <v>59</v>
      </c>
      <c r="X19" s="116">
        <v>54</v>
      </c>
      <c r="Y19" s="112">
        <v>80</v>
      </c>
      <c r="Z19" s="112">
        <v>84</v>
      </c>
      <c r="AB19" s="117">
        <f t="shared" si="2"/>
        <v>9.3541202672605794E-2</v>
      </c>
    </row>
    <row r="20" spans="1:28" x14ac:dyDescent="0.25">
      <c r="S20" s="115" t="s">
        <v>66</v>
      </c>
      <c r="T20" s="115"/>
      <c r="U20" s="116"/>
      <c r="V20" s="116">
        <v>6</v>
      </c>
      <c r="W20" s="116">
        <v>13</v>
      </c>
      <c r="X20" s="116">
        <v>6</v>
      </c>
      <c r="Y20" s="112">
        <v>16</v>
      </c>
      <c r="Z20" s="112">
        <v>15</v>
      </c>
      <c r="AB20" s="117">
        <f t="shared" si="2"/>
        <v>1.670378619153675E-2</v>
      </c>
    </row>
    <row r="21" spans="1:28" x14ac:dyDescent="0.25">
      <c r="S21" s="115" t="s">
        <v>67</v>
      </c>
      <c r="T21" s="115"/>
      <c r="U21" s="116"/>
      <c r="V21" s="116">
        <v>32</v>
      </c>
      <c r="W21" s="116">
        <v>34</v>
      </c>
      <c r="X21" s="116">
        <v>24</v>
      </c>
      <c r="Y21" s="112">
        <v>35</v>
      </c>
      <c r="Z21" s="112">
        <v>31</v>
      </c>
      <c r="AB21" s="117">
        <f t="shared" si="2"/>
        <v>3.4521158129175944E-2</v>
      </c>
    </row>
    <row r="22" spans="1:28" x14ac:dyDescent="0.25">
      <c r="S22" s="115" t="s">
        <v>68</v>
      </c>
      <c r="T22" s="115"/>
      <c r="U22" s="116"/>
      <c r="V22" s="116">
        <v>26</v>
      </c>
      <c r="W22" s="116">
        <v>46</v>
      </c>
      <c r="X22" s="116">
        <v>32</v>
      </c>
      <c r="Y22" s="112">
        <v>63</v>
      </c>
      <c r="Z22" s="112">
        <v>55</v>
      </c>
      <c r="AB22" s="117">
        <f t="shared" si="2"/>
        <v>6.1247216035634745E-2</v>
      </c>
    </row>
    <row r="23" spans="1:28" x14ac:dyDescent="0.25">
      <c r="S23" s="115" t="s">
        <v>69</v>
      </c>
      <c r="T23" s="115"/>
      <c r="U23" s="116"/>
      <c r="V23" s="116">
        <v>24</v>
      </c>
      <c r="W23" s="116">
        <v>46</v>
      </c>
      <c r="X23" s="116">
        <v>21</v>
      </c>
      <c r="Y23" s="112">
        <v>39</v>
      </c>
      <c r="Z23" s="112">
        <v>23</v>
      </c>
      <c r="AB23" s="117">
        <f t="shared" si="2"/>
        <v>2.5612472160356347E-2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2</v>
      </c>
      <c r="AB24" s="117">
        <f t="shared" si="2"/>
        <v>2.2271714922048997E-3</v>
      </c>
    </row>
    <row r="25" spans="1:28" x14ac:dyDescent="0.25">
      <c r="S25" s="115" t="s">
        <v>71</v>
      </c>
      <c r="T25" s="115"/>
      <c r="U25" s="116"/>
      <c r="V25" s="116">
        <v>3</v>
      </c>
      <c r="W25" s="116">
        <v>9</v>
      </c>
      <c r="X25" s="116">
        <v>0</v>
      </c>
      <c r="Y25" s="112">
        <v>8</v>
      </c>
      <c r="Z25" s="112">
        <v>14</v>
      </c>
      <c r="AB25" s="117">
        <f t="shared" si="2"/>
        <v>1.5590200445434299E-2</v>
      </c>
    </row>
    <row r="26" spans="1:28" x14ac:dyDescent="0.25">
      <c r="S26" s="115" t="s">
        <v>72</v>
      </c>
      <c r="T26" s="115"/>
      <c r="U26" s="116"/>
      <c r="V26" s="116">
        <v>14</v>
      </c>
      <c r="W26" s="116">
        <v>14</v>
      </c>
      <c r="X26" s="116">
        <v>8</v>
      </c>
      <c r="Y26" s="112">
        <v>24</v>
      </c>
      <c r="Z26" s="112">
        <v>19</v>
      </c>
      <c r="AB26" s="117">
        <f t="shared" si="2"/>
        <v>2.1158129175946547E-2</v>
      </c>
    </row>
    <row r="27" spans="1:28" x14ac:dyDescent="0.25">
      <c r="S27" s="115" t="s">
        <v>73</v>
      </c>
      <c r="T27" s="115"/>
      <c r="U27" s="116"/>
      <c r="V27" s="116">
        <v>11</v>
      </c>
      <c r="W27" s="116">
        <v>10</v>
      </c>
      <c r="X27" s="116">
        <v>9</v>
      </c>
      <c r="Y27" s="112">
        <v>16</v>
      </c>
      <c r="Z27" s="112">
        <v>11</v>
      </c>
      <c r="AB27" s="117">
        <f t="shared" si="2"/>
        <v>1.2249443207126948E-2</v>
      </c>
    </row>
    <row r="28" spans="1:28" x14ac:dyDescent="0.25">
      <c r="S28" s="115" t="s">
        <v>74</v>
      </c>
      <c r="T28" s="115"/>
      <c r="U28" s="116"/>
      <c r="V28" s="116">
        <v>8</v>
      </c>
      <c r="W28" s="116">
        <v>35</v>
      </c>
      <c r="X28" s="116">
        <v>21</v>
      </c>
      <c r="Y28" s="112">
        <v>40</v>
      </c>
      <c r="Z28" s="112">
        <v>21</v>
      </c>
      <c r="AB28" s="117">
        <f t="shared" si="2"/>
        <v>2.3385300668151449E-2</v>
      </c>
    </row>
    <row r="29" spans="1:28" x14ac:dyDescent="0.25">
      <c r="S29" s="115" t="s">
        <v>75</v>
      </c>
      <c r="T29" s="115"/>
      <c r="U29" s="116"/>
      <c r="V29" s="116">
        <v>88</v>
      </c>
      <c r="W29" s="116">
        <v>27</v>
      </c>
      <c r="X29" s="116">
        <v>83</v>
      </c>
      <c r="Y29" s="112">
        <v>81</v>
      </c>
      <c r="Z29" s="112">
        <v>75</v>
      </c>
      <c r="AB29" s="117">
        <f t="shared" si="2"/>
        <v>8.3518930957683743E-2</v>
      </c>
    </row>
    <row r="30" spans="1:28" x14ac:dyDescent="0.25">
      <c r="S30" s="115" t="s">
        <v>76</v>
      </c>
      <c r="T30" s="115"/>
      <c r="U30" s="116"/>
      <c r="V30" s="116">
        <v>14</v>
      </c>
      <c r="W30" s="116">
        <v>19</v>
      </c>
      <c r="X30" s="116">
        <v>18</v>
      </c>
      <c r="Y30" s="112">
        <v>15</v>
      </c>
      <c r="Z30" s="112">
        <v>27</v>
      </c>
      <c r="AB30" s="117">
        <f t="shared" si="2"/>
        <v>3.0066815144766147E-2</v>
      </c>
    </row>
    <row r="31" spans="1:28" x14ac:dyDescent="0.25">
      <c r="S31" s="115" t="s">
        <v>77</v>
      </c>
      <c r="T31" s="115"/>
      <c r="U31" s="116"/>
      <c r="V31" s="116">
        <v>26</v>
      </c>
      <c r="W31" s="116">
        <v>45</v>
      </c>
      <c r="X31" s="116">
        <v>27</v>
      </c>
      <c r="Y31" s="112">
        <v>54</v>
      </c>
      <c r="Z31" s="112">
        <v>34</v>
      </c>
      <c r="AB31" s="117">
        <f t="shared" si="2"/>
        <v>3.7861915367483297E-2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7</v>
      </c>
      <c r="W32" s="116">
        <v>4</v>
      </c>
      <c r="X32" s="116">
        <v>5</v>
      </c>
      <c r="Y32" s="112">
        <v>7</v>
      </c>
      <c r="Z32" s="112">
        <v>8</v>
      </c>
      <c r="AB32" s="117">
        <f t="shared" si="2"/>
        <v>8.9086859688195987E-3</v>
      </c>
    </row>
    <row r="33" spans="19:32" x14ac:dyDescent="0.25">
      <c r="S33" s="115" t="s">
        <v>79</v>
      </c>
      <c r="T33" s="115"/>
      <c r="U33" s="116"/>
      <c r="V33" s="116">
        <v>9</v>
      </c>
      <c r="W33" s="116">
        <v>10</v>
      </c>
      <c r="X33" s="116">
        <v>8</v>
      </c>
      <c r="Y33" s="112">
        <v>7</v>
      </c>
      <c r="Z33" s="112">
        <v>8</v>
      </c>
      <c r="AB33" s="117">
        <f t="shared" si="2"/>
        <v>8.9086859688195987E-3</v>
      </c>
    </row>
    <row r="34" spans="19:32" x14ac:dyDescent="0.25">
      <c r="S34" s="118" t="s">
        <v>53</v>
      </c>
      <c r="T34" s="118"/>
      <c r="U34" s="119"/>
      <c r="V34" s="119">
        <v>463</v>
      </c>
      <c r="W34" s="119">
        <v>845</v>
      </c>
      <c r="X34" s="119">
        <v>499</v>
      </c>
      <c r="Y34" s="120">
        <v>961</v>
      </c>
      <c r="Z34" s="120">
        <v>898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257</v>
      </c>
      <c r="W37" s="112">
        <v>497</v>
      </c>
      <c r="X37" s="112">
        <v>269</v>
      </c>
      <c r="Y37" s="112">
        <v>505</v>
      </c>
      <c r="Z37" s="112">
        <v>462</v>
      </c>
      <c r="AB37" s="132">
        <f>Z37/Z40*100</f>
        <v>82.206405693950174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53</v>
      </c>
      <c r="W38" s="112">
        <v>63</v>
      </c>
      <c r="X38" s="112">
        <v>51</v>
      </c>
      <c r="Y38" s="112">
        <v>105</v>
      </c>
      <c r="Z38" s="112">
        <v>100</v>
      </c>
      <c r="AB38" s="132">
        <f>Z38/Z40*100</f>
        <v>17.793594306049823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310</v>
      </c>
      <c r="W40" s="112">
        <v>560</v>
      </c>
      <c r="X40" s="112">
        <v>320</v>
      </c>
      <c r="Y40" s="112">
        <v>610</v>
      </c>
      <c r="Z40" s="112">
        <v>562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2</v>
      </c>
    </row>
    <row r="45" spans="19:32" x14ac:dyDescent="0.25">
      <c r="S45" s="115" t="s">
        <v>37</v>
      </c>
      <c r="T45" s="115"/>
      <c r="U45" s="112"/>
      <c r="V45" s="112">
        <v>5</v>
      </c>
      <c r="W45" s="112">
        <v>8</v>
      </c>
      <c r="X45" s="112">
        <v>0</v>
      </c>
      <c r="Y45" s="112">
        <v>5</v>
      </c>
      <c r="Z45" s="112">
        <v>13</v>
      </c>
    </row>
    <row r="46" spans="19:32" x14ac:dyDescent="0.25">
      <c r="S46" s="115" t="s">
        <v>38</v>
      </c>
      <c r="T46" s="115"/>
      <c r="U46" s="112"/>
      <c r="V46" s="112">
        <v>16</v>
      </c>
      <c r="W46" s="112">
        <v>41</v>
      </c>
      <c r="X46" s="112">
        <v>20</v>
      </c>
      <c r="Y46" s="112">
        <v>37</v>
      </c>
      <c r="Z46" s="112">
        <v>36</v>
      </c>
    </row>
    <row r="47" spans="19:32" x14ac:dyDescent="0.25">
      <c r="S47" s="115" t="s">
        <v>39</v>
      </c>
      <c r="T47" s="115"/>
      <c r="U47" s="112"/>
      <c r="V47" s="112">
        <v>9</v>
      </c>
      <c r="W47" s="112">
        <v>36</v>
      </c>
      <c r="X47" s="112">
        <v>8</v>
      </c>
      <c r="Y47" s="112">
        <v>60</v>
      </c>
      <c r="Z47" s="112">
        <v>52</v>
      </c>
    </row>
    <row r="48" spans="19:32" x14ac:dyDescent="0.25">
      <c r="S48" s="115" t="s">
        <v>40</v>
      </c>
      <c r="T48" s="115"/>
      <c r="U48" s="112"/>
      <c r="V48" s="112">
        <v>38</v>
      </c>
      <c r="W48" s="112">
        <v>63</v>
      </c>
      <c r="X48" s="112">
        <v>38</v>
      </c>
      <c r="Y48" s="112">
        <v>73</v>
      </c>
      <c r="Z48" s="112">
        <v>39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17</v>
      </c>
      <c r="W49" s="112">
        <v>46</v>
      </c>
      <c r="X49" s="112">
        <v>27</v>
      </c>
      <c r="Y49" s="112">
        <v>60</v>
      </c>
      <c r="Z49" s="112">
        <v>66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McKinlay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14</v>
      </c>
      <c r="W50" s="112">
        <v>28</v>
      </c>
      <c r="X50" s="112">
        <v>18</v>
      </c>
      <c r="Y50" s="112">
        <v>46</v>
      </c>
      <c r="Z50" s="112">
        <v>40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17</v>
      </c>
      <c r="W51" s="112">
        <v>23</v>
      </c>
      <c r="X51" s="112">
        <v>18</v>
      </c>
      <c r="Y51" s="112">
        <v>21</v>
      </c>
      <c r="Z51" s="112">
        <v>23</v>
      </c>
    </row>
    <row r="52" spans="1:26" ht="15" customHeight="1" x14ac:dyDescent="0.25">
      <c r="S52" s="115" t="s">
        <v>44</v>
      </c>
      <c r="T52" s="115"/>
      <c r="U52" s="112"/>
      <c r="V52" s="112">
        <v>18</v>
      </c>
      <c r="W52" s="112">
        <v>29</v>
      </c>
      <c r="X52" s="112">
        <v>25</v>
      </c>
      <c r="Y52" s="112">
        <v>35</v>
      </c>
      <c r="Z52" s="112">
        <v>32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24</v>
      </c>
      <c r="W53" s="112">
        <v>38</v>
      </c>
      <c r="X53" s="112">
        <v>24</v>
      </c>
      <c r="Y53" s="112">
        <v>36</v>
      </c>
      <c r="Z53" s="112">
        <v>32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33</v>
      </c>
      <c r="W54" s="112">
        <v>34</v>
      </c>
      <c r="X54" s="112">
        <v>27</v>
      </c>
      <c r="Y54" s="112">
        <v>46</v>
      </c>
      <c r="Z54" s="112">
        <v>42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19</v>
      </c>
      <c r="W55" s="112">
        <v>29</v>
      </c>
      <c r="X55" s="112">
        <v>26</v>
      </c>
      <c r="Y55" s="112">
        <v>28</v>
      </c>
      <c r="Z55" s="112">
        <v>28</v>
      </c>
    </row>
    <row r="56" spans="1:26" ht="15" customHeight="1" x14ac:dyDescent="0.25">
      <c r="S56" s="115" t="s">
        <v>48</v>
      </c>
      <c r="T56" s="115"/>
      <c r="U56" s="112"/>
      <c r="V56" s="112">
        <v>4</v>
      </c>
      <c r="W56" s="112">
        <v>12</v>
      </c>
      <c r="X56" s="112">
        <v>12</v>
      </c>
      <c r="Y56" s="112">
        <v>14</v>
      </c>
      <c r="Z56" s="112">
        <v>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14</v>
      </c>
      <c r="X57" s="112">
        <v>6</v>
      </c>
      <c r="Y57" s="112">
        <v>16</v>
      </c>
      <c r="Z57" s="112">
        <v>11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10</v>
      </c>
      <c r="W58" s="112">
        <v>6</v>
      </c>
      <c r="X58" s="112">
        <v>4</v>
      </c>
      <c r="Y58" s="112">
        <v>7</v>
      </c>
      <c r="Z58" s="112">
        <v>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6</v>
      </c>
      <c r="Y59" s="112">
        <v>5</v>
      </c>
      <c r="Z59" s="112">
        <v>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228</v>
      </c>
      <c r="W61" s="112">
        <v>426</v>
      </c>
      <c r="X61" s="112">
        <v>252</v>
      </c>
      <c r="Y61" s="112">
        <v>485</v>
      </c>
      <c r="Z61" s="112">
        <v>439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6</v>
      </c>
      <c r="X64" s="112">
        <v>0</v>
      </c>
      <c r="Y64" s="112">
        <v>0</v>
      </c>
      <c r="Z64" s="112">
        <v>20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McKinlay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14</v>
      </c>
      <c r="W65" s="112">
        <v>28</v>
      </c>
      <c r="X65" s="112">
        <v>0</v>
      </c>
      <c r="Y65" s="112">
        <v>20</v>
      </c>
      <c r="Z65" s="112">
        <v>37</v>
      </c>
    </row>
    <row r="66" spans="1:26" x14ac:dyDescent="0.25">
      <c r="S66" s="115" t="s">
        <v>39</v>
      </c>
      <c r="T66" s="115"/>
      <c r="U66" s="112"/>
      <c r="V66" s="112">
        <v>31</v>
      </c>
      <c r="W66" s="112">
        <v>61</v>
      </c>
      <c r="X66" s="112">
        <v>23</v>
      </c>
      <c r="Y66" s="112">
        <v>71</v>
      </c>
      <c r="Z66" s="112">
        <v>65</v>
      </c>
    </row>
    <row r="67" spans="1:26" x14ac:dyDescent="0.25">
      <c r="S67" s="115" t="s">
        <v>40</v>
      </c>
      <c r="T67" s="115"/>
      <c r="U67" s="112"/>
      <c r="V67" s="112">
        <v>22</v>
      </c>
      <c r="W67" s="112">
        <v>56</v>
      </c>
      <c r="X67" s="112">
        <v>42</v>
      </c>
      <c r="Y67" s="112">
        <v>92</v>
      </c>
      <c r="Z67" s="112">
        <v>77</v>
      </c>
    </row>
    <row r="68" spans="1:26" x14ac:dyDescent="0.25">
      <c r="S68" s="115" t="s">
        <v>41</v>
      </c>
      <c r="T68" s="115"/>
      <c r="U68" s="112"/>
      <c r="V68" s="112">
        <v>32</v>
      </c>
      <c r="W68" s="112">
        <v>55</v>
      </c>
      <c r="X68" s="112">
        <v>34</v>
      </c>
      <c r="Y68" s="112">
        <v>52</v>
      </c>
      <c r="Z68" s="112">
        <v>63</v>
      </c>
    </row>
    <row r="69" spans="1:26" x14ac:dyDescent="0.25">
      <c r="S69" s="115" t="s">
        <v>42</v>
      </c>
      <c r="T69" s="115"/>
      <c r="U69" s="112"/>
      <c r="V69" s="112">
        <v>33</v>
      </c>
      <c r="W69" s="112">
        <v>40</v>
      </c>
      <c r="X69" s="112">
        <v>24</v>
      </c>
      <c r="Y69" s="112">
        <v>37</v>
      </c>
      <c r="Z69" s="112">
        <v>34</v>
      </c>
    </row>
    <row r="70" spans="1:26" x14ac:dyDescent="0.25">
      <c r="S70" s="115" t="s">
        <v>43</v>
      </c>
      <c r="T70" s="115"/>
      <c r="U70" s="112"/>
      <c r="V70" s="112">
        <v>17</v>
      </c>
      <c r="W70" s="112">
        <v>25</v>
      </c>
      <c r="X70" s="112">
        <v>14</v>
      </c>
      <c r="Y70" s="112">
        <v>26</v>
      </c>
      <c r="Z70" s="112">
        <v>27</v>
      </c>
    </row>
    <row r="71" spans="1:26" x14ac:dyDescent="0.25">
      <c r="S71" s="115" t="s">
        <v>44</v>
      </c>
      <c r="T71" s="115"/>
      <c r="U71" s="112"/>
      <c r="V71" s="112">
        <v>14</v>
      </c>
      <c r="W71" s="112">
        <v>23</v>
      </c>
      <c r="X71" s="112">
        <v>24</v>
      </c>
      <c r="Y71" s="112">
        <v>39</v>
      </c>
      <c r="Z71" s="112">
        <v>29</v>
      </c>
    </row>
    <row r="72" spans="1:26" x14ac:dyDescent="0.25">
      <c r="S72" s="115" t="s">
        <v>45</v>
      </c>
      <c r="T72" s="115"/>
      <c r="U72" s="112"/>
      <c r="V72" s="112">
        <v>18</v>
      </c>
      <c r="W72" s="112">
        <v>24</v>
      </c>
      <c r="X72" s="112">
        <v>18</v>
      </c>
      <c r="Y72" s="112">
        <v>37</v>
      </c>
      <c r="Z72" s="112">
        <v>21</v>
      </c>
    </row>
    <row r="73" spans="1:26" x14ac:dyDescent="0.25">
      <c r="S73" s="115" t="s">
        <v>46</v>
      </c>
      <c r="T73" s="115"/>
      <c r="U73" s="112"/>
      <c r="V73" s="112">
        <v>29</v>
      </c>
      <c r="W73" s="112">
        <v>48</v>
      </c>
      <c r="X73" s="112">
        <v>25</v>
      </c>
      <c r="Y73" s="112">
        <v>35</v>
      </c>
      <c r="Z73" s="112">
        <v>36</v>
      </c>
    </row>
    <row r="74" spans="1:26" x14ac:dyDescent="0.25">
      <c r="S74" s="115" t="s">
        <v>47</v>
      </c>
      <c r="T74" s="115"/>
      <c r="U74" s="112"/>
      <c r="V74" s="112">
        <v>10</v>
      </c>
      <c r="W74" s="112">
        <v>23</v>
      </c>
      <c r="X74" s="112">
        <v>16</v>
      </c>
      <c r="Y74" s="112">
        <v>26</v>
      </c>
      <c r="Z74" s="112">
        <v>19</v>
      </c>
    </row>
    <row r="75" spans="1:26" x14ac:dyDescent="0.25">
      <c r="S75" s="115" t="s">
        <v>48</v>
      </c>
      <c r="T75" s="115"/>
      <c r="U75" s="112"/>
      <c r="V75" s="112">
        <v>10</v>
      </c>
      <c r="W75" s="112">
        <v>17</v>
      </c>
      <c r="X75" s="112">
        <v>10</v>
      </c>
      <c r="Y75" s="112">
        <v>22</v>
      </c>
      <c r="Z75" s="112">
        <v>12</v>
      </c>
    </row>
    <row r="76" spans="1:26" x14ac:dyDescent="0.25">
      <c r="S76" s="115" t="s">
        <v>49</v>
      </c>
      <c r="T76" s="115"/>
      <c r="U76" s="112"/>
      <c r="V76" s="112">
        <v>8</v>
      </c>
      <c r="W76" s="112">
        <v>13</v>
      </c>
      <c r="X76" s="112">
        <v>9</v>
      </c>
      <c r="Y76" s="112">
        <v>15</v>
      </c>
      <c r="Z76" s="112">
        <v>13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5</v>
      </c>
      <c r="X77" s="112">
        <v>0</v>
      </c>
      <c r="Y77" s="112">
        <v>6</v>
      </c>
      <c r="Z77" s="112">
        <v>3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2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4</v>
      </c>
      <c r="X79" s="112">
        <v>0</v>
      </c>
      <c r="Y79" s="112">
        <v>0</v>
      </c>
      <c r="Z79" s="112">
        <v>1</v>
      </c>
    </row>
    <row r="80" spans="1:26" x14ac:dyDescent="0.25">
      <c r="S80" s="118" t="s">
        <v>53</v>
      </c>
      <c r="T80" s="118"/>
      <c r="U80" s="112"/>
      <c r="V80" s="112">
        <v>240</v>
      </c>
      <c r="W80" s="112">
        <v>414</v>
      </c>
      <c r="X80" s="112">
        <v>241</v>
      </c>
      <c r="Y80" s="112">
        <v>476</v>
      </c>
      <c r="Z80" s="112">
        <v>459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McKinlay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9</v>
      </c>
      <c r="W83" s="112">
        <v>34</v>
      </c>
      <c r="X83" s="112">
        <v>19</v>
      </c>
      <c r="Y83" s="112">
        <v>35</v>
      </c>
      <c r="Z83" s="112">
        <v>33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6</v>
      </c>
      <c r="W84" s="112">
        <v>9</v>
      </c>
      <c r="X84" s="112">
        <v>5</v>
      </c>
      <c r="Y84" s="112">
        <v>8</v>
      </c>
      <c r="Z84" s="112">
        <v>7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21</v>
      </c>
      <c r="W85" s="112">
        <v>23</v>
      </c>
      <c r="X85" s="112">
        <v>29</v>
      </c>
      <c r="Y85" s="112">
        <v>36</v>
      </c>
      <c r="Z85" s="112">
        <v>37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898</v>
      </c>
      <c r="D86" s="96">
        <f t="shared" ref="D86:D91" si="4">AD4</f>
        <v>-6.6528066528066532E-2</v>
      </c>
      <c r="E86" s="97">
        <f t="shared" ref="E86:E91" si="5">AD4</f>
        <v>-6.6528066528066532E-2</v>
      </c>
      <c r="F86" s="96">
        <f t="shared" ref="F86:F91" si="6">AF4</f>
        <v>0.9311827956989247</v>
      </c>
      <c r="G86" s="97">
        <f t="shared" ref="G86:G91" si="7">AF4</f>
        <v>0.9311827956989247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11</v>
      </c>
      <c r="W86" s="112">
        <v>6</v>
      </c>
      <c r="X86" s="112">
        <v>3</v>
      </c>
      <c r="Y86" s="112">
        <v>4</v>
      </c>
      <c r="Z86" s="112">
        <v>5</v>
      </c>
    </row>
    <row r="87" spans="1:30" ht="15" customHeight="1" x14ac:dyDescent="0.25">
      <c r="A87" s="98" t="s">
        <v>4</v>
      </c>
      <c r="B87" s="49"/>
      <c r="C87" s="57" t="str">
        <f t="shared" si="3"/>
        <v>439</v>
      </c>
      <c r="D87" s="96">
        <f t="shared" si="4"/>
        <v>-9.8562628336755664E-2</v>
      </c>
      <c r="E87" s="97">
        <f t="shared" si="5"/>
        <v>-9.8562628336755664E-2</v>
      </c>
      <c r="F87" s="96">
        <f t="shared" si="6"/>
        <v>0.9598214285714286</v>
      </c>
      <c r="G87" s="97">
        <f t="shared" si="7"/>
        <v>0.9598214285714286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0</v>
      </c>
      <c r="W87" s="112">
        <v>3</v>
      </c>
      <c r="X87" s="112">
        <v>6</v>
      </c>
      <c r="Y87" s="112">
        <v>4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459</v>
      </c>
      <c r="D88" s="96">
        <f t="shared" si="4"/>
        <v>-3.3684210526315761E-2</v>
      </c>
      <c r="E88" s="97">
        <f t="shared" si="5"/>
        <v>-3.3684210526315761E-2</v>
      </c>
      <c r="F88" s="96">
        <f t="shared" si="6"/>
        <v>0.92050209205020916</v>
      </c>
      <c r="G88" s="97">
        <f t="shared" si="7"/>
        <v>0.92050209205020916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5</v>
      </c>
      <c r="W88" s="112">
        <v>4</v>
      </c>
      <c r="X88" s="112">
        <v>3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566</v>
      </c>
      <c r="D89" s="96">
        <f t="shared" si="4"/>
        <v>-7.2131147540983598E-2</v>
      </c>
      <c r="E89" s="97">
        <f t="shared" si="5"/>
        <v>-7.2131147540983598E-2</v>
      </c>
      <c r="F89" s="96">
        <f t="shared" si="6"/>
        <v>0.84364820846905531</v>
      </c>
      <c r="G89" s="97">
        <f t="shared" si="7"/>
        <v>0.84364820846905531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25</v>
      </c>
      <c r="W89" s="112">
        <v>32</v>
      </c>
      <c r="X89" s="112">
        <v>32</v>
      </c>
      <c r="Y89" s="112">
        <v>42</v>
      </c>
      <c r="Z89" s="112">
        <v>41</v>
      </c>
    </row>
    <row r="90" spans="1:30" ht="15" customHeight="1" x14ac:dyDescent="0.25">
      <c r="A90" s="49" t="s">
        <v>98</v>
      </c>
      <c r="B90" s="49"/>
      <c r="C90" s="57" t="str">
        <f t="shared" si="3"/>
        <v>$43,228</v>
      </c>
      <c r="D90" s="96">
        <f t="shared" si="4"/>
        <v>-1.5036202549278954E-5</v>
      </c>
      <c r="E90" s="97">
        <f t="shared" si="5"/>
        <v>-1.5036202549278954E-5</v>
      </c>
      <c r="F90" s="96">
        <f t="shared" si="6"/>
        <v>-1.4643013853193776E-2</v>
      </c>
      <c r="G90" s="97">
        <f t="shared" si="7"/>
        <v>-1.4643013853193776E-2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33</v>
      </c>
      <c r="W90" s="112">
        <v>81</v>
      </c>
      <c r="X90" s="112">
        <v>33</v>
      </c>
      <c r="Y90" s="112">
        <v>70</v>
      </c>
      <c r="Z90" s="112">
        <v>74</v>
      </c>
    </row>
    <row r="91" spans="1:30" ht="15" customHeight="1" x14ac:dyDescent="0.25">
      <c r="A91" s="49" t="s">
        <v>7</v>
      </c>
      <c r="B91" s="49"/>
      <c r="C91" s="57" t="str">
        <f t="shared" si="3"/>
        <v>$31.6 mil</v>
      </c>
      <c r="D91" s="96">
        <f t="shared" si="4"/>
        <v>-0.2554556155283586</v>
      </c>
      <c r="E91" s="97">
        <f t="shared" si="5"/>
        <v>-0.2554556155283586</v>
      </c>
      <c r="F91" s="96">
        <f t="shared" si="6"/>
        <v>0.83718520495673876</v>
      </c>
      <c r="G91" s="97">
        <f t="shared" si="7"/>
        <v>0.83718520495673876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156</v>
      </c>
      <c r="W91" s="112">
        <v>291</v>
      </c>
      <c r="X91" s="112">
        <v>169</v>
      </c>
      <c r="Y91" s="112">
        <v>319</v>
      </c>
      <c r="Z91" s="112">
        <v>298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11</v>
      </c>
      <c r="W93" s="112">
        <v>21</v>
      </c>
      <c r="X93" s="112">
        <v>11</v>
      </c>
      <c r="Y93" s="112">
        <v>23</v>
      </c>
      <c r="Z93" s="112">
        <v>24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10</v>
      </c>
      <c r="W94" s="112">
        <v>24</v>
      </c>
      <c r="X94" s="112">
        <v>9</v>
      </c>
      <c r="Y94" s="112">
        <v>20</v>
      </c>
      <c r="Z94" s="112">
        <v>22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9</v>
      </c>
      <c r="W95" s="112">
        <v>7</v>
      </c>
      <c r="X95" s="112">
        <v>7</v>
      </c>
      <c r="Y95" s="112">
        <v>11</v>
      </c>
      <c r="Z95" s="112">
        <v>14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20</v>
      </c>
      <c r="W96" s="112">
        <v>23</v>
      </c>
      <c r="X96" s="112">
        <v>15</v>
      </c>
      <c r="Y96" s="112">
        <v>26</v>
      </c>
      <c r="Z96" s="112">
        <v>19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27</v>
      </c>
      <c r="W97" s="112">
        <v>35</v>
      </c>
      <c r="X97" s="112">
        <v>26</v>
      </c>
      <c r="Y97" s="112">
        <v>44</v>
      </c>
      <c r="Z97" s="112">
        <v>31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13</v>
      </c>
      <c r="W98" s="112">
        <v>14</v>
      </c>
      <c r="X98" s="112">
        <v>10</v>
      </c>
      <c r="Y98" s="112">
        <v>9</v>
      </c>
      <c r="Z98" s="112">
        <v>7</v>
      </c>
    </row>
    <row r="99" spans="1:32" ht="15" customHeight="1" x14ac:dyDescent="0.25">
      <c r="S99" s="115" t="s">
        <v>199</v>
      </c>
      <c r="T99" s="115"/>
      <c r="U99" s="112"/>
      <c r="V99" s="112">
        <v>0</v>
      </c>
      <c r="W99" s="112">
        <v>0</v>
      </c>
      <c r="X99" s="112">
        <v>0</v>
      </c>
      <c r="Y99" s="112">
        <v>3</v>
      </c>
      <c r="Z99" s="112">
        <v>7</v>
      </c>
    </row>
    <row r="100" spans="1:32" ht="15" customHeight="1" x14ac:dyDescent="0.25">
      <c r="S100" s="115" t="s">
        <v>58</v>
      </c>
      <c r="T100" s="115"/>
      <c r="U100" s="112"/>
      <c r="V100" s="112">
        <v>36</v>
      </c>
      <c r="W100" s="112">
        <v>53</v>
      </c>
      <c r="X100" s="112">
        <v>35</v>
      </c>
      <c r="Y100" s="112">
        <v>63</v>
      </c>
      <c r="Z100" s="112">
        <v>80</v>
      </c>
    </row>
    <row r="101" spans="1:32" x14ac:dyDescent="0.25">
      <c r="A101" s="18"/>
      <c r="S101" s="118" t="s">
        <v>53</v>
      </c>
      <c r="T101" s="118"/>
      <c r="U101" s="112"/>
      <c r="V101" s="112">
        <v>149</v>
      </c>
      <c r="W101" s="112">
        <v>261</v>
      </c>
      <c r="X101" s="112">
        <v>147</v>
      </c>
      <c r="Y101" s="112">
        <v>291</v>
      </c>
      <c r="Z101" s="112">
        <v>269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432</v>
      </c>
      <c r="W104" s="112">
        <v>574</v>
      </c>
      <c r="X104" s="112">
        <v>432</v>
      </c>
      <c r="Y104" s="112">
        <v>587</v>
      </c>
      <c r="Z104" s="112">
        <v>587</v>
      </c>
      <c r="AB104" s="109" t="str">
        <f>TEXT(Z104,"###,###")</f>
        <v>587</v>
      </c>
      <c r="AD104" s="130">
        <f>Z104/($Z$4)*100</f>
        <v>65.36748329621382</v>
      </c>
      <c r="AF104" s="109"/>
    </row>
    <row r="105" spans="1:32" x14ac:dyDescent="0.25">
      <c r="S105" s="115" t="s">
        <v>17</v>
      </c>
      <c r="T105" s="115"/>
      <c r="U105" s="112"/>
      <c r="V105" s="112">
        <v>131</v>
      </c>
      <c r="W105" s="112">
        <v>79</v>
      </c>
      <c r="X105" s="112">
        <v>126</v>
      </c>
      <c r="Y105" s="112">
        <v>145</v>
      </c>
      <c r="Z105" s="112">
        <v>135</v>
      </c>
      <c r="AB105" s="109" t="str">
        <f>TEXT(Z105,"###,###")</f>
        <v>135</v>
      </c>
      <c r="AD105" s="130">
        <f>Z105/($Z$4)*100</f>
        <v>15.033407572383073</v>
      </c>
      <c r="AF105" s="109"/>
    </row>
    <row r="106" spans="1:32" x14ac:dyDescent="0.25">
      <c r="S106" s="118" t="s">
        <v>53</v>
      </c>
      <c r="T106" s="118"/>
      <c r="U106" s="120"/>
      <c r="V106" s="120">
        <v>563</v>
      </c>
      <c r="W106" s="120">
        <v>653</v>
      </c>
      <c r="X106" s="120">
        <v>558</v>
      </c>
      <c r="Y106" s="120">
        <v>732</v>
      </c>
      <c r="Z106" s="120">
        <v>722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120</v>
      </c>
      <c r="W108" s="112">
        <v>210</v>
      </c>
      <c r="X108" s="112">
        <v>100</v>
      </c>
      <c r="Y108" s="112">
        <v>221</v>
      </c>
      <c r="Z108" s="112">
        <v>192</v>
      </c>
      <c r="AB108" s="109" t="str">
        <f>TEXT(Z108,"###,###")</f>
        <v>192</v>
      </c>
      <c r="AD108" s="130">
        <f>Z108/($Z$4)*100</f>
        <v>21.380846325167038</v>
      </c>
      <c r="AF108" s="109"/>
    </row>
    <row r="109" spans="1:32" x14ac:dyDescent="0.25">
      <c r="S109" s="115" t="s">
        <v>20</v>
      </c>
      <c r="T109" s="115"/>
      <c r="U109" s="112"/>
      <c r="V109" s="112">
        <v>58</v>
      </c>
      <c r="W109" s="112">
        <v>156</v>
      </c>
      <c r="X109" s="112">
        <v>71</v>
      </c>
      <c r="Y109" s="112">
        <v>168</v>
      </c>
      <c r="Z109" s="112">
        <v>200</v>
      </c>
      <c r="AB109" s="109" t="str">
        <f>TEXT(Z109,"###,###")</f>
        <v>200</v>
      </c>
      <c r="AD109" s="130">
        <f>Z109/($Z$4)*100</f>
        <v>22.271714922049</v>
      </c>
      <c r="AF109" s="109"/>
    </row>
    <row r="110" spans="1:32" x14ac:dyDescent="0.25">
      <c r="S110" s="115" t="s">
        <v>21</v>
      </c>
      <c r="T110" s="115"/>
      <c r="U110" s="112"/>
      <c r="V110" s="112">
        <v>112</v>
      </c>
      <c r="W110" s="112">
        <v>93</v>
      </c>
      <c r="X110" s="112">
        <v>122</v>
      </c>
      <c r="Y110" s="112">
        <v>201</v>
      </c>
      <c r="Z110" s="112">
        <v>175</v>
      </c>
      <c r="AB110" s="109" t="str">
        <f>TEXT(Z110,"###,###")</f>
        <v>175</v>
      </c>
      <c r="AD110" s="130">
        <f>Z110/($Z$4)*100</f>
        <v>19.487750556792875</v>
      </c>
      <c r="AF110" s="109"/>
    </row>
    <row r="111" spans="1:32" x14ac:dyDescent="0.25">
      <c r="S111" s="115" t="s">
        <v>22</v>
      </c>
      <c r="T111" s="115"/>
      <c r="U111" s="112"/>
      <c r="V111" s="112">
        <v>89</v>
      </c>
      <c r="W111" s="112">
        <v>157</v>
      </c>
      <c r="X111" s="112">
        <v>99</v>
      </c>
      <c r="Y111" s="112">
        <v>159</v>
      </c>
      <c r="Z111" s="112">
        <v>150</v>
      </c>
      <c r="AB111" s="109" t="str">
        <f>TEXT(Z111,"###,###")</f>
        <v>150</v>
      </c>
      <c r="AD111" s="130">
        <f>Z111/($Z$4)*100</f>
        <v>16.70378619153675</v>
      </c>
      <c r="AF111" s="109"/>
    </row>
    <row r="112" spans="1:32" x14ac:dyDescent="0.25">
      <c r="S112" s="118" t="s">
        <v>53</v>
      </c>
      <c r="T112" s="118"/>
      <c r="U112" s="112"/>
      <c r="V112" s="112">
        <v>460</v>
      </c>
      <c r="W112" s="112">
        <v>841</v>
      </c>
      <c r="X112" s="112">
        <v>494</v>
      </c>
      <c r="Y112" s="112">
        <v>957</v>
      </c>
      <c r="Z112" s="112">
        <v>898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43.8</v>
      </c>
      <c r="W118" s="131">
        <v>42.56</v>
      </c>
      <c r="X118" s="131">
        <v>44.36</v>
      </c>
      <c r="Y118" s="131">
        <v>41.64</v>
      </c>
      <c r="Z118" s="131">
        <v>41.56</v>
      </c>
      <c r="AB118" s="109" t="str">
        <f>TEXT(Z118,"##.0")</f>
        <v>41.6</v>
      </c>
    </row>
    <row r="120" spans="19:32" x14ac:dyDescent="0.25">
      <c r="S120" s="101" t="s">
        <v>100</v>
      </c>
      <c r="T120" s="112"/>
      <c r="U120" s="112"/>
      <c r="V120" s="112">
        <v>197</v>
      </c>
      <c r="W120" s="112">
        <v>320</v>
      </c>
      <c r="X120" s="112">
        <v>194</v>
      </c>
      <c r="Y120" s="112">
        <v>372</v>
      </c>
      <c r="Z120" s="112">
        <v>334</v>
      </c>
      <c r="AB120" s="109" t="str">
        <f>TEXT(Z120,"###,###")</f>
        <v>334</v>
      </c>
    </row>
    <row r="121" spans="19:32" x14ac:dyDescent="0.25">
      <c r="S121" s="101" t="s">
        <v>101</v>
      </c>
      <c r="T121" s="112"/>
      <c r="U121" s="112"/>
      <c r="V121" s="112">
        <v>64</v>
      </c>
      <c r="W121" s="112">
        <v>114</v>
      </c>
      <c r="X121" s="112">
        <v>64</v>
      </c>
      <c r="Y121" s="112">
        <v>122</v>
      </c>
      <c r="Z121" s="112">
        <v>118</v>
      </c>
      <c r="AB121" s="109" t="str">
        <f>TEXT(Z121,"###,###")</f>
        <v>118</v>
      </c>
    </row>
    <row r="122" spans="19:32" x14ac:dyDescent="0.25">
      <c r="S122" s="101" t="s">
        <v>102</v>
      </c>
      <c r="T122" s="112"/>
      <c r="U122" s="112"/>
      <c r="V122" s="112">
        <v>45</v>
      </c>
      <c r="W122" s="112">
        <v>117</v>
      </c>
      <c r="X122" s="112">
        <v>57</v>
      </c>
      <c r="Y122" s="112">
        <v>120</v>
      </c>
      <c r="Z122" s="112">
        <v>113</v>
      </c>
      <c r="AB122" s="109" t="str">
        <f>TEXT(Z122,"###,###")</f>
        <v>113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242</v>
      </c>
      <c r="W124" s="112">
        <v>437</v>
      </c>
      <c r="X124" s="112">
        <v>251</v>
      </c>
      <c r="Y124" s="112">
        <v>492</v>
      </c>
      <c r="Z124" s="112">
        <v>447</v>
      </c>
      <c r="AB124" s="109" t="str">
        <f>TEXT(Z124,"###,###")</f>
        <v>447</v>
      </c>
      <c r="AD124" s="127">
        <f>Z124/$Z$7*100</f>
        <v>78.975265017667837</v>
      </c>
    </row>
    <row r="125" spans="19:32" x14ac:dyDescent="0.25">
      <c r="S125" s="101" t="s">
        <v>104</v>
      </c>
      <c r="T125" s="112"/>
      <c r="U125" s="112"/>
      <c r="V125" s="112">
        <v>109</v>
      </c>
      <c r="W125" s="112">
        <v>231</v>
      </c>
      <c r="X125" s="112">
        <v>121</v>
      </c>
      <c r="Y125" s="112">
        <v>242</v>
      </c>
      <c r="Z125" s="112">
        <v>231</v>
      </c>
      <c r="AB125" s="109" t="str">
        <f>TEXT(Z125,"###,###")</f>
        <v>231</v>
      </c>
      <c r="AD125" s="127">
        <f>Z125/$Z$7*100</f>
        <v>40.812720848056536</v>
      </c>
    </row>
    <row r="127" spans="19:32" x14ac:dyDescent="0.25">
      <c r="S127" s="101" t="s">
        <v>105</v>
      </c>
      <c r="T127" s="112"/>
      <c r="U127" s="112"/>
      <c r="V127" s="112">
        <v>153</v>
      </c>
      <c r="W127" s="112">
        <v>292</v>
      </c>
      <c r="X127" s="112">
        <v>167</v>
      </c>
      <c r="Y127" s="112">
        <v>320</v>
      </c>
      <c r="Z127" s="112">
        <v>299</v>
      </c>
      <c r="AB127" s="109" t="str">
        <f>TEXT(Z127,"###,###")</f>
        <v>299</v>
      </c>
      <c r="AD127" s="127">
        <f>Z127/$Z$7*100</f>
        <v>52.82685512367491</v>
      </c>
    </row>
    <row r="128" spans="19:32" x14ac:dyDescent="0.25">
      <c r="S128" s="101" t="s">
        <v>106</v>
      </c>
      <c r="T128" s="112"/>
      <c r="U128" s="112"/>
      <c r="V128" s="112">
        <v>151</v>
      </c>
      <c r="W128" s="112">
        <v>265</v>
      </c>
      <c r="X128" s="112">
        <v>151</v>
      </c>
      <c r="Y128" s="112">
        <v>294</v>
      </c>
      <c r="Z128" s="112">
        <v>263</v>
      </c>
      <c r="AB128" s="109" t="str">
        <f>TEXT(Z128,"###,###")</f>
        <v>263</v>
      </c>
      <c r="AD128" s="127">
        <f>Z128/$Z$7*100</f>
        <v>46.466431095406364</v>
      </c>
    </row>
    <row r="130" spans="19:20" x14ac:dyDescent="0.25">
      <c r="S130" s="101" t="s">
        <v>280</v>
      </c>
      <c r="T130" s="127">
        <v>59.010600706713781</v>
      </c>
    </row>
    <row r="131" spans="19:20" x14ac:dyDescent="0.25">
      <c r="S131" s="101" t="s">
        <v>281</v>
      </c>
      <c r="T131" s="127">
        <v>20.848056537102476</v>
      </c>
    </row>
    <row r="132" spans="19:20" x14ac:dyDescent="0.25">
      <c r="S132" s="101" t="s">
        <v>282</v>
      </c>
      <c r="T132" s="127">
        <v>19.964664310954063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6191C7F-BDB7-433B-A12D-3473B0C8679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2ED14EF-4CC7-4915-B414-8B255ED9D01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855079C-3366-4D31-A696-70F14F8F9C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55F14F7-05AF-47C7-9BAE-CC03CFB1E5F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C8CAF-34BE-4884-ACE0-E945D242CDE2}">
  <sheetPr codeName="Sheet108">
    <tabColor theme="4" tint="-0.249977111117893"/>
  </sheetPr>
  <dimension ref="A1:AM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8.710937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style="101" customWidth="1"/>
    <col min="34" max="39" width="9.140625" style="10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154</v>
      </c>
      <c r="T1" s="99"/>
      <c r="U1" s="99"/>
      <c r="V1" s="99"/>
      <c r="W1" s="99"/>
      <c r="X1" s="99"/>
      <c r="Y1" s="100" t="s">
        <v>243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154</v>
      </c>
      <c r="Y3" s="105" t="s">
        <v>243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9.44 Mapoon,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57</v>
      </c>
      <c r="W4" s="108">
        <v>146</v>
      </c>
      <c r="X4" s="108">
        <v>170</v>
      </c>
      <c r="Y4" s="108">
        <v>178</v>
      </c>
      <c r="Z4" s="108">
        <v>184</v>
      </c>
      <c r="AB4" s="109" t="str">
        <f>TEXT(Z4,"###,###")</f>
        <v>184</v>
      </c>
      <c r="AD4" s="110">
        <f>Z4/Y4-1</f>
        <v>3.3707865168539408E-2</v>
      </c>
      <c r="AF4" s="136">
        <f t="shared" ref="AF4:AF9" si="0">Z4/V4-1</f>
        <v>2.2280701754385963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32</v>
      </c>
      <c r="W5" s="108">
        <v>83</v>
      </c>
      <c r="X5" s="108">
        <v>79</v>
      </c>
      <c r="Y5" s="108">
        <v>88</v>
      </c>
      <c r="Z5" s="108">
        <v>94</v>
      </c>
      <c r="AB5" s="109" t="str">
        <f>TEXT(Z5,"###,###")</f>
        <v>94</v>
      </c>
      <c r="AD5" s="110">
        <f t="shared" ref="AD5:AD9" si="1">Z5/Y5-1</f>
        <v>6.8181818181818121E-2</v>
      </c>
      <c r="AF5" s="136">
        <f t="shared" si="0"/>
        <v>1.9375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22</v>
      </c>
      <c r="W6" s="108">
        <v>59</v>
      </c>
      <c r="X6" s="108">
        <v>85</v>
      </c>
      <c r="Y6" s="108">
        <v>86</v>
      </c>
      <c r="Z6" s="108">
        <v>88</v>
      </c>
      <c r="AB6" s="109" t="str">
        <f>TEXT(Z6,"###,###")</f>
        <v>88</v>
      </c>
      <c r="AD6" s="110">
        <f t="shared" si="1"/>
        <v>2.3255813953488413E-2</v>
      </c>
      <c r="AF6" s="135">
        <f t="shared" si="0"/>
        <v>3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41</v>
      </c>
      <c r="W7" s="108">
        <v>98</v>
      </c>
      <c r="X7" s="108">
        <v>109</v>
      </c>
      <c r="Y7" s="108">
        <v>125</v>
      </c>
      <c r="Z7" s="108">
        <v>136</v>
      </c>
      <c r="AB7" s="109" t="str">
        <f>TEXT(Z7,"###,###")</f>
        <v>136</v>
      </c>
      <c r="AD7" s="110">
        <f t="shared" si="1"/>
        <v>8.8000000000000078E-2</v>
      </c>
      <c r="AF7" s="135">
        <f t="shared" si="0"/>
        <v>2.3170731707317072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184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136</v>
      </c>
      <c r="P8" s="67"/>
      <c r="S8" s="107" t="s">
        <v>84</v>
      </c>
      <c r="T8" s="108"/>
      <c r="U8" s="108"/>
      <c r="V8" s="108">
        <v>23591.11</v>
      </c>
      <c r="W8" s="108">
        <v>36955.67</v>
      </c>
      <c r="X8" s="108">
        <v>32193</v>
      </c>
      <c r="Y8" s="108">
        <v>29820.799999999999</v>
      </c>
      <c r="Z8" s="108">
        <v>30151.82</v>
      </c>
      <c r="AB8" s="109" t="str">
        <f>TEXT(Z8,"$###,###")</f>
        <v>$30,152</v>
      </c>
      <c r="AD8" s="110">
        <f t="shared" si="1"/>
        <v>1.1100305826805545E-2</v>
      </c>
      <c r="AF8" s="135">
        <f t="shared" si="0"/>
        <v>0.27810094565283272</v>
      </c>
    </row>
    <row r="9" spans="1:32" x14ac:dyDescent="0.25">
      <c r="A9" s="30" t="s">
        <v>14</v>
      </c>
      <c r="B9" s="71"/>
      <c r="C9" s="72"/>
      <c r="D9" s="73">
        <f>AD104</f>
        <v>38.586956521739133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55.882352941176471</v>
      </c>
      <c r="P9" s="74" t="s">
        <v>85</v>
      </c>
      <c r="S9" s="107" t="s">
        <v>7</v>
      </c>
      <c r="T9" s="108"/>
      <c r="U9" s="108"/>
      <c r="V9" s="108">
        <v>1074602</v>
      </c>
      <c r="W9" s="108">
        <v>4200904</v>
      </c>
      <c r="X9" s="108">
        <v>4634464</v>
      </c>
      <c r="Y9" s="108">
        <v>4798441</v>
      </c>
      <c r="Z9" s="108">
        <v>5334714</v>
      </c>
      <c r="AB9" s="109" t="str">
        <f>TEXT(Z9/1000000,"$#,###.0")&amp;" mil"</f>
        <v>$5.3 mil</v>
      </c>
      <c r="AD9" s="110">
        <f t="shared" si="1"/>
        <v>0.11175984033147435</v>
      </c>
      <c r="AF9" s="135">
        <f t="shared" si="0"/>
        <v>3.9643626198350645</v>
      </c>
    </row>
    <row r="10" spans="1:32" x14ac:dyDescent="0.25">
      <c r="A10" s="30" t="s">
        <v>17</v>
      </c>
      <c r="B10" s="71"/>
      <c r="C10" s="72"/>
      <c r="D10" s="73">
        <f>AD105</f>
        <v>54.891304347826086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47.058823529411761</v>
      </c>
      <c r="P10" s="74" t="s">
        <v>85</v>
      </c>
      <c r="S10" s="107"/>
      <c r="U10" s="133"/>
      <c r="V10" s="134"/>
      <c r="W10" s="133"/>
      <c r="X10" s="133"/>
      <c r="Y10" s="133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99.264705882352942</v>
      </c>
      <c r="P11" s="74" t="s">
        <v>85</v>
      </c>
      <c r="S11" s="107" t="s">
        <v>29</v>
      </c>
      <c r="T11" s="112"/>
      <c r="U11" s="112"/>
      <c r="V11" s="112">
        <v>57</v>
      </c>
      <c r="W11" s="112">
        <v>145</v>
      </c>
      <c r="X11" s="112">
        <v>167</v>
      </c>
      <c r="Y11" s="112">
        <v>173</v>
      </c>
      <c r="Z11" s="112">
        <v>180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2.9411764705882351</v>
      </c>
      <c r="P12" s="74" t="s">
        <v>85</v>
      </c>
      <c r="S12" s="107" t="s">
        <v>30</v>
      </c>
      <c r="T12" s="112"/>
      <c r="U12" s="112"/>
      <c r="V12" s="112">
        <v>0</v>
      </c>
      <c r="W12" s="112">
        <v>0</v>
      </c>
      <c r="X12" s="112">
        <v>4</v>
      </c>
      <c r="Y12" s="112">
        <v>6</v>
      </c>
      <c r="Z12" s="112">
        <v>4</v>
      </c>
    </row>
    <row r="13" spans="1:32" ht="15" customHeight="1" x14ac:dyDescent="0.25">
      <c r="A13" s="30" t="s">
        <v>19</v>
      </c>
      <c r="B13" s="72"/>
      <c r="C13" s="72"/>
      <c r="D13" s="73">
        <f>AD108</f>
        <v>9.2391304347826075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0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11.413043478260869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40.2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52.173913043478258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15.217391304347828</v>
      </c>
      <c r="P15" s="74" t="s">
        <v>85</v>
      </c>
      <c r="S15" s="115" t="s">
        <v>61</v>
      </c>
      <c r="T15" s="115"/>
      <c r="U15" s="116"/>
      <c r="V15" s="116">
        <v>0</v>
      </c>
      <c r="W15" s="116">
        <v>0</v>
      </c>
      <c r="X15" s="116">
        <v>0</v>
      </c>
      <c r="Y15" s="112">
        <v>0</v>
      </c>
      <c r="Z15" s="112">
        <v>5</v>
      </c>
      <c r="AB15" s="117">
        <f t="shared" ref="AB15:AB34" si="2">IF(Z15="np",0,Z15/$Z$34)</f>
        <v>2.717391304347826E-2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25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84.782608695652172</v>
      </c>
      <c r="P16" s="37" t="s">
        <v>85</v>
      </c>
      <c r="S16" s="115" t="s">
        <v>62</v>
      </c>
      <c r="T16" s="115"/>
      <c r="U16" s="116"/>
      <c r="V16" s="116">
        <v>0</v>
      </c>
      <c r="W16" s="116">
        <v>7</v>
      </c>
      <c r="X16" s="116">
        <v>12</v>
      </c>
      <c r="Y16" s="112">
        <v>4</v>
      </c>
      <c r="Z16" s="112">
        <v>7</v>
      </c>
      <c r="AB16" s="117">
        <f t="shared" si="2"/>
        <v>3.8043478260869568E-2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0</v>
      </c>
      <c r="W17" s="116">
        <v>0</v>
      </c>
      <c r="X17" s="116">
        <v>0</v>
      </c>
      <c r="Y17" s="112">
        <v>0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2</v>
      </c>
      <c r="AB18" s="117">
        <f t="shared" si="2"/>
        <v>1.0869565217391304E-2</v>
      </c>
    </row>
    <row r="19" spans="1:28" x14ac:dyDescent="0.25">
      <c r="A19" s="63" t="str">
        <f>$S$1&amp;" ("&amp;$V$2&amp;" to "&amp;$Z$2&amp;")"</f>
        <v>Mapoon (2016-17 to 2020-21)</v>
      </c>
      <c r="B19" s="63"/>
      <c r="C19" s="63"/>
      <c r="D19" s="63"/>
      <c r="E19" s="63"/>
      <c r="F19" s="63"/>
      <c r="G19" s="63" t="str">
        <f>$S$1&amp;" ("&amp;$V$2&amp;" to "&amp;$Z$2&amp;")"</f>
        <v>Mapoon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3</v>
      </c>
      <c r="W19" s="116">
        <v>16</v>
      </c>
      <c r="X19" s="116">
        <v>17</v>
      </c>
      <c r="Y19" s="112">
        <v>16</v>
      </c>
      <c r="Z19" s="112">
        <v>14</v>
      </c>
      <c r="AB19" s="117">
        <f t="shared" si="2"/>
        <v>7.6086956521739135E-2</v>
      </c>
    </row>
    <row r="20" spans="1:28" x14ac:dyDescent="0.25">
      <c r="S20" s="115" t="s">
        <v>66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67</v>
      </c>
      <c r="T21" s="115"/>
      <c r="U21" s="116"/>
      <c r="V21" s="116">
        <v>0</v>
      </c>
      <c r="W21" s="116">
        <v>0</v>
      </c>
      <c r="X21" s="116">
        <v>0</v>
      </c>
      <c r="Y21" s="112">
        <v>0</v>
      </c>
      <c r="Z21" s="112">
        <v>1</v>
      </c>
      <c r="AB21" s="117">
        <f t="shared" si="2"/>
        <v>5.434782608695652E-3</v>
      </c>
    </row>
    <row r="22" spans="1:28" x14ac:dyDescent="0.25">
      <c r="S22" s="115" t="s">
        <v>68</v>
      </c>
      <c r="T22" s="115"/>
      <c r="U22" s="116"/>
      <c r="V22" s="116">
        <v>0</v>
      </c>
      <c r="W22" s="116">
        <v>0</v>
      </c>
      <c r="X22" s="116">
        <v>8</v>
      </c>
      <c r="Y22" s="112">
        <v>8</v>
      </c>
      <c r="Z22" s="112">
        <v>5</v>
      </c>
      <c r="AB22" s="117">
        <f t="shared" si="2"/>
        <v>2.717391304347826E-2</v>
      </c>
    </row>
    <row r="23" spans="1:28" x14ac:dyDescent="0.25">
      <c r="S23" s="115" t="s">
        <v>69</v>
      </c>
      <c r="T23" s="115"/>
      <c r="U23" s="116"/>
      <c r="V23" s="116">
        <v>0</v>
      </c>
      <c r="W23" s="116">
        <v>7</v>
      </c>
      <c r="X23" s="116">
        <v>8</v>
      </c>
      <c r="Y23" s="112">
        <v>0</v>
      </c>
      <c r="Z23" s="112">
        <v>2</v>
      </c>
      <c r="AB23" s="117">
        <f t="shared" si="2"/>
        <v>1.0869565217391304E-2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71</v>
      </c>
      <c r="T25" s="115"/>
      <c r="U25" s="116"/>
      <c r="V25" s="116">
        <v>0</v>
      </c>
      <c r="W25" s="116">
        <v>0</v>
      </c>
      <c r="X25" s="116">
        <v>0</v>
      </c>
      <c r="Y25" s="112">
        <v>0</v>
      </c>
      <c r="Z25" s="112">
        <v>2</v>
      </c>
      <c r="AB25" s="117">
        <f t="shared" si="2"/>
        <v>1.0869565217391304E-2</v>
      </c>
    </row>
    <row r="26" spans="1:28" x14ac:dyDescent="0.25">
      <c r="S26" s="115" t="s">
        <v>72</v>
      </c>
      <c r="T26" s="115"/>
      <c r="U26" s="116"/>
      <c r="V26" s="116">
        <v>0</v>
      </c>
      <c r="W26" s="116">
        <v>10</v>
      </c>
      <c r="X26" s="116">
        <v>7</v>
      </c>
      <c r="Y26" s="112">
        <v>6</v>
      </c>
      <c r="Z26" s="112">
        <v>8</v>
      </c>
      <c r="AB26" s="117">
        <f t="shared" si="2"/>
        <v>4.3478260869565216E-2</v>
      </c>
    </row>
    <row r="27" spans="1:28" x14ac:dyDescent="0.25">
      <c r="S27" s="115" t="s">
        <v>73</v>
      </c>
      <c r="T27" s="115"/>
      <c r="U27" s="116"/>
      <c r="V27" s="116">
        <v>9</v>
      </c>
      <c r="W27" s="116">
        <v>6</v>
      </c>
      <c r="X27" s="116">
        <v>0</v>
      </c>
      <c r="Y27" s="112">
        <v>0</v>
      </c>
      <c r="Z27" s="112">
        <v>14</v>
      </c>
      <c r="AB27" s="117">
        <f t="shared" si="2"/>
        <v>7.6086956521739135E-2</v>
      </c>
    </row>
    <row r="28" spans="1:28" x14ac:dyDescent="0.25">
      <c r="S28" s="115" t="s">
        <v>74</v>
      </c>
      <c r="T28" s="115"/>
      <c r="U28" s="116"/>
      <c r="V28" s="116">
        <v>0</v>
      </c>
      <c r="W28" s="116">
        <v>9</v>
      </c>
      <c r="X28" s="116">
        <v>0</v>
      </c>
      <c r="Y28" s="112">
        <v>0</v>
      </c>
      <c r="Z28" s="112">
        <v>4</v>
      </c>
      <c r="AB28" s="117">
        <f t="shared" si="2"/>
        <v>2.1739130434782608E-2</v>
      </c>
    </row>
    <row r="29" spans="1:28" x14ac:dyDescent="0.25">
      <c r="S29" s="115" t="s">
        <v>75</v>
      </c>
      <c r="T29" s="115"/>
      <c r="U29" s="116"/>
      <c r="V29" s="116">
        <v>27</v>
      </c>
      <c r="W29" s="116">
        <v>47</v>
      </c>
      <c r="X29" s="116">
        <v>66</v>
      </c>
      <c r="Y29" s="112">
        <v>71</v>
      </c>
      <c r="Z29" s="112">
        <v>74</v>
      </c>
      <c r="AB29" s="117">
        <f t="shared" si="2"/>
        <v>0.40217391304347827</v>
      </c>
    </row>
    <row r="30" spans="1:28" x14ac:dyDescent="0.25">
      <c r="S30" s="115" t="s">
        <v>76</v>
      </c>
      <c r="T30" s="115"/>
      <c r="U30" s="116"/>
      <c r="V30" s="116">
        <v>4</v>
      </c>
      <c r="W30" s="116">
        <v>20</v>
      </c>
      <c r="X30" s="116">
        <v>23</v>
      </c>
      <c r="Y30" s="112">
        <v>24</v>
      </c>
      <c r="Z30" s="112">
        <v>12</v>
      </c>
      <c r="AB30" s="117">
        <f t="shared" si="2"/>
        <v>6.5217391304347824E-2</v>
      </c>
    </row>
    <row r="31" spans="1:28" x14ac:dyDescent="0.25">
      <c r="S31" s="115" t="s">
        <v>77</v>
      </c>
      <c r="T31" s="115"/>
      <c r="U31" s="116"/>
      <c r="V31" s="116">
        <v>0</v>
      </c>
      <c r="W31" s="116">
        <v>10</v>
      </c>
      <c r="X31" s="116">
        <v>14</v>
      </c>
      <c r="Y31" s="112">
        <v>21</v>
      </c>
      <c r="Z31" s="112">
        <v>17</v>
      </c>
      <c r="AB31" s="117">
        <f t="shared" si="2"/>
        <v>9.2391304347826081E-2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0</v>
      </c>
      <c r="W32" s="116">
        <v>0</v>
      </c>
      <c r="X32" s="116">
        <v>0</v>
      </c>
      <c r="Y32" s="112">
        <v>0</v>
      </c>
      <c r="Z32" s="112">
        <v>0</v>
      </c>
      <c r="AB32" s="117">
        <f t="shared" si="2"/>
        <v>0</v>
      </c>
    </row>
    <row r="33" spans="19:32" x14ac:dyDescent="0.25">
      <c r="S33" s="115" t="s">
        <v>79</v>
      </c>
      <c r="T33" s="115"/>
      <c r="U33" s="116"/>
      <c r="V33" s="116">
        <v>0</v>
      </c>
      <c r="W33" s="116">
        <v>8</v>
      </c>
      <c r="X33" s="116">
        <v>9</v>
      </c>
      <c r="Y33" s="112">
        <v>14</v>
      </c>
      <c r="Z33" s="112">
        <v>15</v>
      </c>
      <c r="AB33" s="117">
        <f t="shared" si="2"/>
        <v>8.1521739130434784E-2</v>
      </c>
    </row>
    <row r="34" spans="19:32" x14ac:dyDescent="0.25">
      <c r="S34" s="118" t="s">
        <v>53</v>
      </c>
      <c r="T34" s="118"/>
      <c r="U34" s="119"/>
      <c r="V34" s="119">
        <v>56</v>
      </c>
      <c r="W34" s="119">
        <v>142</v>
      </c>
      <c r="X34" s="119">
        <v>172</v>
      </c>
      <c r="Y34" s="120">
        <v>174</v>
      </c>
      <c r="Z34" s="120">
        <v>184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29</v>
      </c>
      <c r="W37" s="112">
        <v>82</v>
      </c>
      <c r="X37" s="112">
        <v>82</v>
      </c>
      <c r="Y37" s="112">
        <v>98</v>
      </c>
      <c r="Z37" s="112">
        <v>117</v>
      </c>
      <c r="AB37" s="132">
        <f>Z37/Z40*100</f>
        <v>84.782608695652172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</v>
      </c>
      <c r="W38" s="112">
        <v>20</v>
      </c>
      <c r="X38" s="112">
        <v>24</v>
      </c>
      <c r="Y38" s="112">
        <v>26</v>
      </c>
      <c r="Z38" s="112">
        <v>21</v>
      </c>
      <c r="AB38" s="132">
        <f>Z38/Z40*100</f>
        <v>15.217391304347828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38</v>
      </c>
      <c r="W40" s="112">
        <v>102</v>
      </c>
      <c r="X40" s="112">
        <v>106</v>
      </c>
      <c r="Y40" s="112">
        <v>124</v>
      </c>
      <c r="Z40" s="112">
        <v>138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0</v>
      </c>
      <c r="X45" s="112">
        <v>0</v>
      </c>
      <c r="Y45" s="112">
        <v>0</v>
      </c>
      <c r="Z45" s="112">
        <v>2</v>
      </c>
    </row>
    <row r="46" spans="19:32" x14ac:dyDescent="0.25">
      <c r="S46" s="115" t="s">
        <v>38</v>
      </c>
      <c r="T46" s="115"/>
      <c r="U46" s="112"/>
      <c r="V46" s="112">
        <v>4</v>
      </c>
      <c r="W46" s="112">
        <v>0</v>
      </c>
      <c r="X46" s="112">
        <v>6</v>
      </c>
      <c r="Y46" s="112">
        <v>0</v>
      </c>
      <c r="Z46" s="112">
        <v>6</v>
      </c>
    </row>
    <row r="47" spans="19:32" x14ac:dyDescent="0.25">
      <c r="S47" s="115" t="s">
        <v>39</v>
      </c>
      <c r="T47" s="115"/>
      <c r="U47" s="112"/>
      <c r="V47" s="112">
        <v>3</v>
      </c>
      <c r="W47" s="112">
        <v>4</v>
      </c>
      <c r="X47" s="112">
        <v>5</v>
      </c>
      <c r="Y47" s="112">
        <v>18</v>
      </c>
      <c r="Z47" s="112">
        <v>14</v>
      </c>
    </row>
    <row r="48" spans="19:32" x14ac:dyDescent="0.25">
      <c r="S48" s="115" t="s">
        <v>40</v>
      </c>
      <c r="T48" s="115"/>
      <c r="U48" s="112"/>
      <c r="V48" s="112">
        <v>3</v>
      </c>
      <c r="W48" s="112">
        <v>8</v>
      </c>
      <c r="X48" s="112">
        <v>8</v>
      </c>
      <c r="Y48" s="112">
        <v>11</v>
      </c>
      <c r="Z48" s="112">
        <v>12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</v>
      </c>
      <c r="W49" s="112">
        <v>8</v>
      </c>
      <c r="X49" s="112">
        <v>11</v>
      </c>
      <c r="Y49" s="112">
        <v>12</v>
      </c>
      <c r="Z49" s="112">
        <v>11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Mapoon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</v>
      </c>
      <c r="W50" s="112">
        <v>15</v>
      </c>
      <c r="X50" s="112">
        <v>9</v>
      </c>
      <c r="Y50" s="112">
        <v>6</v>
      </c>
      <c r="Z50" s="112">
        <v>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</v>
      </c>
      <c r="W51" s="112">
        <v>7</v>
      </c>
      <c r="X51" s="112">
        <v>5</v>
      </c>
      <c r="Y51" s="112">
        <v>6</v>
      </c>
      <c r="Z51" s="112">
        <v>10</v>
      </c>
    </row>
    <row r="52" spans="1:26" ht="15" customHeight="1" x14ac:dyDescent="0.25">
      <c r="S52" s="115" t="s">
        <v>44</v>
      </c>
      <c r="T52" s="115"/>
      <c r="U52" s="112"/>
      <c r="V52" s="112">
        <v>0</v>
      </c>
      <c r="W52" s="112">
        <v>9</v>
      </c>
      <c r="X52" s="112">
        <v>5</v>
      </c>
      <c r="Y52" s="112">
        <v>3</v>
      </c>
      <c r="Z52" s="112">
        <v>12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0</v>
      </c>
      <c r="W53" s="112">
        <v>3</v>
      </c>
      <c r="X53" s="112">
        <v>4</v>
      </c>
      <c r="Y53" s="112">
        <v>0</v>
      </c>
      <c r="Z53" s="112">
        <v>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0</v>
      </c>
      <c r="W54" s="112">
        <v>8</v>
      </c>
      <c r="X54" s="112">
        <v>10</v>
      </c>
      <c r="Y54" s="112">
        <v>10</v>
      </c>
      <c r="Z54" s="112">
        <v>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0</v>
      </c>
      <c r="W55" s="112">
        <v>7</v>
      </c>
      <c r="X55" s="112">
        <v>5</v>
      </c>
      <c r="Y55" s="112">
        <v>7</v>
      </c>
      <c r="Z55" s="112">
        <v>6</v>
      </c>
    </row>
    <row r="56" spans="1:26" ht="15" customHeight="1" x14ac:dyDescent="0.25">
      <c r="S56" s="115" t="s">
        <v>48</v>
      </c>
      <c r="T56" s="115"/>
      <c r="U56" s="112"/>
      <c r="V56" s="112">
        <v>0</v>
      </c>
      <c r="W56" s="112">
        <v>4</v>
      </c>
      <c r="X56" s="112">
        <v>8</v>
      </c>
      <c r="Y56" s="112">
        <v>7</v>
      </c>
      <c r="Z56" s="112">
        <v>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0</v>
      </c>
      <c r="Z57" s="112">
        <v>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5</v>
      </c>
      <c r="X59" s="112">
        <v>0</v>
      </c>
      <c r="Y59" s="112">
        <v>0</v>
      </c>
      <c r="Z59" s="112">
        <v>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33</v>
      </c>
      <c r="W61" s="112">
        <v>82</v>
      </c>
      <c r="X61" s="112">
        <v>83</v>
      </c>
      <c r="Y61" s="112">
        <v>90</v>
      </c>
      <c r="Z61" s="112">
        <v>94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0</v>
      </c>
      <c r="X64" s="112">
        <v>5</v>
      </c>
      <c r="Y64" s="112">
        <v>0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Mapoon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0</v>
      </c>
      <c r="W65" s="112">
        <v>0</v>
      </c>
      <c r="X65" s="112">
        <v>7</v>
      </c>
      <c r="Y65" s="112">
        <v>4</v>
      </c>
      <c r="Z65" s="112">
        <v>5</v>
      </c>
    </row>
    <row r="66" spans="1:26" x14ac:dyDescent="0.25">
      <c r="S66" s="115" t="s">
        <v>39</v>
      </c>
      <c r="T66" s="115"/>
      <c r="U66" s="112"/>
      <c r="V66" s="112">
        <v>3</v>
      </c>
      <c r="W66" s="112">
        <v>6</v>
      </c>
      <c r="X66" s="112">
        <v>11</v>
      </c>
      <c r="Y66" s="112">
        <v>8</v>
      </c>
      <c r="Z66" s="112">
        <v>5</v>
      </c>
    </row>
    <row r="67" spans="1:26" x14ac:dyDescent="0.25">
      <c r="S67" s="115" t="s">
        <v>40</v>
      </c>
      <c r="T67" s="115"/>
      <c r="U67" s="112"/>
      <c r="V67" s="112">
        <v>8</v>
      </c>
      <c r="W67" s="112">
        <v>16</v>
      </c>
      <c r="X67" s="112">
        <v>8</v>
      </c>
      <c r="Y67" s="112">
        <v>10</v>
      </c>
      <c r="Z67" s="112">
        <v>13</v>
      </c>
    </row>
    <row r="68" spans="1:26" x14ac:dyDescent="0.25">
      <c r="S68" s="115" t="s">
        <v>41</v>
      </c>
      <c r="T68" s="115"/>
      <c r="U68" s="112"/>
      <c r="V68" s="112">
        <v>0</v>
      </c>
      <c r="W68" s="112">
        <v>3</v>
      </c>
      <c r="X68" s="112">
        <v>7</v>
      </c>
      <c r="Y68" s="112">
        <v>7</v>
      </c>
      <c r="Z68" s="112">
        <v>8</v>
      </c>
    </row>
    <row r="69" spans="1:26" x14ac:dyDescent="0.25">
      <c r="S69" s="115" t="s">
        <v>42</v>
      </c>
      <c r="T69" s="115"/>
      <c r="U69" s="112"/>
      <c r="V69" s="112">
        <v>0</v>
      </c>
      <c r="W69" s="112">
        <v>6</v>
      </c>
      <c r="X69" s="112">
        <v>7</v>
      </c>
      <c r="Y69" s="112">
        <v>9</v>
      </c>
      <c r="Z69" s="112">
        <v>10</v>
      </c>
    </row>
    <row r="70" spans="1:26" x14ac:dyDescent="0.25">
      <c r="S70" s="115" t="s">
        <v>43</v>
      </c>
      <c r="T70" s="115"/>
      <c r="U70" s="112"/>
      <c r="V70" s="112">
        <v>0</v>
      </c>
      <c r="W70" s="112">
        <v>10</v>
      </c>
      <c r="X70" s="112">
        <v>4</v>
      </c>
      <c r="Y70" s="112">
        <v>8</v>
      </c>
      <c r="Z70" s="112">
        <v>14</v>
      </c>
    </row>
    <row r="71" spans="1:26" x14ac:dyDescent="0.25">
      <c r="S71" s="115" t="s">
        <v>44</v>
      </c>
      <c r="T71" s="115"/>
      <c r="U71" s="112"/>
      <c r="V71" s="112">
        <v>0</v>
      </c>
      <c r="W71" s="112">
        <v>3</v>
      </c>
      <c r="X71" s="112">
        <v>7</v>
      </c>
      <c r="Y71" s="112">
        <v>3</v>
      </c>
      <c r="Z71" s="112">
        <v>3</v>
      </c>
    </row>
    <row r="72" spans="1:26" x14ac:dyDescent="0.25">
      <c r="S72" s="115" t="s">
        <v>45</v>
      </c>
      <c r="T72" s="115"/>
      <c r="U72" s="112"/>
      <c r="V72" s="112">
        <v>0</v>
      </c>
      <c r="W72" s="112">
        <v>0</v>
      </c>
      <c r="X72" s="112">
        <v>11</v>
      </c>
      <c r="Y72" s="112">
        <v>5</v>
      </c>
      <c r="Z72" s="112">
        <v>10</v>
      </c>
    </row>
    <row r="73" spans="1:26" x14ac:dyDescent="0.25">
      <c r="S73" s="115" t="s">
        <v>46</v>
      </c>
      <c r="T73" s="115"/>
      <c r="U73" s="112"/>
      <c r="V73" s="112">
        <v>0</v>
      </c>
      <c r="W73" s="112">
        <v>6</v>
      </c>
      <c r="X73" s="112">
        <v>12</v>
      </c>
      <c r="Y73" s="112">
        <v>6</v>
      </c>
      <c r="Z73" s="112">
        <v>4</v>
      </c>
    </row>
    <row r="74" spans="1:26" x14ac:dyDescent="0.25">
      <c r="S74" s="115" t="s">
        <v>47</v>
      </c>
      <c r="T74" s="115"/>
      <c r="U74" s="112"/>
      <c r="V74" s="112">
        <v>0</v>
      </c>
      <c r="W74" s="112">
        <v>0</v>
      </c>
      <c r="X74" s="112">
        <v>12</v>
      </c>
      <c r="Y74" s="112">
        <v>11</v>
      </c>
      <c r="Z74" s="112">
        <v>5</v>
      </c>
    </row>
    <row r="75" spans="1:26" x14ac:dyDescent="0.25">
      <c r="S75" s="115" t="s">
        <v>48</v>
      </c>
      <c r="T75" s="115"/>
      <c r="U75" s="112"/>
      <c r="V75" s="112">
        <v>6</v>
      </c>
      <c r="W75" s="112">
        <v>4</v>
      </c>
      <c r="X75" s="112">
        <v>10</v>
      </c>
      <c r="Y75" s="112">
        <v>7</v>
      </c>
      <c r="Z75" s="112">
        <v>7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7</v>
      </c>
      <c r="Z76" s="112">
        <v>4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24</v>
      </c>
      <c r="W80" s="112">
        <v>58</v>
      </c>
      <c r="X80" s="112">
        <v>91</v>
      </c>
      <c r="Y80" s="112">
        <v>88</v>
      </c>
      <c r="Z80" s="112">
        <v>88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Mapoon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0</v>
      </c>
      <c r="W83" s="112">
        <v>4</v>
      </c>
      <c r="X83" s="112">
        <v>7</v>
      </c>
      <c r="Y83" s="112">
        <v>6</v>
      </c>
      <c r="Z83" s="112">
        <v>3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8</v>
      </c>
      <c r="W84" s="112">
        <v>13</v>
      </c>
      <c r="X84" s="112">
        <v>5</v>
      </c>
      <c r="Y84" s="112">
        <v>11</v>
      </c>
      <c r="Z84" s="112">
        <v>12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3</v>
      </c>
      <c r="W85" s="112">
        <v>11</v>
      </c>
      <c r="X85" s="112">
        <v>7</v>
      </c>
      <c r="Y85" s="112">
        <v>12</v>
      </c>
      <c r="Z85" s="112">
        <v>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184</v>
      </c>
      <c r="D86" s="96">
        <f t="shared" ref="D86:D91" si="4">AD4</f>
        <v>3.3707865168539408E-2</v>
      </c>
      <c r="E86" s="97">
        <f t="shared" ref="E86:E91" si="5">AD4</f>
        <v>3.3707865168539408E-2</v>
      </c>
      <c r="F86" s="96">
        <f t="shared" ref="F86:F91" si="6">AF4</f>
        <v>2.2280701754385963</v>
      </c>
      <c r="G86" s="97">
        <f t="shared" ref="G86:G91" si="7">AF4</f>
        <v>2.2280701754385963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0</v>
      </c>
      <c r="W86" s="112">
        <v>6</v>
      </c>
      <c r="X86" s="112">
        <v>0</v>
      </c>
      <c r="Y86" s="112">
        <v>5</v>
      </c>
      <c r="Z86" s="112">
        <v>4</v>
      </c>
    </row>
    <row r="87" spans="1:30" ht="15" customHeight="1" x14ac:dyDescent="0.25">
      <c r="A87" s="98" t="s">
        <v>4</v>
      </c>
      <c r="B87" s="49"/>
      <c r="C87" s="57" t="str">
        <f t="shared" si="3"/>
        <v>94</v>
      </c>
      <c r="D87" s="96">
        <f t="shared" si="4"/>
        <v>6.8181818181818121E-2</v>
      </c>
      <c r="E87" s="97">
        <f t="shared" si="5"/>
        <v>6.8181818181818121E-2</v>
      </c>
      <c r="F87" s="96">
        <f t="shared" si="6"/>
        <v>1.9375</v>
      </c>
      <c r="G87" s="97">
        <f t="shared" si="7"/>
        <v>1.9375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0</v>
      </c>
      <c r="W87" s="112">
        <v>0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88</v>
      </c>
      <c r="D88" s="96">
        <f t="shared" si="4"/>
        <v>2.3255813953488413E-2</v>
      </c>
      <c r="E88" s="97">
        <f t="shared" si="5"/>
        <v>2.3255813953488413E-2</v>
      </c>
      <c r="F88" s="96">
        <f t="shared" si="6"/>
        <v>3</v>
      </c>
      <c r="G88" s="97">
        <f t="shared" si="7"/>
        <v>3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0</v>
      </c>
      <c r="W88" s="112">
        <v>0</v>
      </c>
      <c r="X88" s="112">
        <v>0</v>
      </c>
      <c r="Y88" s="112">
        <v>5</v>
      </c>
      <c r="Z88" s="112">
        <v>4</v>
      </c>
    </row>
    <row r="89" spans="1:30" ht="15" customHeight="1" x14ac:dyDescent="0.25">
      <c r="A89" s="49" t="s">
        <v>6</v>
      </c>
      <c r="B89" s="49"/>
      <c r="C89" s="57" t="str">
        <f t="shared" si="3"/>
        <v>136</v>
      </c>
      <c r="D89" s="96">
        <f t="shared" si="4"/>
        <v>8.8000000000000078E-2</v>
      </c>
      <c r="E89" s="97">
        <f t="shared" si="5"/>
        <v>8.8000000000000078E-2</v>
      </c>
      <c r="F89" s="96">
        <f t="shared" si="6"/>
        <v>2.3170731707317072</v>
      </c>
      <c r="G89" s="97">
        <f t="shared" si="7"/>
        <v>2.3170731707317072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0</v>
      </c>
      <c r="W89" s="112">
        <v>7</v>
      </c>
      <c r="X89" s="112">
        <v>7</v>
      </c>
      <c r="Y89" s="112">
        <v>5</v>
      </c>
      <c r="Z89" s="112">
        <v>4</v>
      </c>
    </row>
    <row r="90" spans="1:30" ht="15" customHeight="1" x14ac:dyDescent="0.25">
      <c r="A90" s="49" t="s">
        <v>98</v>
      </c>
      <c r="B90" s="49"/>
      <c r="C90" s="57" t="str">
        <f t="shared" si="3"/>
        <v>$30,152</v>
      </c>
      <c r="D90" s="96">
        <f t="shared" si="4"/>
        <v>1.1100305826805545E-2</v>
      </c>
      <c r="E90" s="97">
        <f t="shared" si="5"/>
        <v>1.1100305826805545E-2</v>
      </c>
      <c r="F90" s="96">
        <f t="shared" si="6"/>
        <v>0.27810094565283272</v>
      </c>
      <c r="G90" s="97">
        <f t="shared" si="7"/>
        <v>0.27810094565283272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5</v>
      </c>
      <c r="W90" s="112">
        <v>16</v>
      </c>
      <c r="X90" s="112">
        <v>16</v>
      </c>
      <c r="Y90" s="112">
        <v>11</v>
      </c>
      <c r="Z90" s="112">
        <v>18</v>
      </c>
    </row>
    <row r="91" spans="1:30" ht="15" customHeight="1" x14ac:dyDescent="0.25">
      <c r="A91" s="49" t="s">
        <v>7</v>
      </c>
      <c r="B91" s="49"/>
      <c r="C91" s="57" t="str">
        <f t="shared" si="3"/>
        <v>$5.3 mil</v>
      </c>
      <c r="D91" s="96">
        <f t="shared" si="4"/>
        <v>0.11175984033147435</v>
      </c>
      <c r="E91" s="97">
        <f t="shared" si="5"/>
        <v>0.11175984033147435</v>
      </c>
      <c r="F91" s="96">
        <f t="shared" si="6"/>
        <v>3.9643626198350645</v>
      </c>
      <c r="G91" s="97">
        <f t="shared" si="7"/>
        <v>3.9643626198350645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25</v>
      </c>
      <c r="W91" s="112">
        <v>62</v>
      </c>
      <c r="X91" s="112">
        <v>54</v>
      </c>
      <c r="Y91" s="112">
        <v>69</v>
      </c>
      <c r="Z91" s="112">
        <v>78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0</v>
      </c>
      <c r="W93" s="112">
        <v>0</v>
      </c>
      <c r="X93" s="112">
        <v>3</v>
      </c>
      <c r="Y93" s="112">
        <v>5</v>
      </c>
      <c r="Z93" s="112">
        <v>7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0</v>
      </c>
      <c r="W94" s="112">
        <v>6</v>
      </c>
      <c r="X94" s="112">
        <v>11</v>
      </c>
      <c r="Y94" s="112">
        <v>8</v>
      </c>
      <c r="Z94" s="112">
        <v>8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0</v>
      </c>
      <c r="W95" s="112">
        <v>0</v>
      </c>
      <c r="X95" s="112">
        <v>0</v>
      </c>
      <c r="Y95" s="112">
        <v>0</v>
      </c>
      <c r="Z95" s="112">
        <v>0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0</v>
      </c>
      <c r="W96" s="112">
        <v>7</v>
      </c>
      <c r="X96" s="112">
        <v>8</v>
      </c>
      <c r="Y96" s="112">
        <v>10</v>
      </c>
      <c r="Z96" s="112">
        <v>10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3</v>
      </c>
      <c r="W97" s="112">
        <v>10</v>
      </c>
      <c r="X97" s="112">
        <v>14</v>
      </c>
      <c r="Y97" s="112">
        <v>12</v>
      </c>
      <c r="Z97" s="112">
        <v>5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0</v>
      </c>
      <c r="W98" s="112">
        <v>0</v>
      </c>
      <c r="X98" s="112">
        <v>5</v>
      </c>
      <c r="Y98" s="112">
        <v>3</v>
      </c>
      <c r="Z98" s="112">
        <v>0</v>
      </c>
    </row>
    <row r="99" spans="1:32" ht="15" customHeight="1" x14ac:dyDescent="0.25">
      <c r="S99" s="115" t="s">
        <v>199</v>
      </c>
      <c r="T99" s="115"/>
      <c r="U99" s="112"/>
      <c r="V99" s="112">
        <v>0</v>
      </c>
      <c r="W99" s="112">
        <v>4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0</v>
      </c>
      <c r="W100" s="112">
        <v>0</v>
      </c>
      <c r="X100" s="112">
        <v>0</v>
      </c>
      <c r="Y100" s="112">
        <v>0</v>
      </c>
      <c r="Z100" s="112">
        <v>4</v>
      </c>
    </row>
    <row r="101" spans="1:32" x14ac:dyDescent="0.25">
      <c r="A101" s="18"/>
      <c r="S101" s="118" t="s">
        <v>53</v>
      </c>
      <c r="T101" s="118"/>
      <c r="U101" s="112"/>
      <c r="V101" s="112">
        <v>12</v>
      </c>
      <c r="W101" s="112">
        <v>35</v>
      </c>
      <c r="X101" s="112">
        <v>52</v>
      </c>
      <c r="Y101" s="112">
        <v>58</v>
      </c>
      <c r="Z101" s="112">
        <v>59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20</v>
      </c>
      <c r="W104" s="112">
        <v>65</v>
      </c>
      <c r="X104" s="112">
        <v>68</v>
      </c>
      <c r="Y104" s="112">
        <v>71</v>
      </c>
      <c r="Z104" s="112">
        <v>71</v>
      </c>
      <c r="AB104" s="109" t="str">
        <f>TEXT(Z104,"###,###")</f>
        <v>71</v>
      </c>
      <c r="AD104" s="130">
        <f>Z104/($Z$4)*100</f>
        <v>38.586956521739133</v>
      </c>
      <c r="AF104" s="109"/>
    </row>
    <row r="105" spans="1:32" x14ac:dyDescent="0.25">
      <c r="S105" s="115" t="s">
        <v>17</v>
      </c>
      <c r="T105" s="115"/>
      <c r="U105" s="112"/>
      <c r="V105" s="112">
        <v>39</v>
      </c>
      <c r="W105" s="112">
        <v>74</v>
      </c>
      <c r="X105" s="112">
        <v>98</v>
      </c>
      <c r="Y105" s="112">
        <v>104</v>
      </c>
      <c r="Z105" s="112">
        <v>101</v>
      </c>
      <c r="AB105" s="109" t="str">
        <f>TEXT(Z105,"###,###")</f>
        <v>101</v>
      </c>
      <c r="AD105" s="130">
        <f>Z105/($Z$4)*100</f>
        <v>54.891304347826086</v>
      </c>
      <c r="AF105" s="109"/>
    </row>
    <row r="106" spans="1:32" x14ac:dyDescent="0.25">
      <c r="S106" s="118" t="s">
        <v>53</v>
      </c>
      <c r="T106" s="118"/>
      <c r="U106" s="120"/>
      <c r="V106" s="120">
        <v>59</v>
      </c>
      <c r="W106" s="120">
        <v>139</v>
      </c>
      <c r="X106" s="120">
        <v>166</v>
      </c>
      <c r="Y106" s="120">
        <v>175</v>
      </c>
      <c r="Z106" s="120">
        <v>172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</v>
      </c>
      <c r="W108" s="112">
        <v>11</v>
      </c>
      <c r="X108" s="112">
        <v>9</v>
      </c>
      <c r="Y108" s="112">
        <v>14</v>
      </c>
      <c r="Z108" s="112">
        <v>17</v>
      </c>
      <c r="AB108" s="109" t="str">
        <f>TEXT(Z108,"###,###")</f>
        <v>17</v>
      </c>
      <c r="AD108" s="130">
        <f>Z108/($Z$4)*100</f>
        <v>9.2391304347826075</v>
      </c>
      <c r="AF108" s="109"/>
    </row>
    <row r="109" spans="1:32" x14ac:dyDescent="0.25">
      <c r="S109" s="115" t="s">
        <v>20</v>
      </c>
      <c r="T109" s="115"/>
      <c r="U109" s="112"/>
      <c r="V109" s="112">
        <v>3</v>
      </c>
      <c r="W109" s="112">
        <v>6</v>
      </c>
      <c r="X109" s="112">
        <v>5</v>
      </c>
      <c r="Y109" s="112">
        <v>6</v>
      </c>
      <c r="Z109" s="112">
        <v>21</v>
      </c>
      <c r="AB109" s="109" t="str">
        <f>TEXT(Z109,"###,###")</f>
        <v>21</v>
      </c>
      <c r="AD109" s="130">
        <f>Z109/($Z$4)*100</f>
        <v>11.413043478260869</v>
      </c>
      <c r="AF109" s="109"/>
    </row>
    <row r="110" spans="1:32" x14ac:dyDescent="0.25">
      <c r="S110" s="115" t="s">
        <v>21</v>
      </c>
      <c r="T110" s="115"/>
      <c r="U110" s="112"/>
      <c r="V110" s="112">
        <v>38</v>
      </c>
      <c r="W110" s="112">
        <v>86</v>
      </c>
      <c r="X110" s="112">
        <v>101</v>
      </c>
      <c r="Y110" s="112">
        <v>87</v>
      </c>
      <c r="Z110" s="112">
        <v>96</v>
      </c>
      <c r="AB110" s="109" t="str">
        <f>TEXT(Z110,"###,###")</f>
        <v>96</v>
      </c>
      <c r="AD110" s="130">
        <f>Z110/($Z$4)*100</f>
        <v>52.173913043478258</v>
      </c>
      <c r="AF110" s="109"/>
    </row>
    <row r="111" spans="1:32" x14ac:dyDescent="0.25">
      <c r="S111" s="115" t="s">
        <v>22</v>
      </c>
      <c r="T111" s="115"/>
      <c r="U111" s="112"/>
      <c r="V111" s="112">
        <v>12</v>
      </c>
      <c r="W111" s="112">
        <v>44</v>
      </c>
      <c r="X111" s="112">
        <v>53</v>
      </c>
      <c r="Y111" s="112">
        <v>69</v>
      </c>
      <c r="Z111" s="112">
        <v>46</v>
      </c>
      <c r="AB111" s="109" t="str">
        <f>TEXT(Z111,"###,###")</f>
        <v>46</v>
      </c>
      <c r="AD111" s="130">
        <f>Z111/($Z$4)*100</f>
        <v>25</v>
      </c>
      <c r="AF111" s="109"/>
    </row>
    <row r="112" spans="1:32" x14ac:dyDescent="0.25">
      <c r="S112" s="118" t="s">
        <v>53</v>
      </c>
      <c r="T112" s="118"/>
      <c r="U112" s="112"/>
      <c r="V112" s="112">
        <v>54</v>
      </c>
      <c r="W112" s="112">
        <v>141</v>
      </c>
      <c r="X112" s="112">
        <v>167</v>
      </c>
      <c r="Y112" s="112">
        <v>172</v>
      </c>
      <c r="Z112" s="112">
        <v>184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36.659999999999997</v>
      </c>
      <c r="W118" s="131">
        <v>40.81</v>
      </c>
      <c r="X118" s="131">
        <v>42.28</v>
      </c>
      <c r="Y118" s="131">
        <v>41.01</v>
      </c>
      <c r="Z118" s="131">
        <v>40.17</v>
      </c>
      <c r="AB118" s="109" t="str">
        <f>TEXT(Z118,"##.0")</f>
        <v>40.2</v>
      </c>
    </row>
    <row r="120" spans="19:32" x14ac:dyDescent="0.25">
      <c r="S120" s="101" t="s">
        <v>100</v>
      </c>
      <c r="T120" s="112"/>
      <c r="U120" s="112"/>
      <c r="V120" s="112">
        <v>38</v>
      </c>
      <c r="W120" s="112">
        <v>97</v>
      </c>
      <c r="X120" s="112">
        <v>104</v>
      </c>
      <c r="Y120" s="112">
        <v>120</v>
      </c>
      <c r="Z120" s="112">
        <v>135</v>
      </c>
      <c r="AB120" s="109" t="str">
        <f>TEXT(Z120,"###,###")</f>
        <v>135</v>
      </c>
    </row>
    <row r="121" spans="19:32" x14ac:dyDescent="0.25">
      <c r="S121" s="101" t="s">
        <v>101</v>
      </c>
      <c r="T121" s="112"/>
      <c r="U121" s="112"/>
      <c r="V121" s="112">
        <v>0</v>
      </c>
      <c r="W121" s="112">
        <v>0</v>
      </c>
      <c r="X121" s="112">
        <v>0</v>
      </c>
      <c r="Y121" s="112">
        <v>0</v>
      </c>
      <c r="Z121" s="112">
        <v>4</v>
      </c>
      <c r="AB121" s="109" t="str">
        <f>TEXT(Z121,"###,###")</f>
        <v>4</v>
      </c>
    </row>
    <row r="122" spans="19:32" x14ac:dyDescent="0.25">
      <c r="S122" s="101" t="s">
        <v>102</v>
      </c>
      <c r="T122" s="112"/>
      <c r="U122" s="112"/>
      <c r="V122" s="112">
        <v>0</v>
      </c>
      <c r="W122" s="112">
        <v>0</v>
      </c>
      <c r="X122" s="112">
        <v>6</v>
      </c>
      <c r="Y122" s="112">
        <v>0</v>
      </c>
      <c r="Z122" s="112">
        <v>0</v>
      </c>
      <c r="AB122" s="109" t="str">
        <f>TEXT(Z122,"###,###")</f>
        <v/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38</v>
      </c>
      <c r="W124" s="112">
        <v>97</v>
      </c>
      <c r="X124" s="112">
        <v>110</v>
      </c>
      <c r="Y124" s="112">
        <v>120</v>
      </c>
      <c r="Z124" s="112">
        <v>135</v>
      </c>
      <c r="AB124" s="109" t="str">
        <f>TEXT(Z124,"###,###")</f>
        <v>135</v>
      </c>
      <c r="AD124" s="127">
        <f>Z124/$Z$7*100</f>
        <v>99.264705882352942</v>
      </c>
    </row>
    <row r="125" spans="19:32" x14ac:dyDescent="0.25">
      <c r="S125" s="101" t="s">
        <v>104</v>
      </c>
      <c r="T125" s="112"/>
      <c r="U125" s="112"/>
      <c r="V125" s="112">
        <v>0</v>
      </c>
      <c r="W125" s="112">
        <v>0</v>
      </c>
      <c r="X125" s="112">
        <v>6</v>
      </c>
      <c r="Y125" s="112">
        <v>0</v>
      </c>
      <c r="Z125" s="112">
        <v>4</v>
      </c>
      <c r="AB125" s="109" t="str">
        <f>TEXT(Z125,"###,###")</f>
        <v>4</v>
      </c>
      <c r="AD125" s="127">
        <f>Z125/$Z$7*100</f>
        <v>2.9411764705882351</v>
      </c>
    </row>
    <row r="127" spans="19:32" x14ac:dyDescent="0.25">
      <c r="S127" s="101" t="s">
        <v>105</v>
      </c>
      <c r="T127" s="112"/>
      <c r="U127" s="112"/>
      <c r="V127" s="112">
        <v>26</v>
      </c>
      <c r="W127" s="112">
        <v>63</v>
      </c>
      <c r="X127" s="112">
        <v>56</v>
      </c>
      <c r="Y127" s="112">
        <v>65</v>
      </c>
      <c r="Z127" s="112">
        <v>76</v>
      </c>
      <c r="AB127" s="109" t="str">
        <f>TEXT(Z127,"###,###")</f>
        <v>76</v>
      </c>
      <c r="AD127" s="127">
        <f>Z127/$Z$7*100</f>
        <v>55.882352941176471</v>
      </c>
    </row>
    <row r="128" spans="19:32" x14ac:dyDescent="0.25">
      <c r="S128" s="101" t="s">
        <v>106</v>
      </c>
      <c r="T128" s="112"/>
      <c r="U128" s="112"/>
      <c r="V128" s="112">
        <v>12</v>
      </c>
      <c r="W128" s="112">
        <v>35</v>
      </c>
      <c r="X128" s="112">
        <v>58</v>
      </c>
      <c r="Y128" s="112">
        <v>59</v>
      </c>
      <c r="Z128" s="112">
        <v>64</v>
      </c>
      <c r="AB128" s="109" t="str">
        <f>TEXT(Z128,"###,###")</f>
        <v>64</v>
      </c>
      <c r="AD128" s="127">
        <f>Z128/$Z$7*100</f>
        <v>47.058823529411761</v>
      </c>
    </row>
    <row r="130" spans="19:20" x14ac:dyDescent="0.25">
      <c r="S130" s="101" t="s">
        <v>280</v>
      </c>
      <c r="T130" s="127">
        <v>99.264705882352942</v>
      </c>
    </row>
    <row r="131" spans="19:20" x14ac:dyDescent="0.25">
      <c r="S131" s="101" t="s">
        <v>281</v>
      </c>
      <c r="T131" s="127">
        <v>2.9411764705882351</v>
      </c>
    </row>
    <row r="132" spans="19:20" x14ac:dyDescent="0.25">
      <c r="S132" s="101" t="s">
        <v>282</v>
      </c>
      <c r="T132" s="127">
        <v>0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10F042F-E1C2-486F-BE8D-0745983F83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7C5CB41-B392-44C5-8C29-E7747BE7F9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A9AA08A-9D10-4C68-8940-D0C79DD2F5D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EFA1904-5BFB-435D-828B-5B49A1E060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48B65-A38D-4B6A-8B32-8DFE18EA4045}">
  <sheetPr codeName="Sheet10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155</v>
      </c>
      <c r="T1" s="99"/>
      <c r="U1" s="99"/>
      <c r="V1" s="99"/>
      <c r="W1" s="99"/>
      <c r="X1" s="99"/>
      <c r="Y1" s="100" t="s">
        <v>244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155</v>
      </c>
      <c r="Y3" s="105" t="s">
        <v>244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9.45 Maranoa,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9956</v>
      </c>
      <c r="W4" s="108">
        <v>11708</v>
      </c>
      <c r="X4" s="108">
        <v>10769</v>
      </c>
      <c r="Y4" s="108">
        <v>11788</v>
      </c>
      <c r="Z4" s="108">
        <v>12345</v>
      </c>
      <c r="AB4" s="109" t="str">
        <f>TEXT(Z4,"###,###")</f>
        <v>12,345</v>
      </c>
      <c r="AD4" s="110">
        <f>Z4/Y4-1</f>
        <v>4.725144214455379E-2</v>
      </c>
      <c r="AF4" s="110">
        <f>Z4/V4-1</f>
        <v>0.23995580554439533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5255</v>
      </c>
      <c r="W5" s="108">
        <v>6157</v>
      </c>
      <c r="X5" s="108">
        <v>5643</v>
      </c>
      <c r="Y5" s="108">
        <v>6129</v>
      </c>
      <c r="Z5" s="108">
        <v>6263</v>
      </c>
      <c r="AB5" s="109" t="str">
        <f>TEXT(Z5,"###,###")</f>
        <v>6,263</v>
      </c>
      <c r="AD5" s="110">
        <f t="shared" ref="AD5:AD9" si="0">Z5/Y5-1</f>
        <v>2.1863272964594449E-2</v>
      </c>
      <c r="AF5" s="110">
        <f t="shared" ref="AF5:AF9" si="1">Z5/V5-1</f>
        <v>0.1918173168411037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4698</v>
      </c>
      <c r="W6" s="108">
        <v>5550</v>
      </c>
      <c r="X6" s="108">
        <v>5129</v>
      </c>
      <c r="Y6" s="108">
        <v>5654</v>
      </c>
      <c r="Z6" s="108">
        <v>6064</v>
      </c>
      <c r="AB6" s="109" t="str">
        <f>TEXT(Z6,"###,###")</f>
        <v>6,064</v>
      </c>
      <c r="AD6" s="110">
        <f t="shared" si="0"/>
        <v>7.2515033604527712E-2</v>
      </c>
      <c r="AF6" s="110">
        <f t="shared" si="1"/>
        <v>0.29076202639421034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6641</v>
      </c>
      <c r="W7" s="108">
        <v>7944</v>
      </c>
      <c r="X7" s="108">
        <v>7222</v>
      </c>
      <c r="Y7" s="108">
        <v>8070</v>
      </c>
      <c r="Z7" s="108">
        <v>8116</v>
      </c>
      <c r="AB7" s="109" t="str">
        <f>TEXT(Z7,"###,###")</f>
        <v>8,116</v>
      </c>
      <c r="AD7" s="110">
        <f t="shared" si="0"/>
        <v>5.7001239157372652E-3</v>
      </c>
      <c r="AF7" s="110">
        <f t="shared" si="1"/>
        <v>0.22210510465291367</v>
      </c>
    </row>
    <row r="8" spans="1:32" ht="17.25" customHeight="1" x14ac:dyDescent="0.25">
      <c r="A8" s="64" t="s">
        <v>12</v>
      </c>
      <c r="B8" s="65"/>
      <c r="C8" s="29"/>
      <c r="D8" s="66" t="str">
        <f>AB4</f>
        <v>12,345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8,116</v>
      </c>
      <c r="P8" s="67"/>
      <c r="S8" s="107" t="s">
        <v>84</v>
      </c>
      <c r="T8" s="108"/>
      <c r="U8" s="108"/>
      <c r="V8" s="108">
        <v>41428</v>
      </c>
      <c r="W8" s="108">
        <v>42775.15</v>
      </c>
      <c r="X8" s="108">
        <v>45023</v>
      </c>
      <c r="Y8" s="108">
        <v>45810.82</v>
      </c>
      <c r="Z8" s="108">
        <v>44241.79</v>
      </c>
      <c r="AB8" s="109" t="str">
        <f>TEXT(Z8,"$###,###")</f>
        <v>$44,242</v>
      </c>
      <c r="AD8" s="110">
        <f t="shared" si="0"/>
        <v>-3.4250205519132826E-2</v>
      </c>
      <c r="AF8" s="110">
        <f t="shared" si="1"/>
        <v>6.7920005793183469E-2</v>
      </c>
    </row>
    <row r="9" spans="1:32" x14ac:dyDescent="0.25">
      <c r="A9" s="30" t="s">
        <v>14</v>
      </c>
      <c r="B9" s="71"/>
      <c r="C9" s="72"/>
      <c r="D9" s="73">
        <f>AD104</f>
        <v>66.780072904009728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51.83587974371612</v>
      </c>
      <c r="P9" s="74" t="s">
        <v>85</v>
      </c>
      <c r="S9" s="107" t="s">
        <v>7</v>
      </c>
      <c r="T9" s="108"/>
      <c r="U9" s="108"/>
      <c r="V9" s="108">
        <v>355695483</v>
      </c>
      <c r="W9" s="108">
        <v>391306765</v>
      </c>
      <c r="X9" s="108">
        <v>361135456</v>
      </c>
      <c r="Y9" s="108">
        <v>378641663</v>
      </c>
      <c r="Z9" s="108">
        <v>425869811</v>
      </c>
      <c r="AB9" s="109" t="str">
        <f>TEXT(Z9/1000000,"$#,###.0")&amp;" mil"</f>
        <v>$425.9 mil</v>
      </c>
      <c r="AD9" s="110">
        <f t="shared" si="0"/>
        <v>0.12473045788413417</v>
      </c>
      <c r="AF9" s="110">
        <f t="shared" si="1"/>
        <v>0.19728765574456286</v>
      </c>
    </row>
    <row r="10" spans="1:32" x14ac:dyDescent="0.25">
      <c r="A10" s="30" t="s">
        <v>17</v>
      </c>
      <c r="B10" s="71"/>
      <c r="C10" s="72"/>
      <c r="D10" s="73">
        <f>AD105</f>
        <v>16.78412312677197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47.930014785608677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67.952193198620009</v>
      </c>
      <c r="P11" s="74" t="s">
        <v>85</v>
      </c>
      <c r="S11" s="107" t="s">
        <v>29</v>
      </c>
      <c r="T11" s="112"/>
      <c r="U11" s="112"/>
      <c r="V11" s="112">
        <v>8096</v>
      </c>
      <c r="W11" s="112">
        <v>9041</v>
      </c>
      <c r="X11" s="112">
        <v>8701</v>
      </c>
      <c r="Y11" s="112">
        <v>9170</v>
      </c>
      <c r="Z11" s="112">
        <v>9749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17.015771315919174</v>
      </c>
      <c r="P12" s="74" t="s">
        <v>85</v>
      </c>
      <c r="S12" s="107" t="s">
        <v>30</v>
      </c>
      <c r="T12" s="112"/>
      <c r="U12" s="112"/>
      <c r="V12" s="112">
        <v>1861</v>
      </c>
      <c r="W12" s="112">
        <v>2666</v>
      </c>
      <c r="X12" s="112">
        <v>2070</v>
      </c>
      <c r="Y12" s="112">
        <v>2619</v>
      </c>
      <c r="Z12" s="112">
        <v>2596</v>
      </c>
    </row>
    <row r="13" spans="1:32" ht="15" customHeight="1" x14ac:dyDescent="0.25">
      <c r="A13" s="30" t="s">
        <v>19</v>
      </c>
      <c r="B13" s="72"/>
      <c r="C13" s="72"/>
      <c r="D13" s="73">
        <f>AD108</f>
        <v>19.327663021466179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14.982750123213407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16.346699068448764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42.0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17.772377480761442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17.305558979415753</v>
      </c>
      <c r="P15" s="74" t="s">
        <v>85</v>
      </c>
      <c r="S15" s="115" t="s">
        <v>61</v>
      </c>
      <c r="T15" s="115"/>
      <c r="U15" s="116"/>
      <c r="V15" s="116">
        <v>875</v>
      </c>
      <c r="W15" s="116">
        <v>1376</v>
      </c>
      <c r="X15" s="116">
        <v>1320</v>
      </c>
      <c r="Y15" s="112">
        <v>1713</v>
      </c>
      <c r="Z15" s="112">
        <v>1683</v>
      </c>
      <c r="AB15" s="117">
        <f t="shared" ref="AB15:AB34" si="2">IF(Z15="np",0,Z15/$Z$34)</f>
        <v>0.13633049817739976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31.097610368570272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82.69444102058425</v>
      </c>
      <c r="P16" s="37" t="s">
        <v>85</v>
      </c>
      <c r="S16" s="115" t="s">
        <v>62</v>
      </c>
      <c r="T16" s="115"/>
      <c r="U16" s="116"/>
      <c r="V16" s="116">
        <v>307</v>
      </c>
      <c r="W16" s="116">
        <v>331</v>
      </c>
      <c r="X16" s="116">
        <v>340</v>
      </c>
      <c r="Y16" s="112">
        <v>387</v>
      </c>
      <c r="Z16" s="112">
        <v>299</v>
      </c>
      <c r="AB16" s="117">
        <f t="shared" si="2"/>
        <v>2.4220332118266505E-2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301</v>
      </c>
      <c r="W17" s="116">
        <v>552</v>
      </c>
      <c r="X17" s="116">
        <v>408</v>
      </c>
      <c r="Y17" s="112">
        <v>521</v>
      </c>
      <c r="Z17" s="112">
        <v>545</v>
      </c>
      <c r="AB17" s="117">
        <f t="shared" si="2"/>
        <v>4.4147428108545973E-2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135</v>
      </c>
      <c r="W18" s="116">
        <v>121</v>
      </c>
      <c r="X18" s="116">
        <v>137</v>
      </c>
      <c r="Y18" s="112">
        <v>107</v>
      </c>
      <c r="Z18" s="112">
        <v>108</v>
      </c>
      <c r="AB18" s="117">
        <f t="shared" si="2"/>
        <v>8.7484811664641556E-3</v>
      </c>
    </row>
    <row r="19" spans="1:28" x14ac:dyDescent="0.25">
      <c r="A19" s="63" t="str">
        <f>$S$1&amp;" ("&amp;$V$2&amp;" to "&amp;$Z$2&amp;")"</f>
        <v>Maranoa (2016-17 to 2020-21)</v>
      </c>
      <c r="B19" s="63"/>
      <c r="C19" s="63"/>
      <c r="D19" s="63"/>
      <c r="E19" s="63"/>
      <c r="F19" s="63"/>
      <c r="G19" s="63" t="str">
        <f>$S$1&amp;" ("&amp;$V$2&amp;" to "&amp;$Z$2&amp;")"</f>
        <v>Maranoa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624</v>
      </c>
      <c r="W19" s="116">
        <v>762</v>
      </c>
      <c r="X19" s="116">
        <v>706</v>
      </c>
      <c r="Y19" s="112">
        <v>777</v>
      </c>
      <c r="Z19" s="112">
        <v>888</v>
      </c>
      <c r="AB19" s="117">
        <f t="shared" si="2"/>
        <v>7.1931956257594173E-2</v>
      </c>
    </row>
    <row r="20" spans="1:28" x14ac:dyDescent="0.25">
      <c r="S20" s="115" t="s">
        <v>66</v>
      </c>
      <c r="T20" s="115"/>
      <c r="U20" s="116"/>
      <c r="V20" s="116">
        <v>454</v>
      </c>
      <c r="W20" s="116">
        <v>413</v>
      </c>
      <c r="X20" s="116">
        <v>371</v>
      </c>
      <c r="Y20" s="112">
        <v>419</v>
      </c>
      <c r="Z20" s="112">
        <v>497</v>
      </c>
      <c r="AB20" s="117">
        <f t="shared" si="2"/>
        <v>4.0259214256784123E-2</v>
      </c>
    </row>
    <row r="21" spans="1:28" x14ac:dyDescent="0.25">
      <c r="S21" s="115" t="s">
        <v>67</v>
      </c>
      <c r="T21" s="115"/>
      <c r="U21" s="116"/>
      <c r="V21" s="116">
        <v>843</v>
      </c>
      <c r="W21" s="116">
        <v>994</v>
      </c>
      <c r="X21" s="116">
        <v>903</v>
      </c>
      <c r="Y21" s="112">
        <v>816</v>
      </c>
      <c r="Z21" s="112">
        <v>945</v>
      </c>
      <c r="AB21" s="117">
        <f t="shared" si="2"/>
        <v>7.6549210206561358E-2</v>
      </c>
    </row>
    <row r="22" spans="1:28" x14ac:dyDescent="0.25">
      <c r="S22" s="115" t="s">
        <v>68</v>
      </c>
      <c r="T22" s="115"/>
      <c r="U22" s="116"/>
      <c r="V22" s="116">
        <v>621</v>
      </c>
      <c r="W22" s="116">
        <v>671</v>
      </c>
      <c r="X22" s="116">
        <v>590</v>
      </c>
      <c r="Y22" s="112">
        <v>586</v>
      </c>
      <c r="Z22" s="112">
        <v>966</v>
      </c>
      <c r="AB22" s="117">
        <f t="shared" si="2"/>
        <v>7.8250303766707163E-2</v>
      </c>
    </row>
    <row r="23" spans="1:28" x14ac:dyDescent="0.25">
      <c r="S23" s="115" t="s">
        <v>69</v>
      </c>
      <c r="T23" s="115"/>
      <c r="U23" s="116"/>
      <c r="V23" s="116">
        <v>381</v>
      </c>
      <c r="W23" s="116">
        <v>467</v>
      </c>
      <c r="X23" s="116">
        <v>354</v>
      </c>
      <c r="Y23" s="112">
        <v>435</v>
      </c>
      <c r="Z23" s="112">
        <v>413</v>
      </c>
      <c r="AB23" s="117">
        <f t="shared" si="2"/>
        <v>3.3454840016200894E-2</v>
      </c>
    </row>
    <row r="24" spans="1:28" x14ac:dyDescent="0.25">
      <c r="S24" s="115" t="s">
        <v>70</v>
      </c>
      <c r="T24" s="115"/>
      <c r="U24" s="116"/>
      <c r="V24" s="116">
        <v>19</v>
      </c>
      <c r="W24" s="116">
        <v>28</v>
      </c>
      <c r="X24" s="116">
        <v>20</v>
      </c>
      <c r="Y24" s="112">
        <v>22</v>
      </c>
      <c r="Z24" s="112">
        <v>19</v>
      </c>
      <c r="AB24" s="117">
        <f t="shared" si="2"/>
        <v>1.5390846496557311E-3</v>
      </c>
    </row>
    <row r="25" spans="1:28" x14ac:dyDescent="0.25">
      <c r="S25" s="115" t="s">
        <v>71</v>
      </c>
      <c r="T25" s="115"/>
      <c r="U25" s="116"/>
      <c r="V25" s="116">
        <v>219</v>
      </c>
      <c r="W25" s="116">
        <v>253</v>
      </c>
      <c r="X25" s="116">
        <v>245</v>
      </c>
      <c r="Y25" s="112">
        <v>248</v>
      </c>
      <c r="Z25" s="112">
        <v>238</v>
      </c>
      <c r="AB25" s="117">
        <f t="shared" si="2"/>
        <v>1.9279060348319159E-2</v>
      </c>
    </row>
    <row r="26" spans="1:28" x14ac:dyDescent="0.25">
      <c r="S26" s="115" t="s">
        <v>72</v>
      </c>
      <c r="T26" s="115"/>
      <c r="U26" s="116"/>
      <c r="V26" s="116">
        <v>136</v>
      </c>
      <c r="W26" s="116">
        <v>201</v>
      </c>
      <c r="X26" s="116">
        <v>185</v>
      </c>
      <c r="Y26" s="112">
        <v>268</v>
      </c>
      <c r="Z26" s="112">
        <v>246</v>
      </c>
      <c r="AB26" s="117">
        <f t="shared" si="2"/>
        <v>1.9927095990279465E-2</v>
      </c>
    </row>
    <row r="27" spans="1:28" x14ac:dyDescent="0.25">
      <c r="S27" s="115" t="s">
        <v>73</v>
      </c>
      <c r="T27" s="115"/>
      <c r="U27" s="116"/>
      <c r="V27" s="116">
        <v>321</v>
      </c>
      <c r="W27" s="116">
        <v>399</v>
      </c>
      <c r="X27" s="116">
        <v>392</v>
      </c>
      <c r="Y27" s="112">
        <v>440</v>
      </c>
      <c r="Z27" s="112">
        <v>455</v>
      </c>
      <c r="AB27" s="117">
        <f t="shared" si="2"/>
        <v>3.6857027136492505E-2</v>
      </c>
    </row>
    <row r="28" spans="1:28" x14ac:dyDescent="0.25">
      <c r="S28" s="115" t="s">
        <v>74</v>
      </c>
      <c r="T28" s="115"/>
      <c r="U28" s="116"/>
      <c r="V28" s="116">
        <v>447</v>
      </c>
      <c r="W28" s="116">
        <v>534</v>
      </c>
      <c r="X28" s="116">
        <v>532</v>
      </c>
      <c r="Y28" s="112">
        <v>687</v>
      </c>
      <c r="Z28" s="112">
        <v>683</v>
      </c>
      <c r="AB28" s="117">
        <f t="shared" si="2"/>
        <v>5.5326042932361277E-2</v>
      </c>
    </row>
    <row r="29" spans="1:28" x14ac:dyDescent="0.25">
      <c r="S29" s="115" t="s">
        <v>75</v>
      </c>
      <c r="T29" s="115"/>
      <c r="U29" s="116"/>
      <c r="V29" s="116">
        <v>730</v>
      </c>
      <c r="W29" s="116">
        <v>796</v>
      </c>
      <c r="X29" s="116">
        <v>791</v>
      </c>
      <c r="Y29" s="112">
        <v>737</v>
      </c>
      <c r="Z29" s="112">
        <v>720</v>
      </c>
      <c r="AB29" s="117">
        <f t="shared" si="2"/>
        <v>5.8323207776427702E-2</v>
      </c>
    </row>
    <row r="30" spans="1:28" x14ac:dyDescent="0.25">
      <c r="S30" s="115" t="s">
        <v>76</v>
      </c>
      <c r="T30" s="115"/>
      <c r="U30" s="116"/>
      <c r="V30" s="116">
        <v>652</v>
      </c>
      <c r="W30" s="116">
        <v>738</v>
      </c>
      <c r="X30" s="116">
        <v>734</v>
      </c>
      <c r="Y30" s="112">
        <v>714</v>
      </c>
      <c r="Z30" s="112">
        <v>709</v>
      </c>
      <c r="AB30" s="117">
        <f t="shared" si="2"/>
        <v>5.7432158768732283E-2</v>
      </c>
    </row>
    <row r="31" spans="1:28" x14ac:dyDescent="0.25">
      <c r="S31" s="115" t="s">
        <v>77</v>
      </c>
      <c r="T31" s="115"/>
      <c r="U31" s="116"/>
      <c r="V31" s="116">
        <v>899</v>
      </c>
      <c r="W31" s="116">
        <v>1019</v>
      </c>
      <c r="X31" s="116">
        <v>1037</v>
      </c>
      <c r="Y31" s="112">
        <v>1073</v>
      </c>
      <c r="Z31" s="112">
        <v>1172</v>
      </c>
      <c r="AB31" s="117">
        <f t="shared" si="2"/>
        <v>9.4937221547185091E-2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151</v>
      </c>
      <c r="W32" s="116">
        <v>120</v>
      </c>
      <c r="X32" s="116">
        <v>186</v>
      </c>
      <c r="Y32" s="112">
        <v>158</v>
      </c>
      <c r="Z32" s="112">
        <v>174</v>
      </c>
      <c r="AB32" s="117">
        <f t="shared" si="2"/>
        <v>1.4094775212636695E-2</v>
      </c>
    </row>
    <row r="33" spans="19:32" x14ac:dyDescent="0.25">
      <c r="S33" s="115" t="s">
        <v>79</v>
      </c>
      <c r="T33" s="115"/>
      <c r="U33" s="116"/>
      <c r="V33" s="116">
        <v>334</v>
      </c>
      <c r="W33" s="116">
        <v>380</v>
      </c>
      <c r="X33" s="116">
        <v>392</v>
      </c>
      <c r="Y33" s="112">
        <v>440</v>
      </c>
      <c r="Z33" s="112">
        <v>464</v>
      </c>
      <c r="AB33" s="117">
        <f t="shared" si="2"/>
        <v>3.7586067233697854E-2</v>
      </c>
    </row>
    <row r="34" spans="19:32" x14ac:dyDescent="0.25">
      <c r="S34" s="118" t="s">
        <v>53</v>
      </c>
      <c r="T34" s="118"/>
      <c r="U34" s="119"/>
      <c r="V34" s="119">
        <v>9953</v>
      </c>
      <c r="W34" s="119">
        <v>11703</v>
      </c>
      <c r="X34" s="119">
        <v>10771</v>
      </c>
      <c r="Y34" s="120">
        <v>11783</v>
      </c>
      <c r="Z34" s="120">
        <v>12345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5557</v>
      </c>
      <c r="W37" s="112">
        <v>6804</v>
      </c>
      <c r="X37" s="112">
        <v>6058</v>
      </c>
      <c r="Y37" s="112">
        <v>6807</v>
      </c>
      <c r="Z37" s="112">
        <v>6709</v>
      </c>
      <c r="AB37" s="132">
        <f>Z37/Z40*100</f>
        <v>82.69444102058425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1087</v>
      </c>
      <c r="W38" s="112">
        <v>1137</v>
      </c>
      <c r="X38" s="112">
        <v>1170</v>
      </c>
      <c r="Y38" s="112">
        <v>1264</v>
      </c>
      <c r="Z38" s="112">
        <v>1404</v>
      </c>
      <c r="AB38" s="132">
        <f>Z38/Z40*100</f>
        <v>17.305558979415753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6644</v>
      </c>
      <c r="W40" s="112">
        <v>7941</v>
      </c>
      <c r="X40" s="112">
        <v>7228</v>
      </c>
      <c r="Y40" s="112">
        <v>8071</v>
      </c>
      <c r="Z40" s="112">
        <v>8113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29</v>
      </c>
      <c r="W44" s="112">
        <v>24</v>
      </c>
      <c r="X44" s="112">
        <v>31</v>
      </c>
      <c r="Y44" s="112">
        <v>33</v>
      </c>
      <c r="Z44" s="112">
        <v>40</v>
      </c>
    </row>
    <row r="45" spans="19:32" x14ac:dyDescent="0.25">
      <c r="S45" s="115" t="s">
        <v>37</v>
      </c>
      <c r="T45" s="115"/>
      <c r="U45" s="112"/>
      <c r="V45" s="112">
        <v>228</v>
      </c>
      <c r="W45" s="112">
        <v>216</v>
      </c>
      <c r="X45" s="112">
        <v>237</v>
      </c>
      <c r="Y45" s="112">
        <v>187</v>
      </c>
      <c r="Z45" s="112">
        <v>199</v>
      </c>
    </row>
    <row r="46" spans="19:32" x14ac:dyDescent="0.25">
      <c r="S46" s="115" t="s">
        <v>38</v>
      </c>
      <c r="T46" s="115"/>
      <c r="U46" s="112"/>
      <c r="V46" s="112">
        <v>411</v>
      </c>
      <c r="W46" s="112">
        <v>501</v>
      </c>
      <c r="X46" s="112">
        <v>486</v>
      </c>
      <c r="Y46" s="112">
        <v>454</v>
      </c>
      <c r="Z46" s="112">
        <v>507</v>
      </c>
    </row>
    <row r="47" spans="19:32" x14ac:dyDescent="0.25">
      <c r="S47" s="115" t="s">
        <v>39</v>
      </c>
      <c r="T47" s="115"/>
      <c r="U47" s="112"/>
      <c r="V47" s="112">
        <v>499</v>
      </c>
      <c r="W47" s="112">
        <v>579</v>
      </c>
      <c r="X47" s="112">
        <v>547</v>
      </c>
      <c r="Y47" s="112">
        <v>603</v>
      </c>
      <c r="Z47" s="112">
        <v>669</v>
      </c>
    </row>
    <row r="48" spans="19:32" x14ac:dyDescent="0.25">
      <c r="S48" s="115" t="s">
        <v>40</v>
      </c>
      <c r="T48" s="115"/>
      <c r="U48" s="112"/>
      <c r="V48" s="112">
        <v>589</v>
      </c>
      <c r="W48" s="112">
        <v>673</v>
      </c>
      <c r="X48" s="112">
        <v>624</v>
      </c>
      <c r="Y48" s="112">
        <v>631</v>
      </c>
      <c r="Z48" s="112">
        <v>697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640</v>
      </c>
      <c r="W49" s="112">
        <v>643</v>
      </c>
      <c r="X49" s="112">
        <v>627</v>
      </c>
      <c r="Y49" s="112">
        <v>687</v>
      </c>
      <c r="Z49" s="112">
        <v>612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Maranoa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427</v>
      </c>
      <c r="W50" s="112">
        <v>536</v>
      </c>
      <c r="X50" s="112">
        <v>526</v>
      </c>
      <c r="Y50" s="112">
        <v>578</v>
      </c>
      <c r="Z50" s="112">
        <v>607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460</v>
      </c>
      <c r="W51" s="112">
        <v>482</v>
      </c>
      <c r="X51" s="112">
        <v>433</v>
      </c>
      <c r="Y51" s="112">
        <v>439</v>
      </c>
      <c r="Z51" s="112">
        <v>446</v>
      </c>
    </row>
    <row r="52" spans="1:26" ht="15" customHeight="1" x14ac:dyDescent="0.25">
      <c r="S52" s="115" t="s">
        <v>44</v>
      </c>
      <c r="T52" s="115"/>
      <c r="U52" s="112"/>
      <c r="V52" s="112">
        <v>470</v>
      </c>
      <c r="W52" s="112">
        <v>576</v>
      </c>
      <c r="X52" s="112">
        <v>471</v>
      </c>
      <c r="Y52" s="112">
        <v>531</v>
      </c>
      <c r="Z52" s="112">
        <v>507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472</v>
      </c>
      <c r="W53" s="112">
        <v>537</v>
      </c>
      <c r="X53" s="112">
        <v>443</v>
      </c>
      <c r="Y53" s="112">
        <v>498</v>
      </c>
      <c r="Z53" s="112">
        <v>522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392</v>
      </c>
      <c r="W54" s="112">
        <v>510</v>
      </c>
      <c r="X54" s="112">
        <v>485</v>
      </c>
      <c r="Y54" s="112">
        <v>537</v>
      </c>
      <c r="Z54" s="112">
        <v>501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324</v>
      </c>
      <c r="W55" s="112">
        <v>403</v>
      </c>
      <c r="X55" s="112">
        <v>351</v>
      </c>
      <c r="Y55" s="112">
        <v>430</v>
      </c>
      <c r="Z55" s="112">
        <v>421</v>
      </c>
    </row>
    <row r="56" spans="1:26" ht="15" customHeight="1" x14ac:dyDescent="0.25">
      <c r="S56" s="115" t="s">
        <v>48</v>
      </c>
      <c r="T56" s="115"/>
      <c r="U56" s="112"/>
      <c r="V56" s="112">
        <v>146</v>
      </c>
      <c r="W56" s="112">
        <v>201</v>
      </c>
      <c r="X56" s="112">
        <v>171</v>
      </c>
      <c r="Y56" s="112">
        <v>229</v>
      </c>
      <c r="Z56" s="112">
        <v>256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90</v>
      </c>
      <c r="W57" s="112">
        <v>130</v>
      </c>
      <c r="X57" s="112">
        <v>99</v>
      </c>
      <c r="Y57" s="112">
        <v>129</v>
      </c>
      <c r="Z57" s="112">
        <v>128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42</v>
      </c>
      <c r="W58" s="112">
        <v>90</v>
      </c>
      <c r="X58" s="112">
        <v>65</v>
      </c>
      <c r="Y58" s="112">
        <v>98</v>
      </c>
      <c r="Z58" s="112">
        <v>92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22</v>
      </c>
      <c r="W59" s="112">
        <v>33</v>
      </c>
      <c r="X59" s="112">
        <v>18</v>
      </c>
      <c r="Y59" s="112">
        <v>38</v>
      </c>
      <c r="Z59" s="112">
        <v>40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13</v>
      </c>
      <c r="W60" s="112">
        <v>27</v>
      </c>
      <c r="X60" s="112">
        <v>18</v>
      </c>
      <c r="Y60" s="112">
        <v>29</v>
      </c>
      <c r="Z60" s="112">
        <v>19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5258</v>
      </c>
      <c r="W61" s="112">
        <v>6156</v>
      </c>
      <c r="X61" s="112">
        <v>5645</v>
      </c>
      <c r="Y61" s="112">
        <v>6131</v>
      </c>
      <c r="Z61" s="112">
        <v>6263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26</v>
      </c>
      <c r="W63" s="112">
        <v>29</v>
      </c>
      <c r="X63" s="112">
        <v>19</v>
      </c>
      <c r="Y63" s="112">
        <v>22</v>
      </c>
      <c r="Z63" s="112">
        <v>38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159</v>
      </c>
      <c r="W64" s="112">
        <v>179</v>
      </c>
      <c r="X64" s="112">
        <v>220</v>
      </c>
      <c r="Y64" s="112">
        <v>217</v>
      </c>
      <c r="Z64" s="112">
        <v>240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Maranoa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330</v>
      </c>
      <c r="W65" s="112">
        <v>435</v>
      </c>
      <c r="X65" s="112">
        <v>341</v>
      </c>
      <c r="Y65" s="112">
        <v>344</v>
      </c>
      <c r="Z65" s="112">
        <v>458</v>
      </c>
    </row>
    <row r="66" spans="1:26" x14ac:dyDescent="0.25">
      <c r="S66" s="115" t="s">
        <v>39</v>
      </c>
      <c r="T66" s="115"/>
      <c r="U66" s="112"/>
      <c r="V66" s="112">
        <v>471</v>
      </c>
      <c r="W66" s="112">
        <v>500</v>
      </c>
      <c r="X66" s="112">
        <v>447</v>
      </c>
      <c r="Y66" s="112">
        <v>534</v>
      </c>
      <c r="Z66" s="112">
        <v>609</v>
      </c>
    </row>
    <row r="67" spans="1:26" x14ac:dyDescent="0.25">
      <c r="S67" s="115" t="s">
        <v>40</v>
      </c>
      <c r="T67" s="115"/>
      <c r="U67" s="112"/>
      <c r="V67" s="112">
        <v>533</v>
      </c>
      <c r="W67" s="112">
        <v>615</v>
      </c>
      <c r="X67" s="112">
        <v>575</v>
      </c>
      <c r="Y67" s="112">
        <v>615</v>
      </c>
      <c r="Z67" s="112">
        <v>681</v>
      </c>
    </row>
    <row r="68" spans="1:26" x14ac:dyDescent="0.25">
      <c r="S68" s="115" t="s">
        <v>41</v>
      </c>
      <c r="T68" s="115"/>
      <c r="U68" s="112"/>
      <c r="V68" s="112">
        <v>566</v>
      </c>
      <c r="W68" s="112">
        <v>606</v>
      </c>
      <c r="X68" s="112">
        <v>511</v>
      </c>
      <c r="Y68" s="112">
        <v>545</v>
      </c>
      <c r="Z68" s="112">
        <v>532</v>
      </c>
    </row>
    <row r="69" spans="1:26" x14ac:dyDescent="0.25">
      <c r="S69" s="115" t="s">
        <v>42</v>
      </c>
      <c r="T69" s="115"/>
      <c r="U69" s="112"/>
      <c r="V69" s="112">
        <v>435</v>
      </c>
      <c r="W69" s="112">
        <v>504</v>
      </c>
      <c r="X69" s="112">
        <v>551</v>
      </c>
      <c r="Y69" s="112">
        <v>589</v>
      </c>
      <c r="Z69" s="112">
        <v>606</v>
      </c>
    </row>
    <row r="70" spans="1:26" x14ac:dyDescent="0.25">
      <c r="S70" s="115" t="s">
        <v>43</v>
      </c>
      <c r="T70" s="115"/>
      <c r="U70" s="112"/>
      <c r="V70" s="112">
        <v>435</v>
      </c>
      <c r="W70" s="112">
        <v>504</v>
      </c>
      <c r="X70" s="112">
        <v>480</v>
      </c>
      <c r="Y70" s="112">
        <v>500</v>
      </c>
      <c r="Z70" s="112">
        <v>540</v>
      </c>
    </row>
    <row r="71" spans="1:26" x14ac:dyDescent="0.25">
      <c r="S71" s="115" t="s">
        <v>44</v>
      </c>
      <c r="T71" s="115"/>
      <c r="U71" s="112"/>
      <c r="V71" s="112">
        <v>441</v>
      </c>
      <c r="W71" s="112">
        <v>532</v>
      </c>
      <c r="X71" s="112">
        <v>486</v>
      </c>
      <c r="Y71" s="112">
        <v>538</v>
      </c>
      <c r="Z71" s="112">
        <v>532</v>
      </c>
    </row>
    <row r="72" spans="1:26" x14ac:dyDescent="0.25">
      <c r="S72" s="115" t="s">
        <v>45</v>
      </c>
      <c r="T72" s="115"/>
      <c r="U72" s="112"/>
      <c r="V72" s="112">
        <v>423</v>
      </c>
      <c r="W72" s="112">
        <v>470</v>
      </c>
      <c r="X72" s="112">
        <v>462</v>
      </c>
      <c r="Y72" s="112">
        <v>517</v>
      </c>
      <c r="Z72" s="112">
        <v>567</v>
      </c>
    </row>
    <row r="73" spans="1:26" x14ac:dyDescent="0.25">
      <c r="S73" s="115" t="s">
        <v>46</v>
      </c>
      <c r="T73" s="115"/>
      <c r="U73" s="112"/>
      <c r="V73" s="112">
        <v>389</v>
      </c>
      <c r="W73" s="112">
        <v>501</v>
      </c>
      <c r="X73" s="112">
        <v>442</v>
      </c>
      <c r="Y73" s="112">
        <v>487</v>
      </c>
      <c r="Z73" s="112">
        <v>503</v>
      </c>
    </row>
    <row r="74" spans="1:26" x14ac:dyDescent="0.25">
      <c r="S74" s="115" t="s">
        <v>47</v>
      </c>
      <c r="T74" s="115"/>
      <c r="U74" s="112"/>
      <c r="V74" s="112">
        <v>236</v>
      </c>
      <c r="W74" s="112">
        <v>288</v>
      </c>
      <c r="X74" s="112">
        <v>305</v>
      </c>
      <c r="Y74" s="112">
        <v>328</v>
      </c>
      <c r="Z74" s="112">
        <v>372</v>
      </c>
    </row>
    <row r="75" spans="1:26" x14ac:dyDescent="0.25">
      <c r="S75" s="115" t="s">
        <v>48</v>
      </c>
      <c r="T75" s="115"/>
      <c r="U75" s="112"/>
      <c r="V75" s="112">
        <v>133</v>
      </c>
      <c r="W75" s="112">
        <v>173</v>
      </c>
      <c r="X75" s="112">
        <v>137</v>
      </c>
      <c r="Y75" s="112">
        <v>184</v>
      </c>
      <c r="Z75" s="112">
        <v>170</v>
      </c>
    </row>
    <row r="76" spans="1:26" x14ac:dyDescent="0.25">
      <c r="S76" s="115" t="s">
        <v>49</v>
      </c>
      <c r="T76" s="115"/>
      <c r="U76" s="112"/>
      <c r="V76" s="112">
        <v>71</v>
      </c>
      <c r="W76" s="112">
        <v>104</v>
      </c>
      <c r="X76" s="112">
        <v>74</v>
      </c>
      <c r="Y76" s="112">
        <v>97</v>
      </c>
      <c r="Z76" s="112">
        <v>92</v>
      </c>
    </row>
    <row r="77" spans="1:26" x14ac:dyDescent="0.25">
      <c r="S77" s="115" t="s">
        <v>50</v>
      </c>
      <c r="T77" s="115"/>
      <c r="U77" s="112"/>
      <c r="V77" s="112">
        <v>28</v>
      </c>
      <c r="W77" s="112">
        <v>57</v>
      </c>
      <c r="X77" s="112">
        <v>47</v>
      </c>
      <c r="Y77" s="112">
        <v>68</v>
      </c>
      <c r="Z77" s="112">
        <v>62</v>
      </c>
    </row>
    <row r="78" spans="1:26" x14ac:dyDescent="0.25">
      <c r="S78" s="115" t="s">
        <v>51</v>
      </c>
      <c r="T78" s="115"/>
      <c r="U78" s="112"/>
      <c r="V78" s="112">
        <v>14</v>
      </c>
      <c r="W78" s="112">
        <v>35</v>
      </c>
      <c r="X78" s="112">
        <v>21</v>
      </c>
      <c r="Y78" s="112">
        <v>34</v>
      </c>
      <c r="Z78" s="112">
        <v>27</v>
      </c>
    </row>
    <row r="79" spans="1:26" x14ac:dyDescent="0.25">
      <c r="S79" s="115" t="s">
        <v>52</v>
      </c>
      <c r="T79" s="115"/>
      <c r="U79" s="112"/>
      <c r="V79" s="112">
        <v>11</v>
      </c>
      <c r="W79" s="112">
        <v>30</v>
      </c>
      <c r="X79" s="112">
        <v>20</v>
      </c>
      <c r="Y79" s="112">
        <v>31</v>
      </c>
      <c r="Z79" s="112">
        <v>35</v>
      </c>
    </row>
    <row r="80" spans="1:26" x14ac:dyDescent="0.25">
      <c r="S80" s="118" t="s">
        <v>53</v>
      </c>
      <c r="T80" s="118"/>
      <c r="U80" s="112"/>
      <c r="V80" s="112">
        <v>4695</v>
      </c>
      <c r="W80" s="112">
        <v>5548</v>
      </c>
      <c r="X80" s="112">
        <v>5128</v>
      </c>
      <c r="Y80" s="112">
        <v>5654</v>
      </c>
      <c r="Z80" s="112">
        <v>6064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Maranoa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302</v>
      </c>
      <c r="W83" s="112">
        <v>351</v>
      </c>
      <c r="X83" s="112">
        <v>330</v>
      </c>
      <c r="Y83" s="112">
        <v>385</v>
      </c>
      <c r="Z83" s="112">
        <v>367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206</v>
      </c>
      <c r="W84" s="112">
        <v>238</v>
      </c>
      <c r="X84" s="112">
        <v>228</v>
      </c>
      <c r="Y84" s="112">
        <v>249</v>
      </c>
      <c r="Z84" s="112">
        <v>224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605</v>
      </c>
      <c r="W85" s="112">
        <v>666</v>
      </c>
      <c r="X85" s="112">
        <v>679</v>
      </c>
      <c r="Y85" s="112">
        <v>688</v>
      </c>
      <c r="Z85" s="112">
        <v>718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12,345</v>
      </c>
      <c r="D86" s="96">
        <f t="shared" ref="D86:D91" si="4">AD4</f>
        <v>4.725144214455379E-2</v>
      </c>
      <c r="E86" s="97">
        <f t="shared" ref="E86:E91" si="5">AD4</f>
        <v>4.725144214455379E-2</v>
      </c>
      <c r="F86" s="96">
        <f t="shared" ref="F86:F91" si="6">AF4</f>
        <v>0.23995580554439533</v>
      </c>
      <c r="G86" s="97">
        <f t="shared" ref="G86:G91" si="7">AF4</f>
        <v>0.23995580554439533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135</v>
      </c>
      <c r="W86" s="112">
        <v>144</v>
      </c>
      <c r="X86" s="112">
        <v>140</v>
      </c>
      <c r="Y86" s="112">
        <v>142</v>
      </c>
      <c r="Z86" s="112">
        <v>141</v>
      </c>
    </row>
    <row r="87" spans="1:30" ht="15" customHeight="1" x14ac:dyDescent="0.25">
      <c r="A87" s="98" t="s">
        <v>4</v>
      </c>
      <c r="B87" s="49"/>
      <c r="C87" s="57" t="str">
        <f t="shared" si="3"/>
        <v>6,263</v>
      </c>
      <c r="D87" s="96">
        <f t="shared" si="4"/>
        <v>2.1863272964594449E-2</v>
      </c>
      <c r="E87" s="97">
        <f t="shared" si="5"/>
        <v>2.1863272964594449E-2</v>
      </c>
      <c r="F87" s="96">
        <f t="shared" si="6"/>
        <v>0.1918173168411037</v>
      </c>
      <c r="G87" s="97">
        <f t="shared" si="7"/>
        <v>0.1918173168411037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100</v>
      </c>
      <c r="W87" s="112">
        <v>101</v>
      </c>
      <c r="X87" s="112">
        <v>97</v>
      </c>
      <c r="Y87" s="112">
        <v>100</v>
      </c>
      <c r="Z87" s="112">
        <v>105</v>
      </c>
    </row>
    <row r="88" spans="1:30" ht="15" customHeight="1" x14ac:dyDescent="0.25">
      <c r="A88" s="98" t="s">
        <v>5</v>
      </c>
      <c r="B88" s="49"/>
      <c r="C88" s="57" t="str">
        <f t="shared" si="3"/>
        <v>6,064</v>
      </c>
      <c r="D88" s="96">
        <f t="shared" si="4"/>
        <v>7.2515033604527712E-2</v>
      </c>
      <c r="E88" s="97">
        <f t="shared" si="5"/>
        <v>7.2515033604527712E-2</v>
      </c>
      <c r="F88" s="96">
        <f t="shared" si="6"/>
        <v>0.29076202639421034</v>
      </c>
      <c r="G88" s="97">
        <f t="shared" si="7"/>
        <v>0.29076202639421034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132</v>
      </c>
      <c r="W88" s="112">
        <v>150</v>
      </c>
      <c r="X88" s="112">
        <v>140</v>
      </c>
      <c r="Y88" s="112">
        <v>138</v>
      </c>
      <c r="Z88" s="112">
        <v>153</v>
      </c>
    </row>
    <row r="89" spans="1:30" ht="15" customHeight="1" x14ac:dyDescent="0.25">
      <c r="A89" s="49" t="s">
        <v>6</v>
      </c>
      <c r="B89" s="49"/>
      <c r="C89" s="57" t="str">
        <f t="shared" si="3"/>
        <v>8,116</v>
      </c>
      <c r="D89" s="96">
        <f t="shared" si="4"/>
        <v>5.7001239157372652E-3</v>
      </c>
      <c r="E89" s="97">
        <f t="shared" si="5"/>
        <v>5.7001239157372652E-3</v>
      </c>
      <c r="F89" s="96">
        <f t="shared" si="6"/>
        <v>0.22210510465291367</v>
      </c>
      <c r="G89" s="97">
        <f t="shared" si="7"/>
        <v>0.22210510465291367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430</v>
      </c>
      <c r="W89" s="112">
        <v>487</v>
      </c>
      <c r="X89" s="112">
        <v>475</v>
      </c>
      <c r="Y89" s="112">
        <v>485</v>
      </c>
      <c r="Z89" s="112">
        <v>484</v>
      </c>
    </row>
    <row r="90" spans="1:30" ht="15" customHeight="1" x14ac:dyDescent="0.25">
      <c r="A90" s="49" t="s">
        <v>98</v>
      </c>
      <c r="B90" s="49"/>
      <c r="C90" s="57" t="str">
        <f t="shared" si="3"/>
        <v>$44,242</v>
      </c>
      <c r="D90" s="96">
        <f t="shared" si="4"/>
        <v>-3.4250205519132826E-2</v>
      </c>
      <c r="E90" s="97">
        <f t="shared" si="5"/>
        <v>-3.4250205519132826E-2</v>
      </c>
      <c r="F90" s="96">
        <f t="shared" si="6"/>
        <v>6.7920005793183469E-2</v>
      </c>
      <c r="G90" s="97">
        <f t="shared" si="7"/>
        <v>6.7920005793183469E-2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595</v>
      </c>
      <c r="W90" s="112">
        <v>688</v>
      </c>
      <c r="X90" s="112">
        <v>677</v>
      </c>
      <c r="Y90" s="112">
        <v>736</v>
      </c>
      <c r="Z90" s="112">
        <v>706</v>
      </c>
    </row>
    <row r="91" spans="1:30" ht="15" customHeight="1" x14ac:dyDescent="0.25">
      <c r="A91" s="49" t="s">
        <v>7</v>
      </c>
      <c r="B91" s="49"/>
      <c r="C91" s="57" t="str">
        <f t="shared" si="3"/>
        <v>$425.9 mil</v>
      </c>
      <c r="D91" s="96">
        <f t="shared" si="4"/>
        <v>0.12473045788413417</v>
      </c>
      <c r="E91" s="97">
        <f t="shared" si="5"/>
        <v>0.12473045788413417</v>
      </c>
      <c r="F91" s="96">
        <f t="shared" si="6"/>
        <v>0.19728765574456286</v>
      </c>
      <c r="G91" s="97">
        <f t="shared" si="7"/>
        <v>0.19728765574456286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3505</v>
      </c>
      <c r="W91" s="112">
        <v>4211</v>
      </c>
      <c r="X91" s="112">
        <v>3795</v>
      </c>
      <c r="Y91" s="112">
        <v>4248</v>
      </c>
      <c r="Z91" s="112">
        <v>4209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209</v>
      </c>
      <c r="W93" s="112">
        <v>263</v>
      </c>
      <c r="X93" s="112">
        <v>244</v>
      </c>
      <c r="Y93" s="112">
        <v>274</v>
      </c>
      <c r="Z93" s="112">
        <v>266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506</v>
      </c>
      <c r="W94" s="112">
        <v>573</v>
      </c>
      <c r="X94" s="112">
        <v>576</v>
      </c>
      <c r="Y94" s="112">
        <v>609</v>
      </c>
      <c r="Z94" s="112">
        <v>618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86</v>
      </c>
      <c r="W95" s="112">
        <v>98</v>
      </c>
      <c r="X95" s="112">
        <v>89</v>
      </c>
      <c r="Y95" s="112">
        <v>104</v>
      </c>
      <c r="Z95" s="112">
        <v>107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370</v>
      </c>
      <c r="W96" s="112">
        <v>441</v>
      </c>
      <c r="X96" s="112">
        <v>467</v>
      </c>
      <c r="Y96" s="112">
        <v>492</v>
      </c>
      <c r="Z96" s="112">
        <v>503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641</v>
      </c>
      <c r="W97" s="112">
        <v>708</v>
      </c>
      <c r="X97" s="112">
        <v>674</v>
      </c>
      <c r="Y97" s="112">
        <v>702</v>
      </c>
      <c r="Z97" s="112">
        <v>707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265</v>
      </c>
      <c r="W98" s="112">
        <v>326</v>
      </c>
      <c r="X98" s="112">
        <v>305</v>
      </c>
      <c r="Y98" s="112">
        <v>326</v>
      </c>
      <c r="Z98" s="112">
        <v>327</v>
      </c>
    </row>
    <row r="99" spans="1:32" ht="15" customHeight="1" x14ac:dyDescent="0.25">
      <c r="S99" s="115" t="s">
        <v>199</v>
      </c>
      <c r="T99" s="115"/>
      <c r="U99" s="112"/>
      <c r="V99" s="112">
        <v>32</v>
      </c>
      <c r="W99" s="112">
        <v>30</v>
      </c>
      <c r="X99" s="112">
        <v>41</v>
      </c>
      <c r="Y99" s="112">
        <v>49</v>
      </c>
      <c r="Z99" s="112">
        <v>45</v>
      </c>
    </row>
    <row r="100" spans="1:32" ht="15" customHeight="1" x14ac:dyDescent="0.25">
      <c r="S100" s="115" t="s">
        <v>58</v>
      </c>
      <c r="T100" s="115"/>
      <c r="U100" s="112"/>
      <c r="V100" s="112">
        <v>295</v>
      </c>
      <c r="W100" s="112">
        <v>337</v>
      </c>
      <c r="X100" s="112">
        <v>320</v>
      </c>
      <c r="Y100" s="112">
        <v>364</v>
      </c>
      <c r="Z100" s="112">
        <v>396</v>
      </c>
    </row>
    <row r="101" spans="1:32" x14ac:dyDescent="0.25">
      <c r="A101" s="18"/>
      <c r="S101" s="118" t="s">
        <v>53</v>
      </c>
      <c r="T101" s="118"/>
      <c r="U101" s="112"/>
      <c r="V101" s="112">
        <v>3130</v>
      </c>
      <c r="W101" s="112">
        <v>3735</v>
      </c>
      <c r="X101" s="112">
        <v>3426</v>
      </c>
      <c r="Y101" s="112">
        <v>3818</v>
      </c>
      <c r="Z101" s="112">
        <v>3893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6966</v>
      </c>
      <c r="W104" s="112">
        <v>7348</v>
      </c>
      <c r="X104" s="112">
        <v>7252</v>
      </c>
      <c r="Y104" s="112">
        <v>8244</v>
      </c>
      <c r="Z104" s="112">
        <v>8244</v>
      </c>
      <c r="AB104" s="109" t="str">
        <f>TEXT(Z104,"###,###")</f>
        <v>8,244</v>
      </c>
      <c r="AD104" s="130">
        <f>Z104/($Z$4)*100</f>
        <v>66.780072904009728</v>
      </c>
      <c r="AF104" s="109"/>
    </row>
    <row r="105" spans="1:32" x14ac:dyDescent="0.25">
      <c r="S105" s="115" t="s">
        <v>17</v>
      </c>
      <c r="T105" s="115"/>
      <c r="U105" s="112"/>
      <c r="V105" s="112">
        <v>1961</v>
      </c>
      <c r="W105" s="112">
        <v>2102</v>
      </c>
      <c r="X105" s="112">
        <v>2120</v>
      </c>
      <c r="Y105" s="112">
        <v>2107</v>
      </c>
      <c r="Z105" s="112">
        <v>2072</v>
      </c>
      <c r="AB105" s="109" t="str">
        <f>TEXT(Z105,"###,###")</f>
        <v>2,072</v>
      </c>
      <c r="AD105" s="130">
        <f>Z105/($Z$4)*100</f>
        <v>16.78412312677197</v>
      </c>
      <c r="AF105" s="109"/>
    </row>
    <row r="106" spans="1:32" x14ac:dyDescent="0.25">
      <c r="S106" s="118" t="s">
        <v>53</v>
      </c>
      <c r="T106" s="118"/>
      <c r="U106" s="120"/>
      <c r="V106" s="120">
        <v>8927</v>
      </c>
      <c r="W106" s="120">
        <v>9450</v>
      </c>
      <c r="X106" s="120">
        <v>9372</v>
      </c>
      <c r="Y106" s="120">
        <v>10351</v>
      </c>
      <c r="Z106" s="120">
        <v>10316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1809</v>
      </c>
      <c r="W108" s="112">
        <v>2382</v>
      </c>
      <c r="X108" s="112">
        <v>2007</v>
      </c>
      <c r="Y108" s="112">
        <v>2314</v>
      </c>
      <c r="Z108" s="112">
        <v>2386</v>
      </c>
      <c r="AB108" s="109" t="str">
        <f>TEXT(Z108,"###,###")</f>
        <v>2,386</v>
      </c>
      <c r="AD108" s="130">
        <f>Z108/($Z$4)*100</f>
        <v>19.327663021466179</v>
      </c>
      <c r="AF108" s="109"/>
    </row>
    <row r="109" spans="1:32" x14ac:dyDescent="0.25">
      <c r="S109" s="115" t="s">
        <v>20</v>
      </c>
      <c r="T109" s="115"/>
      <c r="U109" s="112"/>
      <c r="V109" s="112">
        <v>1656</v>
      </c>
      <c r="W109" s="112">
        <v>1767</v>
      </c>
      <c r="X109" s="112">
        <v>1640</v>
      </c>
      <c r="Y109" s="112">
        <v>1722</v>
      </c>
      <c r="Z109" s="112">
        <v>2018</v>
      </c>
      <c r="AB109" s="109" t="str">
        <f>TEXT(Z109,"###,###")</f>
        <v>2,018</v>
      </c>
      <c r="AD109" s="130">
        <f>Z109/($Z$4)*100</f>
        <v>16.346699068448764</v>
      </c>
      <c r="AF109" s="109"/>
    </row>
    <row r="110" spans="1:32" x14ac:dyDescent="0.25">
      <c r="S110" s="115" t="s">
        <v>21</v>
      </c>
      <c r="T110" s="115"/>
      <c r="U110" s="112"/>
      <c r="V110" s="112">
        <v>1627</v>
      </c>
      <c r="W110" s="112">
        <v>1840</v>
      </c>
      <c r="X110" s="112">
        <v>1786</v>
      </c>
      <c r="Y110" s="112">
        <v>2065</v>
      </c>
      <c r="Z110" s="112">
        <v>2194</v>
      </c>
      <c r="AB110" s="109" t="str">
        <f>TEXT(Z110,"###,###")</f>
        <v>2,194</v>
      </c>
      <c r="AD110" s="130">
        <f>Z110/($Z$4)*100</f>
        <v>17.772377480761442</v>
      </c>
      <c r="AF110" s="109"/>
    </row>
    <row r="111" spans="1:32" x14ac:dyDescent="0.25">
      <c r="S111" s="115" t="s">
        <v>22</v>
      </c>
      <c r="T111" s="115"/>
      <c r="U111" s="112"/>
      <c r="V111" s="112">
        <v>3391</v>
      </c>
      <c r="W111" s="112">
        <v>3546</v>
      </c>
      <c r="X111" s="112">
        <v>3607</v>
      </c>
      <c r="Y111" s="112">
        <v>3677</v>
      </c>
      <c r="Z111" s="112">
        <v>3839</v>
      </c>
      <c r="AB111" s="109" t="str">
        <f>TEXT(Z111,"###,###")</f>
        <v>3,839</v>
      </c>
      <c r="AD111" s="130">
        <f>Z111/($Z$4)*100</f>
        <v>31.097610368570272</v>
      </c>
      <c r="AF111" s="109"/>
    </row>
    <row r="112" spans="1:32" x14ac:dyDescent="0.25">
      <c r="S112" s="118" t="s">
        <v>53</v>
      </c>
      <c r="T112" s="118"/>
      <c r="U112" s="112"/>
      <c r="V112" s="112">
        <v>9952</v>
      </c>
      <c r="W112" s="112">
        <v>11708</v>
      </c>
      <c r="X112" s="112">
        <v>10774</v>
      </c>
      <c r="Y112" s="112">
        <v>11786</v>
      </c>
      <c r="Z112" s="112">
        <v>12345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40.590000000000003</v>
      </c>
      <c r="W118" s="131">
        <v>42.07</v>
      </c>
      <c r="X118" s="131">
        <v>41.2</v>
      </c>
      <c r="Y118" s="131">
        <v>42.28</v>
      </c>
      <c r="Z118" s="131">
        <v>42.02</v>
      </c>
      <c r="AB118" s="109" t="str">
        <f>TEXT(Z118,"##.0")</f>
        <v>42.0</v>
      </c>
    </row>
    <row r="120" spans="19:32" x14ac:dyDescent="0.25">
      <c r="S120" s="101" t="s">
        <v>100</v>
      </c>
      <c r="T120" s="112"/>
      <c r="U120" s="112"/>
      <c r="V120" s="112">
        <v>4777</v>
      </c>
      <c r="W120" s="112">
        <v>5281</v>
      </c>
      <c r="X120" s="112">
        <v>5154</v>
      </c>
      <c r="Y120" s="112">
        <v>5453</v>
      </c>
      <c r="Z120" s="112">
        <v>5515</v>
      </c>
      <c r="AB120" s="109" t="str">
        <f>TEXT(Z120,"###,###")</f>
        <v>5,515</v>
      </c>
    </row>
    <row r="121" spans="19:32" x14ac:dyDescent="0.25">
      <c r="S121" s="101" t="s">
        <v>101</v>
      </c>
      <c r="T121" s="112"/>
      <c r="U121" s="112"/>
      <c r="V121" s="112">
        <v>930</v>
      </c>
      <c r="W121" s="112">
        <v>1500</v>
      </c>
      <c r="X121" s="112">
        <v>1023</v>
      </c>
      <c r="Y121" s="112">
        <v>1418</v>
      </c>
      <c r="Z121" s="112">
        <v>1381</v>
      </c>
      <c r="AB121" s="109" t="str">
        <f>TEXT(Z121,"###,###")</f>
        <v>1,381</v>
      </c>
    </row>
    <row r="122" spans="19:32" x14ac:dyDescent="0.25">
      <c r="S122" s="101" t="s">
        <v>102</v>
      </c>
      <c r="T122" s="112"/>
      <c r="U122" s="112"/>
      <c r="V122" s="112">
        <v>933</v>
      </c>
      <c r="W122" s="112">
        <v>1160</v>
      </c>
      <c r="X122" s="112">
        <v>1045</v>
      </c>
      <c r="Y122" s="112">
        <v>1202</v>
      </c>
      <c r="Z122" s="112">
        <v>1216</v>
      </c>
      <c r="AB122" s="109" t="str">
        <f>TEXT(Z122,"###,###")</f>
        <v>1,216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5710</v>
      </c>
      <c r="W124" s="112">
        <v>6441</v>
      </c>
      <c r="X124" s="112">
        <v>6199</v>
      </c>
      <c r="Y124" s="112">
        <v>6655</v>
      </c>
      <c r="Z124" s="112">
        <v>6731</v>
      </c>
      <c r="AB124" s="109" t="str">
        <f>TEXT(Z124,"###,###")</f>
        <v>6,731</v>
      </c>
      <c r="AD124" s="127">
        <f>Z124/$Z$7*100</f>
        <v>82.934943321833416</v>
      </c>
    </row>
    <row r="125" spans="19:32" x14ac:dyDescent="0.25">
      <c r="S125" s="101" t="s">
        <v>104</v>
      </c>
      <c r="T125" s="112"/>
      <c r="U125" s="112"/>
      <c r="V125" s="112">
        <v>1863</v>
      </c>
      <c r="W125" s="112">
        <v>2660</v>
      </c>
      <c r="X125" s="112">
        <v>2068</v>
      </c>
      <c r="Y125" s="112">
        <v>2620</v>
      </c>
      <c r="Z125" s="112">
        <v>2597</v>
      </c>
      <c r="AB125" s="109" t="str">
        <f>TEXT(Z125,"###,###")</f>
        <v>2,597</v>
      </c>
      <c r="AD125" s="127">
        <f>Z125/$Z$7*100</f>
        <v>31.998521439132578</v>
      </c>
    </row>
    <row r="127" spans="19:32" x14ac:dyDescent="0.25">
      <c r="S127" s="101" t="s">
        <v>105</v>
      </c>
      <c r="T127" s="112"/>
      <c r="U127" s="112"/>
      <c r="V127" s="112">
        <v>3507</v>
      </c>
      <c r="W127" s="112">
        <v>4206</v>
      </c>
      <c r="X127" s="112">
        <v>3798</v>
      </c>
      <c r="Y127" s="112">
        <v>4251</v>
      </c>
      <c r="Z127" s="112">
        <v>4207</v>
      </c>
      <c r="AB127" s="109" t="str">
        <f>TEXT(Z127,"###,###")</f>
        <v>4,207</v>
      </c>
      <c r="AD127" s="127">
        <f>Z127/$Z$7*100</f>
        <v>51.83587974371612</v>
      </c>
    </row>
    <row r="128" spans="19:32" x14ac:dyDescent="0.25">
      <c r="S128" s="101" t="s">
        <v>106</v>
      </c>
      <c r="T128" s="112"/>
      <c r="U128" s="112"/>
      <c r="V128" s="112">
        <v>3130</v>
      </c>
      <c r="W128" s="112">
        <v>3736</v>
      </c>
      <c r="X128" s="112">
        <v>3426</v>
      </c>
      <c r="Y128" s="112">
        <v>3821</v>
      </c>
      <c r="Z128" s="112">
        <v>3890</v>
      </c>
      <c r="AB128" s="109" t="str">
        <f>TEXT(Z128,"###,###")</f>
        <v>3,890</v>
      </c>
      <c r="AD128" s="127">
        <f>Z128/$Z$7*100</f>
        <v>47.930014785608677</v>
      </c>
    </row>
    <row r="130" spans="19:20" x14ac:dyDescent="0.25">
      <c r="S130" s="101" t="s">
        <v>280</v>
      </c>
      <c r="T130" s="127">
        <v>67.952193198620009</v>
      </c>
    </row>
    <row r="131" spans="19:20" x14ac:dyDescent="0.25">
      <c r="S131" s="101" t="s">
        <v>281</v>
      </c>
      <c r="T131" s="127">
        <v>17.015771315919174</v>
      </c>
    </row>
    <row r="132" spans="19:20" x14ac:dyDescent="0.25">
      <c r="S132" s="101" t="s">
        <v>282</v>
      </c>
      <c r="T132" s="127">
        <v>14.982750123213407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BF42673-B13B-4558-86F6-6126C92DB9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6CC931C-E81D-4989-9A53-132AFFE0B4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CE34D1C-48CD-472B-8C50-68D21FE915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1711F36-C40A-4312-9E83-24C7E32E75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D6F80-57C2-46D9-B852-9BFAC67A9BD7}">
  <sheetPr codeName="Sheet11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156</v>
      </c>
      <c r="T1" s="99"/>
      <c r="U1" s="99"/>
      <c r="V1" s="99"/>
      <c r="W1" s="99"/>
      <c r="X1" s="99"/>
      <c r="Y1" s="100" t="s">
        <v>245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156</v>
      </c>
      <c r="Y3" s="105" t="s">
        <v>245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9.46 Mareeba,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18479</v>
      </c>
      <c r="W4" s="108">
        <v>20370</v>
      </c>
      <c r="X4" s="108">
        <v>20309</v>
      </c>
      <c r="Y4" s="108">
        <v>20945</v>
      </c>
      <c r="Z4" s="108">
        <v>21885</v>
      </c>
      <c r="AB4" s="109" t="str">
        <f>TEXT(Z4,"###,###")</f>
        <v>21,885</v>
      </c>
      <c r="AD4" s="110">
        <f>Z4/Y4-1</f>
        <v>4.4879446168536674E-2</v>
      </c>
      <c r="AF4" s="110">
        <f>Z4/V4-1</f>
        <v>0.18431733318902532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10170</v>
      </c>
      <c r="W5" s="108">
        <v>11247</v>
      </c>
      <c r="X5" s="108">
        <v>11120</v>
      </c>
      <c r="Y5" s="108">
        <v>11423</v>
      </c>
      <c r="Z5" s="108">
        <v>11870</v>
      </c>
      <c r="AB5" s="109" t="str">
        <f>TEXT(Z5,"###,###")</f>
        <v>11,870</v>
      </c>
      <c r="AD5" s="110">
        <f t="shared" ref="AD5:AD9" si="0">Z5/Y5-1</f>
        <v>3.9131576643613775E-2</v>
      </c>
      <c r="AF5" s="110">
        <f t="shared" ref="AF5:AF9" si="1">Z5/V5-1</f>
        <v>0.16715830875122917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8311</v>
      </c>
      <c r="W6" s="108">
        <v>9124</v>
      </c>
      <c r="X6" s="108">
        <v>9194</v>
      </c>
      <c r="Y6" s="108">
        <v>9520</v>
      </c>
      <c r="Z6" s="108">
        <v>9985</v>
      </c>
      <c r="AB6" s="109" t="str">
        <f>TEXT(Z6,"###,###")</f>
        <v>9,985</v>
      </c>
      <c r="AD6" s="110">
        <f t="shared" si="0"/>
        <v>4.8844537815126099E-2</v>
      </c>
      <c r="AF6" s="110">
        <f t="shared" si="1"/>
        <v>0.20141980507760793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11855</v>
      </c>
      <c r="W7" s="108">
        <v>13073</v>
      </c>
      <c r="X7" s="108">
        <v>12914</v>
      </c>
      <c r="Y7" s="108">
        <v>13542</v>
      </c>
      <c r="Z7" s="108">
        <v>13318</v>
      </c>
      <c r="AB7" s="109" t="str">
        <f>TEXT(Z7,"###,###")</f>
        <v>13,318</v>
      </c>
      <c r="AD7" s="110">
        <f t="shared" si="0"/>
        <v>-1.6541131295229605E-2</v>
      </c>
      <c r="AF7" s="110">
        <f t="shared" si="1"/>
        <v>0.12340784479122724</v>
      </c>
    </row>
    <row r="8" spans="1:32" ht="17.25" customHeight="1" x14ac:dyDescent="0.25">
      <c r="A8" s="64" t="s">
        <v>12</v>
      </c>
      <c r="B8" s="65"/>
      <c r="C8" s="29"/>
      <c r="D8" s="66" t="str">
        <f>AB4</f>
        <v>21,885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13,318</v>
      </c>
      <c r="P8" s="67"/>
      <c r="S8" s="107" t="s">
        <v>84</v>
      </c>
      <c r="T8" s="108"/>
      <c r="U8" s="108"/>
      <c r="V8" s="108">
        <v>32906</v>
      </c>
      <c r="W8" s="108">
        <v>35379.17</v>
      </c>
      <c r="X8" s="108">
        <v>33387.279999999999</v>
      </c>
      <c r="Y8" s="108">
        <v>31937.5</v>
      </c>
      <c r="Z8" s="108">
        <v>36143.49</v>
      </c>
      <c r="AB8" s="109" t="str">
        <f>TEXT(Z8,"$###,###")</f>
        <v>$36,143</v>
      </c>
      <c r="AD8" s="110">
        <f t="shared" si="0"/>
        <v>0.13169440313111536</v>
      </c>
      <c r="AF8" s="110">
        <f t="shared" si="1"/>
        <v>9.8386008630644728E-2</v>
      </c>
    </row>
    <row r="9" spans="1:32" x14ac:dyDescent="0.25">
      <c r="A9" s="30" t="s">
        <v>14</v>
      </c>
      <c r="B9" s="71"/>
      <c r="C9" s="72"/>
      <c r="D9" s="73">
        <f>AD104</f>
        <v>73.319625314142115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53.596636131551278</v>
      </c>
      <c r="P9" s="74" t="s">
        <v>85</v>
      </c>
      <c r="S9" s="107" t="s">
        <v>7</v>
      </c>
      <c r="T9" s="108"/>
      <c r="U9" s="108"/>
      <c r="V9" s="108">
        <v>496761283</v>
      </c>
      <c r="W9" s="108">
        <v>564771928</v>
      </c>
      <c r="X9" s="108">
        <v>577128908</v>
      </c>
      <c r="Y9" s="108">
        <v>608995266</v>
      </c>
      <c r="Z9" s="108">
        <v>648843929</v>
      </c>
      <c r="AB9" s="109" t="str">
        <f>TEXT(Z9/1000000,"$#,###.0")&amp;" mil"</f>
        <v>$648.8 mil</v>
      </c>
      <c r="AD9" s="110">
        <f t="shared" si="0"/>
        <v>6.5433452811109349E-2</v>
      </c>
      <c r="AF9" s="110">
        <f t="shared" si="1"/>
        <v>0.30614834771654298</v>
      </c>
    </row>
    <row r="10" spans="1:32" x14ac:dyDescent="0.25">
      <c r="A10" s="30" t="s">
        <v>17</v>
      </c>
      <c r="B10" s="71"/>
      <c r="C10" s="72"/>
      <c r="D10" s="73">
        <f>AD105</f>
        <v>14.183230523189399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46.215647995194473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78.938279020874006</v>
      </c>
      <c r="P11" s="74" t="s">
        <v>85</v>
      </c>
      <c r="S11" s="107" t="s">
        <v>29</v>
      </c>
      <c r="T11" s="112"/>
      <c r="U11" s="112"/>
      <c r="V11" s="112">
        <v>15948</v>
      </c>
      <c r="W11" s="112">
        <v>17623</v>
      </c>
      <c r="X11" s="112">
        <v>17770</v>
      </c>
      <c r="Y11" s="112">
        <v>18210</v>
      </c>
      <c r="Z11" s="112">
        <v>19080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11.58582369725184</v>
      </c>
      <c r="P12" s="74" t="s">
        <v>85</v>
      </c>
      <c r="S12" s="107" t="s">
        <v>30</v>
      </c>
      <c r="T12" s="112"/>
      <c r="U12" s="112"/>
      <c r="V12" s="112">
        <v>2529</v>
      </c>
      <c r="W12" s="112">
        <v>2744</v>
      </c>
      <c r="X12" s="112">
        <v>2536</v>
      </c>
      <c r="Y12" s="112">
        <v>2737</v>
      </c>
      <c r="Z12" s="112">
        <v>2805</v>
      </c>
    </row>
    <row r="13" spans="1:32" ht="15" customHeight="1" x14ac:dyDescent="0.25">
      <c r="A13" s="30" t="s">
        <v>19</v>
      </c>
      <c r="B13" s="72"/>
      <c r="C13" s="72"/>
      <c r="D13" s="73">
        <f>AD108</f>
        <v>15.499200365547178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9.4533713770836449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18.432716472469728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42.4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27.521133196253139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21.320216281165514</v>
      </c>
      <c r="P15" s="74" t="s">
        <v>85</v>
      </c>
      <c r="S15" s="115" t="s">
        <v>61</v>
      </c>
      <c r="T15" s="115"/>
      <c r="U15" s="116"/>
      <c r="V15" s="116">
        <v>3939</v>
      </c>
      <c r="W15" s="116">
        <v>4499</v>
      </c>
      <c r="X15" s="116">
        <v>4653</v>
      </c>
      <c r="Y15" s="112">
        <v>4623</v>
      </c>
      <c r="Z15" s="112">
        <v>4784</v>
      </c>
      <c r="AB15" s="117">
        <f t="shared" ref="AB15:AB34" si="2">IF(Z15="np",0,Z15/$Z$34)</f>
        <v>0.21859721270276444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27.2972355494631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78.679783718834486</v>
      </c>
      <c r="P16" s="37" t="s">
        <v>85</v>
      </c>
      <c r="S16" s="115" t="s">
        <v>62</v>
      </c>
      <c r="T16" s="115"/>
      <c r="U16" s="116"/>
      <c r="V16" s="116">
        <v>273</v>
      </c>
      <c r="W16" s="116">
        <v>361</v>
      </c>
      <c r="X16" s="116">
        <v>351</v>
      </c>
      <c r="Y16" s="112">
        <v>402</v>
      </c>
      <c r="Z16" s="112">
        <v>398</v>
      </c>
      <c r="AB16" s="117">
        <f t="shared" si="2"/>
        <v>1.8185972127027644E-2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816</v>
      </c>
      <c r="W17" s="116">
        <v>992</v>
      </c>
      <c r="X17" s="116">
        <v>947</v>
      </c>
      <c r="Y17" s="112">
        <v>992</v>
      </c>
      <c r="Z17" s="112">
        <v>976</v>
      </c>
      <c r="AB17" s="117">
        <f t="shared" si="2"/>
        <v>4.4596755768791407E-2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120</v>
      </c>
      <c r="W18" s="116">
        <v>132</v>
      </c>
      <c r="X18" s="116">
        <v>128</v>
      </c>
      <c r="Y18" s="112">
        <v>141</v>
      </c>
      <c r="Z18" s="112">
        <v>137</v>
      </c>
      <c r="AB18" s="117">
        <f t="shared" si="2"/>
        <v>6.2599954306602696E-3</v>
      </c>
    </row>
    <row r="19" spans="1:28" x14ac:dyDescent="0.25">
      <c r="A19" s="63" t="str">
        <f>$S$1&amp;" ("&amp;$V$2&amp;" to "&amp;$Z$2&amp;")"</f>
        <v>Mareeba (2016-17 to 2020-21)</v>
      </c>
      <c r="B19" s="63"/>
      <c r="C19" s="63"/>
      <c r="D19" s="63"/>
      <c r="E19" s="63"/>
      <c r="F19" s="63"/>
      <c r="G19" s="63" t="str">
        <f>$S$1&amp;" ("&amp;$V$2&amp;" to "&amp;$Z$2&amp;")"</f>
        <v>Mareeba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1070</v>
      </c>
      <c r="W19" s="116">
        <v>1290</v>
      </c>
      <c r="X19" s="116">
        <v>1232</v>
      </c>
      <c r="Y19" s="112">
        <v>1192</v>
      </c>
      <c r="Z19" s="112">
        <v>1305</v>
      </c>
      <c r="AB19" s="117">
        <f t="shared" si="2"/>
        <v>5.9629883481836878E-2</v>
      </c>
    </row>
    <row r="20" spans="1:28" x14ac:dyDescent="0.25">
      <c r="S20" s="115" t="s">
        <v>66</v>
      </c>
      <c r="T20" s="115"/>
      <c r="U20" s="116"/>
      <c r="V20" s="116">
        <v>466</v>
      </c>
      <c r="W20" s="116">
        <v>510</v>
      </c>
      <c r="X20" s="116">
        <v>505</v>
      </c>
      <c r="Y20" s="112">
        <v>510</v>
      </c>
      <c r="Z20" s="112">
        <v>642</v>
      </c>
      <c r="AB20" s="117">
        <f t="shared" si="2"/>
        <v>2.9335161069225495E-2</v>
      </c>
    </row>
    <row r="21" spans="1:28" x14ac:dyDescent="0.25">
      <c r="S21" s="115" t="s">
        <v>67</v>
      </c>
      <c r="T21" s="115"/>
      <c r="U21" s="116"/>
      <c r="V21" s="116">
        <v>1195</v>
      </c>
      <c r="W21" s="116">
        <v>1363</v>
      </c>
      <c r="X21" s="116">
        <v>1346</v>
      </c>
      <c r="Y21" s="112">
        <v>1359</v>
      </c>
      <c r="Z21" s="112">
        <v>1440</v>
      </c>
      <c r="AB21" s="117">
        <f t="shared" si="2"/>
        <v>6.5798492117888963E-2</v>
      </c>
    </row>
    <row r="22" spans="1:28" x14ac:dyDescent="0.25">
      <c r="S22" s="115" t="s">
        <v>68</v>
      </c>
      <c r="T22" s="115"/>
      <c r="U22" s="116"/>
      <c r="V22" s="116">
        <v>1118</v>
      </c>
      <c r="W22" s="116">
        <v>1169</v>
      </c>
      <c r="X22" s="116">
        <v>1118</v>
      </c>
      <c r="Y22" s="112">
        <v>1169</v>
      </c>
      <c r="Z22" s="112">
        <v>1245</v>
      </c>
      <c r="AB22" s="117">
        <f t="shared" si="2"/>
        <v>5.6888279643591499E-2</v>
      </c>
    </row>
    <row r="23" spans="1:28" x14ac:dyDescent="0.25">
      <c r="S23" s="115" t="s">
        <v>69</v>
      </c>
      <c r="T23" s="115"/>
      <c r="U23" s="116"/>
      <c r="V23" s="116">
        <v>583</v>
      </c>
      <c r="W23" s="116">
        <v>747</v>
      </c>
      <c r="X23" s="116">
        <v>648</v>
      </c>
      <c r="Y23" s="112">
        <v>726</v>
      </c>
      <c r="Z23" s="112">
        <v>756</v>
      </c>
      <c r="AB23" s="117">
        <f t="shared" si="2"/>
        <v>3.4544208361891704E-2</v>
      </c>
    </row>
    <row r="24" spans="1:28" x14ac:dyDescent="0.25">
      <c r="S24" s="115" t="s">
        <v>70</v>
      </c>
      <c r="T24" s="115"/>
      <c r="U24" s="116"/>
      <c r="V24" s="116">
        <v>84</v>
      </c>
      <c r="W24" s="116">
        <v>92</v>
      </c>
      <c r="X24" s="116">
        <v>79</v>
      </c>
      <c r="Y24" s="112">
        <v>61</v>
      </c>
      <c r="Z24" s="112">
        <v>65</v>
      </c>
      <c r="AB24" s="117">
        <f t="shared" si="2"/>
        <v>2.9700708247658212E-3</v>
      </c>
    </row>
    <row r="25" spans="1:28" x14ac:dyDescent="0.25">
      <c r="S25" s="115" t="s">
        <v>71</v>
      </c>
      <c r="T25" s="115"/>
      <c r="U25" s="116"/>
      <c r="V25" s="116">
        <v>322</v>
      </c>
      <c r="W25" s="116">
        <v>369</v>
      </c>
      <c r="X25" s="116">
        <v>323</v>
      </c>
      <c r="Y25" s="112">
        <v>424</v>
      </c>
      <c r="Z25" s="112">
        <v>457</v>
      </c>
      <c r="AB25" s="117">
        <f t="shared" si="2"/>
        <v>2.088188256796893E-2</v>
      </c>
    </row>
    <row r="26" spans="1:28" x14ac:dyDescent="0.25">
      <c r="S26" s="115" t="s">
        <v>72</v>
      </c>
      <c r="T26" s="115"/>
      <c r="U26" s="116"/>
      <c r="V26" s="116">
        <v>339</v>
      </c>
      <c r="W26" s="116">
        <v>406</v>
      </c>
      <c r="X26" s="116">
        <v>339</v>
      </c>
      <c r="Y26" s="112">
        <v>346</v>
      </c>
      <c r="Z26" s="112">
        <v>385</v>
      </c>
      <c r="AB26" s="117">
        <f t="shared" si="2"/>
        <v>1.7591957962074481E-2</v>
      </c>
    </row>
    <row r="27" spans="1:28" x14ac:dyDescent="0.25">
      <c r="S27" s="115" t="s">
        <v>73</v>
      </c>
      <c r="T27" s="115"/>
      <c r="U27" s="116"/>
      <c r="V27" s="116">
        <v>522</v>
      </c>
      <c r="W27" s="116">
        <v>605</v>
      </c>
      <c r="X27" s="116">
        <v>649</v>
      </c>
      <c r="Y27" s="112">
        <v>664</v>
      </c>
      <c r="Z27" s="112">
        <v>712</v>
      </c>
      <c r="AB27" s="117">
        <f t="shared" si="2"/>
        <v>3.2533698880511767E-2</v>
      </c>
    </row>
    <row r="28" spans="1:28" x14ac:dyDescent="0.25">
      <c r="S28" s="115" t="s">
        <v>74</v>
      </c>
      <c r="T28" s="115"/>
      <c r="U28" s="116"/>
      <c r="V28" s="116">
        <v>1366</v>
      </c>
      <c r="W28" s="116">
        <v>1541</v>
      </c>
      <c r="X28" s="116">
        <v>1772</v>
      </c>
      <c r="Y28" s="112">
        <v>1947</v>
      </c>
      <c r="Z28" s="112">
        <v>2025</v>
      </c>
      <c r="AB28" s="117">
        <f t="shared" si="2"/>
        <v>9.2529129540781352E-2</v>
      </c>
    </row>
    <row r="29" spans="1:28" x14ac:dyDescent="0.25">
      <c r="S29" s="115" t="s">
        <v>75</v>
      </c>
      <c r="T29" s="115"/>
      <c r="U29" s="116"/>
      <c r="V29" s="116">
        <v>977</v>
      </c>
      <c r="W29" s="116">
        <v>957</v>
      </c>
      <c r="X29" s="116">
        <v>1043</v>
      </c>
      <c r="Y29" s="112">
        <v>1002</v>
      </c>
      <c r="Z29" s="112">
        <v>1022</v>
      </c>
      <c r="AB29" s="117">
        <f t="shared" si="2"/>
        <v>4.6698652044779528E-2</v>
      </c>
    </row>
    <row r="30" spans="1:28" x14ac:dyDescent="0.25">
      <c r="S30" s="115" t="s">
        <v>76</v>
      </c>
      <c r="T30" s="115"/>
      <c r="U30" s="116"/>
      <c r="V30" s="116">
        <v>1014</v>
      </c>
      <c r="W30" s="116">
        <v>1173</v>
      </c>
      <c r="X30" s="116">
        <v>1271</v>
      </c>
      <c r="Y30" s="112">
        <v>1276</v>
      </c>
      <c r="Z30" s="112">
        <v>1250</v>
      </c>
      <c r="AB30" s="117">
        <f t="shared" si="2"/>
        <v>5.7116746630111952E-2</v>
      </c>
    </row>
    <row r="31" spans="1:28" x14ac:dyDescent="0.25">
      <c r="S31" s="115" t="s">
        <v>77</v>
      </c>
      <c r="T31" s="115"/>
      <c r="U31" s="116"/>
      <c r="V31" s="116">
        <v>1360</v>
      </c>
      <c r="W31" s="116">
        <v>1461</v>
      </c>
      <c r="X31" s="116">
        <v>1567</v>
      </c>
      <c r="Y31" s="112">
        <v>1671</v>
      </c>
      <c r="Z31" s="112">
        <v>1803</v>
      </c>
      <c r="AB31" s="117">
        <f t="shared" si="2"/>
        <v>8.2385195339273479E-2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250</v>
      </c>
      <c r="W32" s="116">
        <v>314</v>
      </c>
      <c r="X32" s="116">
        <v>288</v>
      </c>
      <c r="Y32" s="112">
        <v>326</v>
      </c>
      <c r="Z32" s="112">
        <v>263</v>
      </c>
      <c r="AB32" s="117">
        <f t="shared" si="2"/>
        <v>1.2017363490975553E-2</v>
      </c>
    </row>
    <row r="33" spans="19:32" x14ac:dyDescent="0.25">
      <c r="S33" s="115" t="s">
        <v>79</v>
      </c>
      <c r="T33" s="115"/>
      <c r="U33" s="116"/>
      <c r="V33" s="116">
        <v>626</v>
      </c>
      <c r="W33" s="116">
        <v>765</v>
      </c>
      <c r="X33" s="116">
        <v>773</v>
      </c>
      <c r="Y33" s="112">
        <v>750</v>
      </c>
      <c r="Z33" s="112">
        <v>891</v>
      </c>
      <c r="AB33" s="117">
        <f t="shared" si="2"/>
        <v>4.0712816997943796E-2</v>
      </c>
    </row>
    <row r="34" spans="19:32" x14ac:dyDescent="0.25">
      <c r="S34" s="118" t="s">
        <v>53</v>
      </c>
      <c r="T34" s="118"/>
      <c r="U34" s="119"/>
      <c r="V34" s="119">
        <v>18480</v>
      </c>
      <c r="W34" s="119">
        <v>20367</v>
      </c>
      <c r="X34" s="119">
        <v>20308</v>
      </c>
      <c r="Y34" s="120">
        <v>20941</v>
      </c>
      <c r="Z34" s="120">
        <v>21885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9584</v>
      </c>
      <c r="W37" s="112">
        <v>10709</v>
      </c>
      <c r="X37" s="112">
        <v>10251</v>
      </c>
      <c r="Y37" s="112">
        <v>10696</v>
      </c>
      <c r="Z37" s="112">
        <v>10477</v>
      </c>
      <c r="AB37" s="132">
        <f>Z37/Z40*100</f>
        <v>78.679783718834486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2273</v>
      </c>
      <c r="W38" s="112">
        <v>2360</v>
      </c>
      <c r="X38" s="112">
        <v>2670</v>
      </c>
      <c r="Y38" s="112">
        <v>2852</v>
      </c>
      <c r="Z38" s="112">
        <v>2839</v>
      </c>
      <c r="AB38" s="132">
        <f>Z38/Z40*100</f>
        <v>21.320216281165514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11857</v>
      </c>
      <c r="W40" s="112">
        <v>13069</v>
      </c>
      <c r="X40" s="112">
        <v>12921</v>
      </c>
      <c r="Y40" s="112">
        <v>13548</v>
      </c>
      <c r="Z40" s="112">
        <v>13316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29</v>
      </c>
      <c r="W44" s="112">
        <v>35</v>
      </c>
      <c r="X44" s="112">
        <v>26</v>
      </c>
      <c r="Y44" s="112">
        <v>30</v>
      </c>
      <c r="Z44" s="112">
        <v>34</v>
      </c>
    </row>
    <row r="45" spans="19:32" x14ac:dyDescent="0.25">
      <c r="S45" s="115" t="s">
        <v>37</v>
      </c>
      <c r="T45" s="115"/>
      <c r="U45" s="112"/>
      <c r="V45" s="112">
        <v>237</v>
      </c>
      <c r="W45" s="112">
        <v>260</v>
      </c>
      <c r="X45" s="112">
        <v>291</v>
      </c>
      <c r="Y45" s="112">
        <v>299</v>
      </c>
      <c r="Z45" s="112">
        <v>341</v>
      </c>
    </row>
    <row r="46" spans="19:32" x14ac:dyDescent="0.25">
      <c r="S46" s="115" t="s">
        <v>38</v>
      </c>
      <c r="T46" s="115"/>
      <c r="U46" s="112"/>
      <c r="V46" s="112">
        <v>632</v>
      </c>
      <c r="W46" s="112">
        <v>697</v>
      </c>
      <c r="X46" s="112">
        <v>721</v>
      </c>
      <c r="Y46" s="112">
        <v>634</v>
      </c>
      <c r="Z46" s="112">
        <v>688</v>
      </c>
    </row>
    <row r="47" spans="19:32" x14ac:dyDescent="0.25">
      <c r="S47" s="115" t="s">
        <v>39</v>
      </c>
      <c r="T47" s="115"/>
      <c r="U47" s="112"/>
      <c r="V47" s="112">
        <v>1099</v>
      </c>
      <c r="W47" s="112">
        <v>1306</v>
      </c>
      <c r="X47" s="112">
        <v>1345</v>
      </c>
      <c r="Y47" s="112">
        <v>1253</v>
      </c>
      <c r="Z47" s="112">
        <v>1109</v>
      </c>
    </row>
    <row r="48" spans="19:32" x14ac:dyDescent="0.25">
      <c r="S48" s="115" t="s">
        <v>40</v>
      </c>
      <c r="T48" s="115"/>
      <c r="U48" s="112"/>
      <c r="V48" s="112">
        <v>1543</v>
      </c>
      <c r="W48" s="112">
        <v>1752</v>
      </c>
      <c r="X48" s="112">
        <v>1836</v>
      </c>
      <c r="Y48" s="112">
        <v>1906</v>
      </c>
      <c r="Z48" s="112">
        <v>1878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1036</v>
      </c>
      <c r="W49" s="112">
        <v>1158</v>
      </c>
      <c r="X49" s="112">
        <v>1154</v>
      </c>
      <c r="Y49" s="112">
        <v>1218</v>
      </c>
      <c r="Z49" s="112">
        <v>1442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Mareeba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814</v>
      </c>
      <c r="W50" s="112">
        <v>890</v>
      </c>
      <c r="X50" s="112">
        <v>836</v>
      </c>
      <c r="Y50" s="112">
        <v>882</v>
      </c>
      <c r="Z50" s="112">
        <v>965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873</v>
      </c>
      <c r="W51" s="112">
        <v>861</v>
      </c>
      <c r="X51" s="112">
        <v>877</v>
      </c>
      <c r="Y51" s="112">
        <v>886</v>
      </c>
      <c r="Z51" s="112">
        <v>970</v>
      </c>
    </row>
    <row r="52" spans="1:26" ht="15" customHeight="1" x14ac:dyDescent="0.25">
      <c r="S52" s="115" t="s">
        <v>44</v>
      </c>
      <c r="T52" s="115"/>
      <c r="U52" s="112"/>
      <c r="V52" s="112">
        <v>926</v>
      </c>
      <c r="W52" s="112">
        <v>1021</v>
      </c>
      <c r="X52" s="112">
        <v>994</v>
      </c>
      <c r="Y52" s="112">
        <v>1039</v>
      </c>
      <c r="Z52" s="112">
        <v>1025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896</v>
      </c>
      <c r="W53" s="112">
        <v>979</v>
      </c>
      <c r="X53" s="112">
        <v>901</v>
      </c>
      <c r="Y53" s="112">
        <v>920</v>
      </c>
      <c r="Z53" s="112">
        <v>984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824</v>
      </c>
      <c r="W54" s="112">
        <v>870</v>
      </c>
      <c r="X54" s="112">
        <v>841</v>
      </c>
      <c r="Y54" s="112">
        <v>883</v>
      </c>
      <c r="Z54" s="112">
        <v>920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666</v>
      </c>
      <c r="W55" s="112">
        <v>704</v>
      </c>
      <c r="X55" s="112">
        <v>633</v>
      </c>
      <c r="Y55" s="112">
        <v>743</v>
      </c>
      <c r="Z55" s="112">
        <v>786</v>
      </c>
    </row>
    <row r="56" spans="1:26" ht="15" customHeight="1" x14ac:dyDescent="0.25">
      <c r="S56" s="115" t="s">
        <v>48</v>
      </c>
      <c r="T56" s="115"/>
      <c r="U56" s="112"/>
      <c r="V56" s="112">
        <v>315</v>
      </c>
      <c r="W56" s="112">
        <v>372</v>
      </c>
      <c r="X56" s="112">
        <v>382</v>
      </c>
      <c r="Y56" s="112">
        <v>405</v>
      </c>
      <c r="Z56" s="112">
        <v>409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136</v>
      </c>
      <c r="W57" s="112">
        <v>174</v>
      </c>
      <c r="X57" s="112">
        <v>129</v>
      </c>
      <c r="Y57" s="112">
        <v>164</v>
      </c>
      <c r="Z57" s="112">
        <v>162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89</v>
      </c>
      <c r="W58" s="112">
        <v>102</v>
      </c>
      <c r="X58" s="112">
        <v>93</v>
      </c>
      <c r="Y58" s="112">
        <v>96</v>
      </c>
      <c r="Z58" s="112">
        <v>88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33</v>
      </c>
      <c r="W59" s="112">
        <v>41</v>
      </c>
      <c r="X59" s="112">
        <v>41</v>
      </c>
      <c r="Y59" s="112">
        <v>47</v>
      </c>
      <c r="Z59" s="112">
        <v>47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22</v>
      </c>
      <c r="W60" s="112">
        <v>26</v>
      </c>
      <c r="X60" s="112">
        <v>16</v>
      </c>
      <c r="Y60" s="112">
        <v>24</v>
      </c>
      <c r="Z60" s="112">
        <v>22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10166</v>
      </c>
      <c r="W61" s="112">
        <v>11244</v>
      </c>
      <c r="X61" s="112">
        <v>11118</v>
      </c>
      <c r="Y61" s="112">
        <v>11423</v>
      </c>
      <c r="Z61" s="112">
        <v>11870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16</v>
      </c>
      <c r="W63" s="112">
        <v>29</v>
      </c>
      <c r="X63" s="112">
        <v>21</v>
      </c>
      <c r="Y63" s="112">
        <v>29</v>
      </c>
      <c r="Z63" s="112">
        <v>50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296</v>
      </c>
      <c r="W64" s="112">
        <v>268</v>
      </c>
      <c r="X64" s="112">
        <v>269</v>
      </c>
      <c r="Y64" s="112">
        <v>222</v>
      </c>
      <c r="Z64" s="112">
        <v>279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Mareeba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540</v>
      </c>
      <c r="W65" s="112">
        <v>644</v>
      </c>
      <c r="X65" s="112">
        <v>641</v>
      </c>
      <c r="Y65" s="112">
        <v>592</v>
      </c>
      <c r="Z65" s="112">
        <v>624</v>
      </c>
    </row>
    <row r="66" spans="1:26" x14ac:dyDescent="0.25">
      <c r="S66" s="115" t="s">
        <v>39</v>
      </c>
      <c r="T66" s="115"/>
      <c r="U66" s="112"/>
      <c r="V66" s="112">
        <v>841</v>
      </c>
      <c r="W66" s="112">
        <v>929</v>
      </c>
      <c r="X66" s="112">
        <v>921</v>
      </c>
      <c r="Y66" s="112">
        <v>917</v>
      </c>
      <c r="Z66" s="112">
        <v>923</v>
      </c>
    </row>
    <row r="67" spans="1:26" x14ac:dyDescent="0.25">
      <c r="S67" s="115" t="s">
        <v>40</v>
      </c>
      <c r="T67" s="115"/>
      <c r="U67" s="112"/>
      <c r="V67" s="112">
        <v>1079</v>
      </c>
      <c r="W67" s="112">
        <v>1327</v>
      </c>
      <c r="X67" s="112">
        <v>1461</v>
      </c>
      <c r="Y67" s="112">
        <v>1571</v>
      </c>
      <c r="Z67" s="112">
        <v>1435</v>
      </c>
    </row>
    <row r="68" spans="1:26" x14ac:dyDescent="0.25">
      <c r="S68" s="115" t="s">
        <v>41</v>
      </c>
      <c r="T68" s="115"/>
      <c r="U68" s="112"/>
      <c r="V68" s="112">
        <v>687</v>
      </c>
      <c r="W68" s="112">
        <v>797</v>
      </c>
      <c r="X68" s="112">
        <v>850</v>
      </c>
      <c r="Y68" s="112">
        <v>928</v>
      </c>
      <c r="Z68" s="112">
        <v>1082</v>
      </c>
    </row>
    <row r="69" spans="1:26" x14ac:dyDescent="0.25">
      <c r="S69" s="115" t="s">
        <v>42</v>
      </c>
      <c r="T69" s="115"/>
      <c r="U69" s="112"/>
      <c r="V69" s="112">
        <v>619</v>
      </c>
      <c r="W69" s="112">
        <v>690</v>
      </c>
      <c r="X69" s="112">
        <v>740</v>
      </c>
      <c r="Y69" s="112">
        <v>686</v>
      </c>
      <c r="Z69" s="112">
        <v>788</v>
      </c>
    </row>
    <row r="70" spans="1:26" x14ac:dyDescent="0.25">
      <c r="S70" s="115" t="s">
        <v>43</v>
      </c>
      <c r="T70" s="115"/>
      <c r="U70" s="112"/>
      <c r="V70" s="112">
        <v>787</v>
      </c>
      <c r="W70" s="112">
        <v>764</v>
      </c>
      <c r="X70" s="112">
        <v>702</v>
      </c>
      <c r="Y70" s="112">
        <v>730</v>
      </c>
      <c r="Z70" s="112">
        <v>739</v>
      </c>
    </row>
    <row r="71" spans="1:26" x14ac:dyDescent="0.25">
      <c r="S71" s="115" t="s">
        <v>44</v>
      </c>
      <c r="T71" s="115"/>
      <c r="U71" s="112"/>
      <c r="V71" s="112">
        <v>905</v>
      </c>
      <c r="W71" s="112">
        <v>951</v>
      </c>
      <c r="X71" s="112">
        <v>918</v>
      </c>
      <c r="Y71" s="112">
        <v>921</v>
      </c>
      <c r="Z71" s="112">
        <v>961</v>
      </c>
    </row>
    <row r="72" spans="1:26" x14ac:dyDescent="0.25">
      <c r="S72" s="115" t="s">
        <v>45</v>
      </c>
      <c r="T72" s="115"/>
      <c r="U72" s="112"/>
      <c r="V72" s="112">
        <v>847</v>
      </c>
      <c r="W72" s="112">
        <v>835</v>
      </c>
      <c r="X72" s="112">
        <v>865</v>
      </c>
      <c r="Y72" s="112">
        <v>932</v>
      </c>
      <c r="Z72" s="112">
        <v>970</v>
      </c>
    </row>
    <row r="73" spans="1:26" x14ac:dyDescent="0.25">
      <c r="S73" s="115" t="s">
        <v>46</v>
      </c>
      <c r="T73" s="115"/>
      <c r="U73" s="112"/>
      <c r="V73" s="112">
        <v>723</v>
      </c>
      <c r="W73" s="112">
        <v>787</v>
      </c>
      <c r="X73" s="112">
        <v>739</v>
      </c>
      <c r="Y73" s="112">
        <v>789</v>
      </c>
      <c r="Z73" s="112">
        <v>868</v>
      </c>
    </row>
    <row r="74" spans="1:26" x14ac:dyDescent="0.25">
      <c r="S74" s="115" t="s">
        <v>47</v>
      </c>
      <c r="T74" s="115"/>
      <c r="U74" s="112"/>
      <c r="V74" s="112">
        <v>556</v>
      </c>
      <c r="W74" s="112">
        <v>577</v>
      </c>
      <c r="X74" s="112">
        <v>549</v>
      </c>
      <c r="Y74" s="112">
        <v>618</v>
      </c>
      <c r="Z74" s="112">
        <v>643</v>
      </c>
    </row>
    <row r="75" spans="1:26" x14ac:dyDescent="0.25">
      <c r="S75" s="115" t="s">
        <v>48</v>
      </c>
      <c r="T75" s="115"/>
      <c r="U75" s="112"/>
      <c r="V75" s="112">
        <v>224</v>
      </c>
      <c r="W75" s="112">
        <v>299</v>
      </c>
      <c r="X75" s="112">
        <v>295</v>
      </c>
      <c r="Y75" s="112">
        <v>339</v>
      </c>
      <c r="Z75" s="112">
        <v>359</v>
      </c>
    </row>
    <row r="76" spans="1:26" x14ac:dyDescent="0.25">
      <c r="S76" s="115" t="s">
        <v>49</v>
      </c>
      <c r="T76" s="115"/>
      <c r="U76" s="112"/>
      <c r="V76" s="112">
        <v>99</v>
      </c>
      <c r="W76" s="112">
        <v>135</v>
      </c>
      <c r="X76" s="112">
        <v>126</v>
      </c>
      <c r="Y76" s="112">
        <v>123</v>
      </c>
      <c r="Z76" s="112">
        <v>149</v>
      </c>
    </row>
    <row r="77" spans="1:26" x14ac:dyDescent="0.25">
      <c r="S77" s="115" t="s">
        <v>50</v>
      </c>
      <c r="T77" s="115"/>
      <c r="U77" s="112"/>
      <c r="V77" s="112">
        <v>55</v>
      </c>
      <c r="W77" s="112">
        <v>67</v>
      </c>
      <c r="X77" s="112">
        <v>71</v>
      </c>
      <c r="Y77" s="112">
        <v>84</v>
      </c>
      <c r="Z77" s="112">
        <v>74</v>
      </c>
    </row>
    <row r="78" spans="1:26" x14ac:dyDescent="0.25">
      <c r="S78" s="115" t="s">
        <v>51</v>
      </c>
      <c r="T78" s="115"/>
      <c r="U78" s="112"/>
      <c r="V78" s="112">
        <v>14</v>
      </c>
      <c r="W78" s="112">
        <v>17</v>
      </c>
      <c r="X78" s="112">
        <v>15</v>
      </c>
      <c r="Y78" s="112">
        <v>26</v>
      </c>
      <c r="Z78" s="112">
        <v>26</v>
      </c>
    </row>
    <row r="79" spans="1:26" x14ac:dyDescent="0.25">
      <c r="S79" s="115" t="s">
        <v>52</v>
      </c>
      <c r="T79" s="115"/>
      <c r="U79" s="112"/>
      <c r="V79" s="112">
        <v>8</v>
      </c>
      <c r="W79" s="112">
        <v>14</v>
      </c>
      <c r="X79" s="112">
        <v>10</v>
      </c>
      <c r="Y79" s="112">
        <v>14</v>
      </c>
      <c r="Z79" s="112">
        <v>15</v>
      </c>
    </row>
    <row r="80" spans="1:26" x14ac:dyDescent="0.25">
      <c r="S80" s="118" t="s">
        <v>53</v>
      </c>
      <c r="T80" s="118"/>
      <c r="U80" s="112"/>
      <c r="V80" s="112">
        <v>8307</v>
      </c>
      <c r="W80" s="112">
        <v>9120</v>
      </c>
      <c r="X80" s="112">
        <v>9196</v>
      </c>
      <c r="Y80" s="112">
        <v>9521</v>
      </c>
      <c r="Z80" s="112">
        <v>9985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Mareeba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523</v>
      </c>
      <c r="W83" s="112">
        <v>588</v>
      </c>
      <c r="X83" s="112">
        <v>595</v>
      </c>
      <c r="Y83" s="112">
        <v>652</v>
      </c>
      <c r="Z83" s="112">
        <v>650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408</v>
      </c>
      <c r="W84" s="112">
        <v>417</v>
      </c>
      <c r="X84" s="112">
        <v>429</v>
      </c>
      <c r="Y84" s="112">
        <v>440</v>
      </c>
      <c r="Z84" s="112">
        <v>444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979</v>
      </c>
      <c r="W85" s="112">
        <v>1038</v>
      </c>
      <c r="X85" s="112">
        <v>1067</v>
      </c>
      <c r="Y85" s="112">
        <v>1085</v>
      </c>
      <c r="Z85" s="112">
        <v>1094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21,885</v>
      </c>
      <c r="D86" s="96">
        <f t="shared" ref="D86:D91" si="4">AD4</f>
        <v>4.4879446168536674E-2</v>
      </c>
      <c r="E86" s="97">
        <f t="shared" ref="E86:E91" si="5">AD4</f>
        <v>4.4879446168536674E-2</v>
      </c>
      <c r="F86" s="96">
        <f t="shared" ref="F86:F91" si="6">AF4</f>
        <v>0.18431733318902532</v>
      </c>
      <c r="G86" s="97">
        <f t="shared" ref="G86:G91" si="7">AF4</f>
        <v>0.18431733318902532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353</v>
      </c>
      <c r="W86" s="112">
        <v>362</v>
      </c>
      <c r="X86" s="112">
        <v>375</v>
      </c>
      <c r="Y86" s="112">
        <v>411</v>
      </c>
      <c r="Z86" s="112">
        <v>417</v>
      </c>
    </row>
    <row r="87" spans="1:30" ht="15" customHeight="1" x14ac:dyDescent="0.25">
      <c r="A87" s="98" t="s">
        <v>4</v>
      </c>
      <c r="B87" s="49"/>
      <c r="C87" s="57" t="str">
        <f t="shared" si="3"/>
        <v>11,870</v>
      </c>
      <c r="D87" s="96">
        <f t="shared" si="4"/>
        <v>3.9131576643613775E-2</v>
      </c>
      <c r="E87" s="97">
        <f t="shared" si="5"/>
        <v>3.9131576643613775E-2</v>
      </c>
      <c r="F87" s="96">
        <f t="shared" si="6"/>
        <v>0.16715830875122917</v>
      </c>
      <c r="G87" s="97">
        <f t="shared" si="7"/>
        <v>0.16715830875122917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148</v>
      </c>
      <c r="W87" s="112">
        <v>135</v>
      </c>
      <c r="X87" s="112">
        <v>135</v>
      </c>
      <c r="Y87" s="112">
        <v>133</v>
      </c>
      <c r="Z87" s="112">
        <v>138</v>
      </c>
    </row>
    <row r="88" spans="1:30" ht="15" customHeight="1" x14ac:dyDescent="0.25">
      <c r="A88" s="98" t="s">
        <v>5</v>
      </c>
      <c r="B88" s="49"/>
      <c r="C88" s="57" t="str">
        <f t="shared" si="3"/>
        <v>9,985</v>
      </c>
      <c r="D88" s="96">
        <f t="shared" si="4"/>
        <v>4.8844537815126099E-2</v>
      </c>
      <c r="E88" s="97">
        <f t="shared" si="5"/>
        <v>4.8844537815126099E-2</v>
      </c>
      <c r="F88" s="96">
        <f t="shared" si="6"/>
        <v>0.20141980507760793</v>
      </c>
      <c r="G88" s="97">
        <f t="shared" si="7"/>
        <v>0.20141980507760793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161</v>
      </c>
      <c r="W88" s="112">
        <v>184</v>
      </c>
      <c r="X88" s="112">
        <v>177</v>
      </c>
      <c r="Y88" s="112">
        <v>189</v>
      </c>
      <c r="Z88" s="112">
        <v>192</v>
      </c>
    </row>
    <row r="89" spans="1:30" ht="15" customHeight="1" x14ac:dyDescent="0.25">
      <c r="A89" s="49" t="s">
        <v>6</v>
      </c>
      <c r="B89" s="49"/>
      <c r="C89" s="57" t="str">
        <f t="shared" si="3"/>
        <v>13,318</v>
      </c>
      <c r="D89" s="96">
        <f t="shared" si="4"/>
        <v>-1.6541131295229605E-2</v>
      </c>
      <c r="E89" s="97">
        <f t="shared" si="5"/>
        <v>-1.6541131295229605E-2</v>
      </c>
      <c r="F89" s="96">
        <f t="shared" si="6"/>
        <v>0.12340784479122724</v>
      </c>
      <c r="G89" s="97">
        <f t="shared" si="7"/>
        <v>0.12340784479122724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586</v>
      </c>
      <c r="W89" s="112">
        <v>656</v>
      </c>
      <c r="X89" s="112">
        <v>673</v>
      </c>
      <c r="Y89" s="112">
        <v>692</v>
      </c>
      <c r="Z89" s="112">
        <v>676</v>
      </c>
    </row>
    <row r="90" spans="1:30" ht="15" customHeight="1" x14ac:dyDescent="0.25">
      <c r="A90" s="49" t="s">
        <v>98</v>
      </c>
      <c r="B90" s="49"/>
      <c r="C90" s="57" t="str">
        <f t="shared" si="3"/>
        <v>$36,143</v>
      </c>
      <c r="D90" s="96">
        <f t="shared" si="4"/>
        <v>0.13169440313111536</v>
      </c>
      <c r="E90" s="97">
        <f t="shared" si="5"/>
        <v>0.13169440313111536</v>
      </c>
      <c r="F90" s="96">
        <f t="shared" si="6"/>
        <v>9.8386008630644728E-2</v>
      </c>
      <c r="G90" s="97">
        <f t="shared" si="7"/>
        <v>9.8386008630644728E-2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1360</v>
      </c>
      <c r="W90" s="112">
        <v>1408</v>
      </c>
      <c r="X90" s="112">
        <v>1401</v>
      </c>
      <c r="Y90" s="112">
        <v>1537</v>
      </c>
      <c r="Z90" s="112">
        <v>1562</v>
      </c>
    </row>
    <row r="91" spans="1:30" ht="15" customHeight="1" x14ac:dyDescent="0.25">
      <c r="A91" s="49" t="s">
        <v>7</v>
      </c>
      <c r="B91" s="49"/>
      <c r="C91" s="57" t="str">
        <f t="shared" si="3"/>
        <v>$648.8 mil</v>
      </c>
      <c r="D91" s="96">
        <f t="shared" si="4"/>
        <v>6.5433452811109349E-2</v>
      </c>
      <c r="E91" s="97">
        <f t="shared" si="5"/>
        <v>6.5433452811109349E-2</v>
      </c>
      <c r="F91" s="96">
        <f t="shared" si="6"/>
        <v>0.30614834771654298</v>
      </c>
      <c r="G91" s="97">
        <f t="shared" si="7"/>
        <v>0.30614834771654298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6381</v>
      </c>
      <c r="W91" s="112">
        <v>7080</v>
      </c>
      <c r="X91" s="112">
        <v>6949</v>
      </c>
      <c r="Y91" s="112">
        <v>7321</v>
      </c>
      <c r="Z91" s="112">
        <v>7136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382</v>
      </c>
      <c r="W93" s="112">
        <v>435</v>
      </c>
      <c r="X93" s="112">
        <v>396</v>
      </c>
      <c r="Y93" s="112">
        <v>458</v>
      </c>
      <c r="Z93" s="112">
        <v>447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807</v>
      </c>
      <c r="W94" s="112">
        <v>844</v>
      </c>
      <c r="X94" s="112">
        <v>880</v>
      </c>
      <c r="Y94" s="112">
        <v>906</v>
      </c>
      <c r="Z94" s="112">
        <v>889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162</v>
      </c>
      <c r="W95" s="112">
        <v>174</v>
      </c>
      <c r="X95" s="112">
        <v>178</v>
      </c>
      <c r="Y95" s="112">
        <v>189</v>
      </c>
      <c r="Z95" s="112">
        <v>190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781</v>
      </c>
      <c r="W96" s="112">
        <v>864</v>
      </c>
      <c r="X96" s="112">
        <v>898</v>
      </c>
      <c r="Y96" s="112">
        <v>889</v>
      </c>
      <c r="Z96" s="112">
        <v>899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777</v>
      </c>
      <c r="W97" s="112">
        <v>788</v>
      </c>
      <c r="X97" s="112">
        <v>785</v>
      </c>
      <c r="Y97" s="112">
        <v>829</v>
      </c>
      <c r="Z97" s="112">
        <v>845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423</v>
      </c>
      <c r="W98" s="112">
        <v>511</v>
      </c>
      <c r="X98" s="112">
        <v>495</v>
      </c>
      <c r="Y98" s="112">
        <v>475</v>
      </c>
      <c r="Z98" s="112">
        <v>488</v>
      </c>
    </row>
    <row r="99" spans="1:32" ht="15" customHeight="1" x14ac:dyDescent="0.25">
      <c r="S99" s="115" t="s">
        <v>199</v>
      </c>
      <c r="T99" s="115"/>
      <c r="U99" s="112"/>
      <c r="V99" s="112">
        <v>49</v>
      </c>
      <c r="W99" s="112">
        <v>59</v>
      </c>
      <c r="X99" s="112">
        <v>67</v>
      </c>
      <c r="Y99" s="112">
        <v>82</v>
      </c>
      <c r="Z99" s="112">
        <v>88</v>
      </c>
    </row>
    <row r="100" spans="1:32" ht="15" customHeight="1" x14ac:dyDescent="0.25">
      <c r="S100" s="115" t="s">
        <v>58</v>
      </c>
      <c r="T100" s="115"/>
      <c r="U100" s="112"/>
      <c r="V100" s="112">
        <v>837</v>
      </c>
      <c r="W100" s="112">
        <v>861</v>
      </c>
      <c r="X100" s="112">
        <v>943</v>
      </c>
      <c r="Y100" s="112">
        <v>947</v>
      </c>
      <c r="Z100" s="112">
        <v>987</v>
      </c>
    </row>
    <row r="101" spans="1:32" x14ac:dyDescent="0.25">
      <c r="A101" s="18"/>
      <c r="S101" s="118" t="s">
        <v>53</v>
      </c>
      <c r="T101" s="118"/>
      <c r="U101" s="112"/>
      <c r="V101" s="112">
        <v>5473</v>
      </c>
      <c r="W101" s="112">
        <v>5995</v>
      </c>
      <c r="X101" s="112">
        <v>5968</v>
      </c>
      <c r="Y101" s="112">
        <v>6220</v>
      </c>
      <c r="Z101" s="112">
        <v>6155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13610</v>
      </c>
      <c r="W104" s="112">
        <v>14878</v>
      </c>
      <c r="X104" s="112">
        <v>15169</v>
      </c>
      <c r="Y104" s="112">
        <v>16046</v>
      </c>
      <c r="Z104" s="112">
        <v>16046</v>
      </c>
      <c r="AB104" s="109" t="str">
        <f>TEXT(Z104,"###,###")</f>
        <v>16,046</v>
      </c>
      <c r="AD104" s="130">
        <f>Z104/($Z$4)*100</f>
        <v>73.319625314142115</v>
      </c>
      <c r="AF104" s="109"/>
    </row>
    <row r="105" spans="1:32" x14ac:dyDescent="0.25">
      <c r="S105" s="115" t="s">
        <v>17</v>
      </c>
      <c r="T105" s="115"/>
      <c r="U105" s="112"/>
      <c r="V105" s="112">
        <v>2976</v>
      </c>
      <c r="W105" s="112">
        <v>3051</v>
      </c>
      <c r="X105" s="112">
        <v>3135</v>
      </c>
      <c r="Y105" s="112">
        <v>3093</v>
      </c>
      <c r="Z105" s="112">
        <v>3104</v>
      </c>
      <c r="AB105" s="109" t="str">
        <f>TEXT(Z105,"###,###")</f>
        <v>3,104</v>
      </c>
      <c r="AD105" s="130">
        <f>Z105/($Z$4)*100</f>
        <v>14.183230523189399</v>
      </c>
      <c r="AF105" s="109"/>
    </row>
    <row r="106" spans="1:32" x14ac:dyDescent="0.25">
      <c r="S106" s="118" t="s">
        <v>53</v>
      </c>
      <c r="T106" s="118"/>
      <c r="U106" s="120"/>
      <c r="V106" s="120">
        <v>16586</v>
      </c>
      <c r="W106" s="120">
        <v>17929</v>
      </c>
      <c r="X106" s="120">
        <v>18304</v>
      </c>
      <c r="Y106" s="120">
        <v>19139</v>
      </c>
      <c r="Z106" s="120">
        <v>19150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3105</v>
      </c>
      <c r="W108" s="112">
        <v>3660</v>
      </c>
      <c r="X108" s="112">
        <v>3322</v>
      </c>
      <c r="Y108" s="112">
        <v>3470</v>
      </c>
      <c r="Z108" s="112">
        <v>3392</v>
      </c>
      <c r="AB108" s="109" t="str">
        <f>TEXT(Z108,"###,###")</f>
        <v>3,392</v>
      </c>
      <c r="AD108" s="130">
        <f>Z108/($Z$4)*100</f>
        <v>15.499200365547178</v>
      </c>
      <c r="AF108" s="109"/>
    </row>
    <row r="109" spans="1:32" x14ac:dyDescent="0.25">
      <c r="S109" s="115" t="s">
        <v>20</v>
      </c>
      <c r="T109" s="115"/>
      <c r="U109" s="112"/>
      <c r="V109" s="112">
        <v>3390</v>
      </c>
      <c r="W109" s="112">
        <v>3519</v>
      </c>
      <c r="X109" s="112">
        <v>3540</v>
      </c>
      <c r="Y109" s="112">
        <v>3435</v>
      </c>
      <c r="Z109" s="112">
        <v>4034</v>
      </c>
      <c r="AB109" s="109" t="str">
        <f>TEXT(Z109,"###,###")</f>
        <v>4,034</v>
      </c>
      <c r="AD109" s="130">
        <f>Z109/($Z$4)*100</f>
        <v>18.432716472469728</v>
      </c>
      <c r="AF109" s="109"/>
    </row>
    <row r="110" spans="1:32" x14ac:dyDescent="0.25">
      <c r="S110" s="115" t="s">
        <v>21</v>
      </c>
      <c r="T110" s="115"/>
      <c r="U110" s="112"/>
      <c r="V110" s="112">
        <v>4641</v>
      </c>
      <c r="W110" s="112">
        <v>4804</v>
      </c>
      <c r="X110" s="112">
        <v>5206</v>
      </c>
      <c r="Y110" s="112">
        <v>5646</v>
      </c>
      <c r="Z110" s="112">
        <v>6023</v>
      </c>
      <c r="AB110" s="109" t="str">
        <f>TEXT(Z110,"###,###")</f>
        <v>6,023</v>
      </c>
      <c r="AD110" s="130">
        <f>Z110/($Z$4)*100</f>
        <v>27.521133196253139</v>
      </c>
      <c r="AF110" s="109"/>
    </row>
    <row r="111" spans="1:32" x14ac:dyDescent="0.25">
      <c r="S111" s="115" t="s">
        <v>22</v>
      </c>
      <c r="T111" s="115"/>
      <c r="U111" s="112"/>
      <c r="V111" s="112">
        <v>5354</v>
      </c>
      <c r="W111" s="112">
        <v>6098</v>
      </c>
      <c r="X111" s="112">
        <v>6247</v>
      </c>
      <c r="Y111" s="112">
        <v>6171</v>
      </c>
      <c r="Z111" s="112">
        <v>5974</v>
      </c>
      <c r="AB111" s="109" t="str">
        <f>TEXT(Z111,"###,###")</f>
        <v>5,974</v>
      </c>
      <c r="AD111" s="130">
        <f>Z111/($Z$4)*100</f>
        <v>27.2972355494631</v>
      </c>
      <c r="AF111" s="109"/>
    </row>
    <row r="112" spans="1:32" x14ac:dyDescent="0.25">
      <c r="S112" s="118" t="s">
        <v>53</v>
      </c>
      <c r="T112" s="118"/>
      <c r="U112" s="112"/>
      <c r="V112" s="112">
        <v>18479</v>
      </c>
      <c r="W112" s="112">
        <v>20369</v>
      </c>
      <c r="X112" s="112">
        <v>20311</v>
      </c>
      <c r="Y112" s="112">
        <v>20943</v>
      </c>
      <c r="Z112" s="112">
        <v>21885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41.59</v>
      </c>
      <c r="W118" s="131">
        <v>41.56</v>
      </c>
      <c r="X118" s="131">
        <v>41.17</v>
      </c>
      <c r="Y118" s="131">
        <v>41.88</v>
      </c>
      <c r="Z118" s="131">
        <v>42.4</v>
      </c>
      <c r="AB118" s="109" t="str">
        <f>TEXT(Z118,"##.0")</f>
        <v>42.4</v>
      </c>
    </row>
    <row r="120" spans="19:32" x14ac:dyDescent="0.25">
      <c r="S120" s="101" t="s">
        <v>100</v>
      </c>
      <c r="T120" s="112"/>
      <c r="U120" s="112"/>
      <c r="V120" s="112">
        <v>9327</v>
      </c>
      <c r="W120" s="112">
        <v>10327</v>
      </c>
      <c r="X120" s="112">
        <v>10378</v>
      </c>
      <c r="Y120" s="112">
        <v>10809</v>
      </c>
      <c r="Z120" s="112">
        <v>10513</v>
      </c>
      <c r="AB120" s="109" t="str">
        <f>TEXT(Z120,"###,###")</f>
        <v>10,513</v>
      </c>
    </row>
    <row r="121" spans="19:32" x14ac:dyDescent="0.25">
      <c r="S121" s="101" t="s">
        <v>101</v>
      </c>
      <c r="T121" s="112"/>
      <c r="U121" s="112"/>
      <c r="V121" s="112">
        <v>1382</v>
      </c>
      <c r="W121" s="112">
        <v>1547</v>
      </c>
      <c r="X121" s="112">
        <v>1388</v>
      </c>
      <c r="Y121" s="112">
        <v>1545</v>
      </c>
      <c r="Z121" s="112">
        <v>1543</v>
      </c>
      <c r="AB121" s="109" t="str">
        <f>TEXT(Z121,"###,###")</f>
        <v>1,543</v>
      </c>
    </row>
    <row r="122" spans="19:32" x14ac:dyDescent="0.25">
      <c r="S122" s="101" t="s">
        <v>102</v>
      </c>
      <c r="T122" s="112"/>
      <c r="U122" s="112"/>
      <c r="V122" s="112">
        <v>1144</v>
      </c>
      <c r="W122" s="112">
        <v>1197</v>
      </c>
      <c r="X122" s="112">
        <v>1149</v>
      </c>
      <c r="Y122" s="112">
        <v>1195</v>
      </c>
      <c r="Z122" s="112">
        <v>1259</v>
      </c>
      <c r="AB122" s="109" t="str">
        <f>TEXT(Z122,"###,###")</f>
        <v>1,259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10471</v>
      </c>
      <c r="W124" s="112">
        <v>11524</v>
      </c>
      <c r="X124" s="112">
        <v>11527</v>
      </c>
      <c r="Y124" s="112">
        <v>12004</v>
      </c>
      <c r="Z124" s="112">
        <v>11772</v>
      </c>
      <c r="AB124" s="109" t="str">
        <f>TEXT(Z124,"###,###")</f>
        <v>11,772</v>
      </c>
      <c r="AD124" s="127">
        <f>Z124/$Z$7*100</f>
        <v>88.391650397957662</v>
      </c>
    </row>
    <row r="125" spans="19:32" x14ac:dyDescent="0.25">
      <c r="S125" s="101" t="s">
        <v>104</v>
      </c>
      <c r="T125" s="112"/>
      <c r="U125" s="112"/>
      <c r="V125" s="112">
        <v>2526</v>
      </c>
      <c r="W125" s="112">
        <v>2744</v>
      </c>
      <c r="X125" s="112">
        <v>2537</v>
      </c>
      <c r="Y125" s="112">
        <v>2740</v>
      </c>
      <c r="Z125" s="112">
        <v>2802</v>
      </c>
      <c r="AB125" s="109" t="str">
        <f>TEXT(Z125,"###,###")</f>
        <v>2,802</v>
      </c>
      <c r="AD125" s="127">
        <f>Z125/$Z$7*100</f>
        <v>21.039195074335488</v>
      </c>
    </row>
    <row r="127" spans="19:32" x14ac:dyDescent="0.25">
      <c r="S127" s="101" t="s">
        <v>105</v>
      </c>
      <c r="T127" s="112"/>
      <c r="U127" s="112"/>
      <c r="V127" s="112">
        <v>6380</v>
      </c>
      <c r="W127" s="112">
        <v>7077</v>
      </c>
      <c r="X127" s="112">
        <v>6951</v>
      </c>
      <c r="Y127" s="112">
        <v>7322</v>
      </c>
      <c r="Z127" s="112">
        <v>7138</v>
      </c>
      <c r="AB127" s="109" t="str">
        <f>TEXT(Z127,"###,###")</f>
        <v>7,138</v>
      </c>
      <c r="AD127" s="127">
        <f>Z127/$Z$7*100</f>
        <v>53.596636131551278</v>
      </c>
    </row>
    <row r="128" spans="19:32" x14ac:dyDescent="0.25">
      <c r="S128" s="101" t="s">
        <v>106</v>
      </c>
      <c r="T128" s="112"/>
      <c r="U128" s="112"/>
      <c r="V128" s="112">
        <v>5472</v>
      </c>
      <c r="W128" s="112">
        <v>5990</v>
      </c>
      <c r="X128" s="112">
        <v>5965</v>
      </c>
      <c r="Y128" s="112">
        <v>6221</v>
      </c>
      <c r="Z128" s="112">
        <v>6155</v>
      </c>
      <c r="AB128" s="109" t="str">
        <f>TEXT(Z128,"###,###")</f>
        <v>6,155</v>
      </c>
      <c r="AD128" s="127">
        <f>Z128/$Z$7*100</f>
        <v>46.215647995194473</v>
      </c>
    </row>
    <row r="130" spans="19:20" x14ac:dyDescent="0.25">
      <c r="S130" s="101" t="s">
        <v>280</v>
      </c>
      <c r="T130" s="127">
        <v>78.938279020874006</v>
      </c>
    </row>
    <row r="131" spans="19:20" x14ac:dyDescent="0.25">
      <c r="S131" s="101" t="s">
        <v>281</v>
      </c>
      <c r="T131" s="127">
        <v>11.58582369725184</v>
      </c>
    </row>
    <row r="132" spans="19:20" x14ac:dyDescent="0.25">
      <c r="S132" s="101" t="s">
        <v>282</v>
      </c>
      <c r="T132" s="127">
        <v>9.4533713770836449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CFCB927-54A6-452E-B2AD-E77FD17838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8EA80D1-170B-4A5C-8343-D82BA81E7DD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69427DB-09F1-420A-889B-3DAFE60203C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6E48570-3C94-4AE6-9AF0-25F4EDEC98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89F06-9DCA-4814-949A-9E6858B6C805}">
  <sheetPr codeName="Sheet11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157</v>
      </c>
      <c r="T1" s="99"/>
      <c r="U1" s="99"/>
      <c r="V1" s="99"/>
      <c r="W1" s="99"/>
      <c r="X1" s="99"/>
      <c r="Y1" s="100" t="s">
        <v>246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157</v>
      </c>
      <c r="Y3" s="105" t="s">
        <v>246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9.47 Moreton Bay,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326949</v>
      </c>
      <c r="W4" s="108">
        <v>336171</v>
      </c>
      <c r="X4" s="108">
        <v>347909</v>
      </c>
      <c r="Y4" s="108">
        <v>348382</v>
      </c>
      <c r="Z4" s="108">
        <v>371535</v>
      </c>
      <c r="AB4" s="109" t="str">
        <f>TEXT(Z4,"###,###")</f>
        <v>371,535</v>
      </c>
      <c r="AD4" s="110">
        <f>Z4/Y4-1</f>
        <v>6.6458657450729319E-2</v>
      </c>
      <c r="AF4" s="110">
        <f>Z4/V4-1</f>
        <v>0.13636989255204934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170717</v>
      </c>
      <c r="W5" s="108">
        <v>175483</v>
      </c>
      <c r="X5" s="108">
        <v>179198</v>
      </c>
      <c r="Y5" s="108">
        <v>178508</v>
      </c>
      <c r="Z5" s="108">
        <v>189652</v>
      </c>
      <c r="AB5" s="109" t="str">
        <f>TEXT(Z5,"###,###")</f>
        <v>189,652</v>
      </c>
      <c r="AD5" s="110">
        <f t="shared" ref="AD5:AD9" si="0">Z5/Y5-1</f>
        <v>6.2428574629708411E-2</v>
      </c>
      <c r="AF5" s="110">
        <f t="shared" ref="AF5:AF9" si="1">Z5/V5-1</f>
        <v>0.11091455449662302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156234</v>
      </c>
      <c r="W6" s="108">
        <v>160687</v>
      </c>
      <c r="X6" s="108">
        <v>168714</v>
      </c>
      <c r="Y6" s="108">
        <v>169881</v>
      </c>
      <c r="Z6" s="108">
        <v>181577</v>
      </c>
      <c r="AB6" s="109" t="str">
        <f>TEXT(Z6,"###,###")</f>
        <v>181,577</v>
      </c>
      <c r="AD6" s="110">
        <f t="shared" si="0"/>
        <v>6.8848193735614904E-2</v>
      </c>
      <c r="AF6" s="110">
        <f t="shared" si="1"/>
        <v>0.16221181048939415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234149</v>
      </c>
      <c r="W7" s="108">
        <v>241460</v>
      </c>
      <c r="X7" s="108">
        <v>248321</v>
      </c>
      <c r="Y7" s="108">
        <v>253120</v>
      </c>
      <c r="Z7" s="108">
        <v>259140</v>
      </c>
      <c r="AB7" s="109" t="str">
        <f>TEXT(Z7,"###,###")</f>
        <v>259,140</v>
      </c>
      <c r="AD7" s="110">
        <f t="shared" si="0"/>
        <v>2.3783185840708043E-2</v>
      </c>
      <c r="AF7" s="110">
        <f t="shared" si="1"/>
        <v>0.10673118398968184</v>
      </c>
    </row>
    <row r="8" spans="1:32" ht="17.25" customHeight="1" x14ac:dyDescent="0.25">
      <c r="A8" s="64" t="s">
        <v>12</v>
      </c>
      <c r="B8" s="65"/>
      <c r="C8" s="29"/>
      <c r="D8" s="66" t="str">
        <f>AB4</f>
        <v>371,535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259,140</v>
      </c>
      <c r="P8" s="67"/>
      <c r="S8" s="107" t="s">
        <v>84</v>
      </c>
      <c r="T8" s="108"/>
      <c r="U8" s="108"/>
      <c r="V8" s="108">
        <v>44517</v>
      </c>
      <c r="W8" s="108">
        <v>45784</v>
      </c>
      <c r="X8" s="108">
        <v>46733</v>
      </c>
      <c r="Y8" s="108">
        <v>46752.91</v>
      </c>
      <c r="Z8" s="108">
        <v>48106.32</v>
      </c>
      <c r="AB8" s="109" t="str">
        <f>TEXT(Z8,"$###,###")</f>
        <v>$48,106</v>
      </c>
      <c r="AD8" s="110">
        <f t="shared" si="0"/>
        <v>2.8948144618163862E-2</v>
      </c>
      <c r="AF8" s="110">
        <f t="shared" si="1"/>
        <v>8.0628074668104288E-2</v>
      </c>
    </row>
    <row r="9" spans="1:32" x14ac:dyDescent="0.25">
      <c r="A9" s="30" t="s">
        <v>14</v>
      </c>
      <c r="B9" s="71"/>
      <c r="C9" s="72"/>
      <c r="D9" s="73">
        <f>AD104</f>
        <v>75.58911004346831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50.831210928455661</v>
      </c>
      <c r="P9" s="74" t="s">
        <v>85</v>
      </c>
      <c r="S9" s="107" t="s">
        <v>7</v>
      </c>
      <c r="T9" s="108"/>
      <c r="U9" s="108"/>
      <c r="V9" s="108">
        <v>13002681942</v>
      </c>
      <c r="W9" s="108">
        <v>13670849652</v>
      </c>
      <c r="X9" s="108">
        <v>14407086479</v>
      </c>
      <c r="Y9" s="108">
        <v>15022695199</v>
      </c>
      <c r="Z9" s="108">
        <v>15988915364</v>
      </c>
      <c r="AB9" s="109" t="str">
        <f>TEXT(Z9/1000000,"$#,###.0")&amp;" mil"</f>
        <v>$15,988.9 mil</v>
      </c>
      <c r="AD9" s="110">
        <f t="shared" si="0"/>
        <v>6.4317364640688268E-2</v>
      </c>
      <c r="AF9" s="110">
        <f t="shared" si="1"/>
        <v>0.22966288303601123</v>
      </c>
    </row>
    <row r="10" spans="1:32" x14ac:dyDescent="0.25">
      <c r="A10" s="30" t="s">
        <v>17</v>
      </c>
      <c r="B10" s="71"/>
      <c r="C10" s="72"/>
      <c r="D10" s="73">
        <f>AD105</f>
        <v>17.285047169176522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49.062282935864779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87.825885621671688</v>
      </c>
      <c r="P11" s="74" t="s">
        <v>85</v>
      </c>
      <c r="S11" s="107" t="s">
        <v>29</v>
      </c>
      <c r="T11" s="112"/>
      <c r="U11" s="112"/>
      <c r="V11" s="112">
        <v>300137</v>
      </c>
      <c r="W11" s="112">
        <v>308682</v>
      </c>
      <c r="X11" s="112">
        <v>319549</v>
      </c>
      <c r="Y11" s="112">
        <v>318741</v>
      </c>
      <c r="Z11" s="112">
        <v>339991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5.7756425098402415</v>
      </c>
      <c r="P12" s="74" t="s">
        <v>85</v>
      </c>
      <c r="S12" s="107" t="s">
        <v>30</v>
      </c>
      <c r="T12" s="112"/>
      <c r="U12" s="112"/>
      <c r="V12" s="112">
        <v>26809</v>
      </c>
      <c r="W12" s="112">
        <v>27494</v>
      </c>
      <c r="X12" s="112">
        <v>28360</v>
      </c>
      <c r="Y12" s="112">
        <v>29643</v>
      </c>
      <c r="Z12" s="112">
        <v>31544</v>
      </c>
    </row>
    <row r="13" spans="1:32" ht="15" customHeight="1" x14ac:dyDescent="0.25">
      <c r="A13" s="30" t="s">
        <v>19</v>
      </c>
      <c r="B13" s="72"/>
      <c r="C13" s="72"/>
      <c r="D13" s="73">
        <f>AD108</f>
        <v>13.215174882581721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6.396542409508374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14.360423647839369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40.7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22.735139354300401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16.323931759158143</v>
      </c>
      <c r="P15" s="74" t="s">
        <v>85</v>
      </c>
      <c r="S15" s="115" t="s">
        <v>61</v>
      </c>
      <c r="T15" s="115"/>
      <c r="U15" s="116"/>
      <c r="V15" s="116">
        <v>4979</v>
      </c>
      <c r="W15" s="116">
        <v>4681</v>
      </c>
      <c r="X15" s="116">
        <v>5638</v>
      </c>
      <c r="Y15" s="112">
        <v>5381</v>
      </c>
      <c r="Z15" s="112">
        <v>5494</v>
      </c>
      <c r="AB15" s="117">
        <f t="shared" ref="AB15:AB34" si="2">IF(Z15="np",0,Z15/$Z$34)</f>
        <v>1.4787301330964781E-2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43.747964525549406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83.676068240841857</v>
      </c>
      <c r="P16" s="37" t="s">
        <v>85</v>
      </c>
      <c r="S16" s="115" t="s">
        <v>62</v>
      </c>
      <c r="T16" s="115"/>
      <c r="U16" s="116"/>
      <c r="V16" s="116">
        <v>2294</v>
      </c>
      <c r="W16" s="116">
        <v>2411</v>
      </c>
      <c r="X16" s="116">
        <v>2703</v>
      </c>
      <c r="Y16" s="112">
        <v>2746</v>
      </c>
      <c r="Z16" s="112">
        <v>2885</v>
      </c>
      <c r="AB16" s="117">
        <f t="shared" si="2"/>
        <v>7.7650826974578436E-3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20429</v>
      </c>
      <c r="W17" s="116">
        <v>21600</v>
      </c>
      <c r="X17" s="116">
        <v>21515</v>
      </c>
      <c r="Y17" s="112">
        <v>21122</v>
      </c>
      <c r="Z17" s="112">
        <v>22727</v>
      </c>
      <c r="AB17" s="117">
        <f t="shared" si="2"/>
        <v>6.1170549208015394E-2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2539</v>
      </c>
      <c r="W18" s="116">
        <v>2584</v>
      </c>
      <c r="X18" s="116">
        <v>2812</v>
      </c>
      <c r="Y18" s="112">
        <v>2787</v>
      </c>
      <c r="Z18" s="112">
        <v>2920</v>
      </c>
      <c r="AB18" s="117">
        <f t="shared" si="2"/>
        <v>7.8592864736835022E-3</v>
      </c>
    </row>
    <row r="19" spans="1:28" x14ac:dyDescent="0.25">
      <c r="A19" s="63" t="str">
        <f>$S$1&amp;" ("&amp;$V$2&amp;" to "&amp;$Z$2&amp;")"</f>
        <v>Moreton Bay (2016-17 to 2020-21)</v>
      </c>
      <c r="B19" s="63"/>
      <c r="C19" s="63"/>
      <c r="D19" s="63"/>
      <c r="E19" s="63"/>
      <c r="F19" s="63"/>
      <c r="G19" s="63" t="str">
        <f>$S$1&amp;" ("&amp;$V$2&amp;" to "&amp;$Z$2&amp;")"</f>
        <v>Moreton Bay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29931</v>
      </c>
      <c r="W19" s="116">
        <v>32311</v>
      </c>
      <c r="X19" s="116">
        <v>32656</v>
      </c>
      <c r="Y19" s="112">
        <v>31465</v>
      </c>
      <c r="Z19" s="112">
        <v>33592</v>
      </c>
      <c r="AB19" s="117">
        <f t="shared" si="2"/>
        <v>9.0414092884923358E-2</v>
      </c>
    </row>
    <row r="20" spans="1:28" x14ac:dyDescent="0.25">
      <c r="S20" s="115" t="s">
        <v>66</v>
      </c>
      <c r="T20" s="115"/>
      <c r="U20" s="116"/>
      <c r="V20" s="116">
        <v>12482</v>
      </c>
      <c r="W20" s="116">
        <v>12953</v>
      </c>
      <c r="X20" s="116">
        <v>13807</v>
      </c>
      <c r="Y20" s="112">
        <v>13743</v>
      </c>
      <c r="Z20" s="112">
        <v>14326</v>
      </c>
      <c r="AB20" s="117">
        <f t="shared" si="2"/>
        <v>3.8558951377393784E-2</v>
      </c>
    </row>
    <row r="21" spans="1:28" x14ac:dyDescent="0.25">
      <c r="S21" s="115" t="s">
        <v>67</v>
      </c>
      <c r="T21" s="115"/>
      <c r="U21" s="116"/>
      <c r="V21" s="116">
        <v>31812</v>
      </c>
      <c r="W21" s="116">
        <v>32560</v>
      </c>
      <c r="X21" s="116">
        <v>33345</v>
      </c>
      <c r="Y21" s="112">
        <v>33155</v>
      </c>
      <c r="Z21" s="112">
        <v>35350</v>
      </c>
      <c r="AB21" s="117">
        <f t="shared" si="2"/>
        <v>9.5145813987914996E-2</v>
      </c>
    </row>
    <row r="22" spans="1:28" x14ac:dyDescent="0.25">
      <c r="S22" s="115" t="s">
        <v>68</v>
      </c>
      <c r="T22" s="115"/>
      <c r="U22" s="116"/>
      <c r="V22" s="116">
        <v>21422</v>
      </c>
      <c r="W22" s="116">
        <v>21448</v>
      </c>
      <c r="X22" s="116">
        <v>22330</v>
      </c>
      <c r="Y22" s="112">
        <v>22499</v>
      </c>
      <c r="Z22" s="112">
        <v>25473</v>
      </c>
      <c r="AB22" s="117">
        <f t="shared" si="2"/>
        <v>6.8561508337034199E-2</v>
      </c>
    </row>
    <row r="23" spans="1:28" x14ac:dyDescent="0.25">
      <c r="S23" s="115" t="s">
        <v>69</v>
      </c>
      <c r="T23" s="115"/>
      <c r="U23" s="116"/>
      <c r="V23" s="116">
        <v>14387</v>
      </c>
      <c r="W23" s="116">
        <v>15129</v>
      </c>
      <c r="X23" s="116">
        <v>15043</v>
      </c>
      <c r="Y23" s="112">
        <v>16201</v>
      </c>
      <c r="Z23" s="112">
        <v>17070</v>
      </c>
      <c r="AB23" s="117">
        <f t="shared" si="2"/>
        <v>4.5944527433485406E-2</v>
      </c>
    </row>
    <row r="24" spans="1:28" x14ac:dyDescent="0.25">
      <c r="S24" s="115" t="s">
        <v>70</v>
      </c>
      <c r="T24" s="115"/>
      <c r="U24" s="116"/>
      <c r="V24" s="116">
        <v>2674</v>
      </c>
      <c r="W24" s="116">
        <v>2869</v>
      </c>
      <c r="X24" s="116">
        <v>2999</v>
      </c>
      <c r="Y24" s="112">
        <v>2769</v>
      </c>
      <c r="Z24" s="112">
        <v>2943</v>
      </c>
      <c r="AB24" s="117">
        <f t="shared" si="2"/>
        <v>7.9211918123460786E-3</v>
      </c>
    </row>
    <row r="25" spans="1:28" x14ac:dyDescent="0.25">
      <c r="S25" s="115" t="s">
        <v>71</v>
      </c>
      <c r="T25" s="115"/>
      <c r="U25" s="116"/>
      <c r="V25" s="116">
        <v>11604</v>
      </c>
      <c r="W25" s="116">
        <v>11905</v>
      </c>
      <c r="X25" s="116">
        <v>12565</v>
      </c>
      <c r="Y25" s="112">
        <v>12717</v>
      </c>
      <c r="Z25" s="112">
        <v>13667</v>
      </c>
      <c r="AB25" s="117">
        <f t="shared" si="2"/>
        <v>3.6785228847887819E-2</v>
      </c>
    </row>
    <row r="26" spans="1:28" x14ac:dyDescent="0.25">
      <c r="S26" s="115" t="s">
        <v>72</v>
      </c>
      <c r="T26" s="115"/>
      <c r="U26" s="116"/>
      <c r="V26" s="116">
        <v>6406</v>
      </c>
      <c r="W26" s="116">
        <v>6537</v>
      </c>
      <c r="X26" s="116">
        <v>6684</v>
      </c>
      <c r="Y26" s="112">
        <v>6494</v>
      </c>
      <c r="Z26" s="112">
        <v>7152</v>
      </c>
      <c r="AB26" s="117">
        <f t="shared" si="2"/>
        <v>1.92498687875974E-2</v>
      </c>
    </row>
    <row r="27" spans="1:28" x14ac:dyDescent="0.25">
      <c r="S27" s="115" t="s">
        <v>73</v>
      </c>
      <c r="T27" s="115"/>
      <c r="U27" s="116"/>
      <c r="V27" s="116">
        <v>19129</v>
      </c>
      <c r="W27" s="116">
        <v>21138</v>
      </c>
      <c r="X27" s="116">
        <v>22131</v>
      </c>
      <c r="Y27" s="112">
        <v>21767</v>
      </c>
      <c r="Z27" s="112">
        <v>23865</v>
      </c>
      <c r="AB27" s="117">
        <f t="shared" si="2"/>
        <v>6.4233517703581086E-2</v>
      </c>
    </row>
    <row r="28" spans="1:28" x14ac:dyDescent="0.25">
      <c r="S28" s="115" t="s">
        <v>74</v>
      </c>
      <c r="T28" s="115"/>
      <c r="U28" s="116"/>
      <c r="V28" s="116">
        <v>28292</v>
      </c>
      <c r="W28" s="116">
        <v>31181</v>
      </c>
      <c r="X28" s="116">
        <v>33215</v>
      </c>
      <c r="Y28" s="112">
        <v>34500</v>
      </c>
      <c r="Z28" s="112">
        <v>37143</v>
      </c>
      <c r="AB28" s="117">
        <f t="shared" si="2"/>
        <v>9.9971738867132301E-2</v>
      </c>
    </row>
    <row r="29" spans="1:28" x14ac:dyDescent="0.25">
      <c r="S29" s="115" t="s">
        <v>75</v>
      </c>
      <c r="T29" s="115"/>
      <c r="U29" s="116"/>
      <c r="V29" s="116">
        <v>18346</v>
      </c>
      <c r="W29" s="116">
        <v>18580</v>
      </c>
      <c r="X29" s="116">
        <v>20434</v>
      </c>
      <c r="Y29" s="112">
        <v>19461</v>
      </c>
      <c r="Z29" s="112">
        <v>19485</v>
      </c>
      <c r="AB29" s="117">
        <f t="shared" si="2"/>
        <v>5.2444587993055833E-2</v>
      </c>
    </row>
    <row r="30" spans="1:28" x14ac:dyDescent="0.25">
      <c r="S30" s="115" t="s">
        <v>76</v>
      </c>
      <c r="T30" s="115"/>
      <c r="U30" s="116"/>
      <c r="V30" s="116">
        <v>22834</v>
      </c>
      <c r="W30" s="116">
        <v>23377</v>
      </c>
      <c r="X30" s="116">
        <v>23771</v>
      </c>
      <c r="Y30" s="112">
        <v>24248</v>
      </c>
      <c r="Z30" s="112">
        <v>25001</v>
      </c>
      <c r="AB30" s="117">
        <f t="shared" si="2"/>
        <v>6.7291103126219609E-2</v>
      </c>
    </row>
    <row r="31" spans="1:28" x14ac:dyDescent="0.25">
      <c r="S31" s="115" t="s">
        <v>77</v>
      </c>
      <c r="T31" s="115"/>
      <c r="U31" s="116"/>
      <c r="V31" s="116">
        <v>36945</v>
      </c>
      <c r="W31" s="116">
        <v>40744</v>
      </c>
      <c r="X31" s="116">
        <v>43621</v>
      </c>
      <c r="Y31" s="112">
        <v>45594</v>
      </c>
      <c r="Z31" s="112">
        <v>51723</v>
      </c>
      <c r="AB31" s="117">
        <f t="shared" si="2"/>
        <v>0.13921434050627801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4564</v>
      </c>
      <c r="W32" s="116">
        <v>5185</v>
      </c>
      <c r="X32" s="116">
        <v>5312</v>
      </c>
      <c r="Y32" s="112">
        <v>5451</v>
      </c>
      <c r="Z32" s="112">
        <v>5541</v>
      </c>
      <c r="AB32" s="117">
        <f t="shared" si="2"/>
        <v>1.4913803544753523E-2</v>
      </c>
    </row>
    <row r="33" spans="19:32" x14ac:dyDescent="0.25">
      <c r="S33" s="115" t="s">
        <v>79</v>
      </c>
      <c r="T33" s="115"/>
      <c r="U33" s="116"/>
      <c r="V33" s="116">
        <v>12760</v>
      </c>
      <c r="W33" s="116">
        <v>13952</v>
      </c>
      <c r="X33" s="116">
        <v>15230</v>
      </c>
      <c r="Y33" s="112">
        <v>15294</v>
      </c>
      <c r="Z33" s="112">
        <v>16344</v>
      </c>
      <c r="AB33" s="117">
        <f t="shared" si="2"/>
        <v>4.3990471960918889E-2</v>
      </c>
    </row>
    <row r="34" spans="19:32" x14ac:dyDescent="0.25">
      <c r="S34" s="118" t="s">
        <v>53</v>
      </c>
      <c r="T34" s="118"/>
      <c r="U34" s="119"/>
      <c r="V34" s="119">
        <v>326947</v>
      </c>
      <c r="W34" s="119">
        <v>336171</v>
      </c>
      <c r="X34" s="119">
        <v>347908</v>
      </c>
      <c r="Y34" s="120">
        <v>348382</v>
      </c>
      <c r="Z34" s="120">
        <v>371535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200449</v>
      </c>
      <c r="W37" s="112">
        <v>207914</v>
      </c>
      <c r="X37" s="112">
        <v>210095</v>
      </c>
      <c r="Y37" s="112">
        <v>213699</v>
      </c>
      <c r="Z37" s="112">
        <v>216839</v>
      </c>
      <c r="AB37" s="132">
        <f>Z37/Z40*100</f>
        <v>83.676068240841857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33692</v>
      </c>
      <c r="W38" s="112">
        <v>33544</v>
      </c>
      <c r="X38" s="112">
        <v>38219</v>
      </c>
      <c r="Y38" s="112">
        <v>39421</v>
      </c>
      <c r="Z38" s="112">
        <v>42302</v>
      </c>
      <c r="AB38" s="132">
        <f>Z38/Z40*100</f>
        <v>16.323931759158143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234141</v>
      </c>
      <c r="W40" s="112">
        <v>241458</v>
      </c>
      <c r="X40" s="112">
        <v>248314</v>
      </c>
      <c r="Y40" s="112">
        <v>253120</v>
      </c>
      <c r="Z40" s="112">
        <v>259141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173</v>
      </c>
      <c r="W44" s="112">
        <v>191</v>
      </c>
      <c r="X44" s="112">
        <v>194</v>
      </c>
      <c r="Y44" s="112">
        <v>202</v>
      </c>
      <c r="Z44" s="112">
        <v>318</v>
      </c>
    </row>
    <row r="45" spans="19:32" x14ac:dyDescent="0.25">
      <c r="S45" s="115" t="s">
        <v>37</v>
      </c>
      <c r="T45" s="115"/>
      <c r="U45" s="112"/>
      <c r="V45" s="112">
        <v>4114</v>
      </c>
      <c r="W45" s="112">
        <v>4212</v>
      </c>
      <c r="X45" s="112">
        <v>4190</v>
      </c>
      <c r="Y45" s="112">
        <v>3812</v>
      </c>
      <c r="Z45" s="112">
        <v>4677</v>
      </c>
    </row>
    <row r="46" spans="19:32" x14ac:dyDescent="0.25">
      <c r="S46" s="115" t="s">
        <v>38</v>
      </c>
      <c r="T46" s="115"/>
      <c r="U46" s="112"/>
      <c r="V46" s="112">
        <v>11296</v>
      </c>
      <c r="W46" s="112">
        <v>11758</v>
      </c>
      <c r="X46" s="112">
        <v>11571</v>
      </c>
      <c r="Y46" s="112">
        <v>10843</v>
      </c>
      <c r="Z46" s="112">
        <v>12288</v>
      </c>
    </row>
    <row r="47" spans="19:32" x14ac:dyDescent="0.25">
      <c r="S47" s="115" t="s">
        <v>39</v>
      </c>
      <c r="T47" s="115"/>
      <c r="U47" s="112"/>
      <c r="V47" s="112">
        <v>16082</v>
      </c>
      <c r="W47" s="112">
        <v>16780</v>
      </c>
      <c r="X47" s="112">
        <v>17122</v>
      </c>
      <c r="Y47" s="112">
        <v>16267</v>
      </c>
      <c r="Z47" s="112">
        <v>17424</v>
      </c>
    </row>
    <row r="48" spans="19:32" x14ac:dyDescent="0.25">
      <c r="S48" s="115" t="s">
        <v>40</v>
      </c>
      <c r="T48" s="115"/>
      <c r="U48" s="112"/>
      <c r="V48" s="112">
        <v>20250</v>
      </c>
      <c r="W48" s="112">
        <v>20987</v>
      </c>
      <c r="X48" s="112">
        <v>21651</v>
      </c>
      <c r="Y48" s="112">
        <v>21607</v>
      </c>
      <c r="Z48" s="112">
        <v>22767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19039</v>
      </c>
      <c r="W49" s="112">
        <v>19365</v>
      </c>
      <c r="X49" s="112">
        <v>19496</v>
      </c>
      <c r="Y49" s="112">
        <v>19821</v>
      </c>
      <c r="Z49" s="112">
        <v>21412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Moreton Bay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18353</v>
      </c>
      <c r="W50" s="112">
        <v>18816</v>
      </c>
      <c r="X50" s="112">
        <v>19664</v>
      </c>
      <c r="Y50" s="112">
        <v>19585</v>
      </c>
      <c r="Z50" s="112">
        <v>20620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18215</v>
      </c>
      <c r="W51" s="112">
        <v>17993</v>
      </c>
      <c r="X51" s="112">
        <v>18124</v>
      </c>
      <c r="Y51" s="112">
        <v>18192</v>
      </c>
      <c r="Z51" s="112">
        <v>19027</v>
      </c>
    </row>
    <row r="52" spans="1:26" ht="15" customHeight="1" x14ac:dyDescent="0.25">
      <c r="S52" s="115" t="s">
        <v>44</v>
      </c>
      <c r="T52" s="115"/>
      <c r="U52" s="112"/>
      <c r="V52" s="112">
        <v>18419</v>
      </c>
      <c r="W52" s="112">
        <v>19061</v>
      </c>
      <c r="X52" s="112">
        <v>19128</v>
      </c>
      <c r="Y52" s="112">
        <v>18955</v>
      </c>
      <c r="Z52" s="112">
        <v>19265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15458</v>
      </c>
      <c r="W53" s="112">
        <v>15708</v>
      </c>
      <c r="X53" s="112">
        <v>16185</v>
      </c>
      <c r="Y53" s="112">
        <v>16454</v>
      </c>
      <c r="Z53" s="112">
        <v>17739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13170</v>
      </c>
      <c r="W54" s="112">
        <v>13787</v>
      </c>
      <c r="X54" s="112">
        <v>14298</v>
      </c>
      <c r="Y54" s="112">
        <v>14298</v>
      </c>
      <c r="Z54" s="112">
        <v>14633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9205</v>
      </c>
      <c r="W55" s="112">
        <v>9542</v>
      </c>
      <c r="X55" s="112">
        <v>9908</v>
      </c>
      <c r="Y55" s="112">
        <v>10260</v>
      </c>
      <c r="Z55" s="112">
        <v>10953</v>
      </c>
    </row>
    <row r="56" spans="1:26" ht="15" customHeight="1" x14ac:dyDescent="0.25">
      <c r="S56" s="115" t="s">
        <v>48</v>
      </c>
      <c r="T56" s="115"/>
      <c r="U56" s="112"/>
      <c r="V56" s="112">
        <v>4391</v>
      </c>
      <c r="W56" s="112">
        <v>4547</v>
      </c>
      <c r="X56" s="112">
        <v>4839</v>
      </c>
      <c r="Y56" s="112">
        <v>5142</v>
      </c>
      <c r="Z56" s="112">
        <v>5382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1641</v>
      </c>
      <c r="W57" s="112">
        <v>1715</v>
      </c>
      <c r="X57" s="112">
        <v>1778</v>
      </c>
      <c r="Y57" s="112">
        <v>1926</v>
      </c>
      <c r="Z57" s="112">
        <v>1969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531</v>
      </c>
      <c r="W58" s="112">
        <v>590</v>
      </c>
      <c r="X58" s="112">
        <v>604</v>
      </c>
      <c r="Y58" s="112">
        <v>699</v>
      </c>
      <c r="Z58" s="112">
        <v>758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249</v>
      </c>
      <c r="W59" s="112">
        <v>296</v>
      </c>
      <c r="X59" s="112">
        <v>283</v>
      </c>
      <c r="Y59" s="112">
        <v>298</v>
      </c>
      <c r="Z59" s="112">
        <v>257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127</v>
      </c>
      <c r="W60" s="112">
        <v>133</v>
      </c>
      <c r="X60" s="112">
        <v>145</v>
      </c>
      <c r="Y60" s="112">
        <v>153</v>
      </c>
      <c r="Z60" s="112">
        <v>163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170712</v>
      </c>
      <c r="W61" s="112">
        <v>175483</v>
      </c>
      <c r="X61" s="112">
        <v>179201</v>
      </c>
      <c r="Y61" s="112">
        <v>178505</v>
      </c>
      <c r="Z61" s="112">
        <v>189652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247</v>
      </c>
      <c r="W63" s="112">
        <v>309</v>
      </c>
      <c r="X63" s="112">
        <v>323</v>
      </c>
      <c r="Y63" s="112">
        <v>312</v>
      </c>
      <c r="Z63" s="112">
        <v>438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5303</v>
      </c>
      <c r="W64" s="112">
        <v>5339</v>
      </c>
      <c r="X64" s="112">
        <v>5336</v>
      </c>
      <c r="Y64" s="112">
        <v>5084</v>
      </c>
      <c r="Z64" s="112">
        <v>5916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Moreton Bay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11506</v>
      </c>
      <c r="W65" s="112">
        <v>11817</v>
      </c>
      <c r="X65" s="112">
        <v>12006</v>
      </c>
      <c r="Y65" s="112">
        <v>11567</v>
      </c>
      <c r="Z65" s="112">
        <v>12683</v>
      </c>
    </row>
    <row r="66" spans="1:26" x14ac:dyDescent="0.25">
      <c r="S66" s="115" t="s">
        <v>39</v>
      </c>
      <c r="T66" s="115"/>
      <c r="U66" s="112"/>
      <c r="V66" s="112">
        <v>15114</v>
      </c>
      <c r="W66" s="112">
        <v>15454</v>
      </c>
      <c r="X66" s="112">
        <v>16351</v>
      </c>
      <c r="Y66" s="112">
        <v>16192</v>
      </c>
      <c r="Z66" s="112">
        <v>16904</v>
      </c>
    </row>
    <row r="67" spans="1:26" x14ac:dyDescent="0.25">
      <c r="S67" s="115" t="s">
        <v>40</v>
      </c>
      <c r="T67" s="115"/>
      <c r="U67" s="112"/>
      <c r="V67" s="112">
        <v>17422</v>
      </c>
      <c r="W67" s="112">
        <v>18201</v>
      </c>
      <c r="X67" s="112">
        <v>19808</v>
      </c>
      <c r="Y67" s="112">
        <v>19855</v>
      </c>
      <c r="Z67" s="112">
        <v>20977</v>
      </c>
    </row>
    <row r="68" spans="1:26" x14ac:dyDescent="0.25">
      <c r="S68" s="115" t="s">
        <v>41</v>
      </c>
      <c r="T68" s="115"/>
      <c r="U68" s="112"/>
      <c r="V68" s="112">
        <v>16119</v>
      </c>
      <c r="W68" s="112">
        <v>16274</v>
      </c>
      <c r="X68" s="112">
        <v>17262</v>
      </c>
      <c r="Y68" s="112">
        <v>17802</v>
      </c>
      <c r="Z68" s="112">
        <v>19508</v>
      </c>
    </row>
    <row r="69" spans="1:26" x14ac:dyDescent="0.25">
      <c r="S69" s="115" t="s">
        <v>42</v>
      </c>
      <c r="T69" s="115"/>
      <c r="U69" s="112"/>
      <c r="V69" s="112">
        <v>15658</v>
      </c>
      <c r="W69" s="112">
        <v>16257</v>
      </c>
      <c r="X69" s="112">
        <v>17291</v>
      </c>
      <c r="Y69" s="112">
        <v>17638</v>
      </c>
      <c r="Z69" s="112">
        <v>19037</v>
      </c>
    </row>
    <row r="70" spans="1:26" x14ac:dyDescent="0.25">
      <c r="S70" s="115" t="s">
        <v>43</v>
      </c>
      <c r="T70" s="115"/>
      <c r="U70" s="112"/>
      <c r="V70" s="112">
        <v>16713</v>
      </c>
      <c r="W70" s="112">
        <v>16593</v>
      </c>
      <c r="X70" s="112">
        <v>16977</v>
      </c>
      <c r="Y70" s="112">
        <v>17181</v>
      </c>
      <c r="Z70" s="112">
        <v>18243</v>
      </c>
    </row>
    <row r="71" spans="1:26" x14ac:dyDescent="0.25">
      <c r="S71" s="115" t="s">
        <v>44</v>
      </c>
      <c r="T71" s="115"/>
      <c r="U71" s="112"/>
      <c r="V71" s="112">
        <v>17467</v>
      </c>
      <c r="W71" s="112">
        <v>18102</v>
      </c>
      <c r="X71" s="112">
        <v>18656</v>
      </c>
      <c r="Y71" s="112">
        <v>18449</v>
      </c>
      <c r="Z71" s="112">
        <v>18776</v>
      </c>
    </row>
    <row r="72" spans="1:26" x14ac:dyDescent="0.25">
      <c r="S72" s="115" t="s">
        <v>45</v>
      </c>
      <c r="T72" s="115"/>
      <c r="U72" s="112"/>
      <c r="V72" s="112">
        <v>15006</v>
      </c>
      <c r="W72" s="112">
        <v>15337</v>
      </c>
      <c r="X72" s="112">
        <v>15895</v>
      </c>
      <c r="Y72" s="112">
        <v>16171</v>
      </c>
      <c r="Z72" s="112">
        <v>17745</v>
      </c>
    </row>
    <row r="73" spans="1:26" x14ac:dyDescent="0.25">
      <c r="S73" s="115" t="s">
        <v>46</v>
      </c>
      <c r="T73" s="115"/>
      <c r="U73" s="112"/>
      <c r="V73" s="112">
        <v>12361</v>
      </c>
      <c r="W73" s="112">
        <v>12952</v>
      </c>
      <c r="X73" s="112">
        <v>13791</v>
      </c>
      <c r="Y73" s="112">
        <v>13902</v>
      </c>
      <c r="Z73" s="112">
        <v>14510</v>
      </c>
    </row>
    <row r="74" spans="1:26" x14ac:dyDescent="0.25">
      <c r="S74" s="115" t="s">
        <v>47</v>
      </c>
      <c r="T74" s="115"/>
      <c r="U74" s="112"/>
      <c r="V74" s="112">
        <v>7924</v>
      </c>
      <c r="W74" s="112">
        <v>8307</v>
      </c>
      <c r="X74" s="112">
        <v>8923</v>
      </c>
      <c r="Y74" s="112">
        <v>9257</v>
      </c>
      <c r="Z74" s="112">
        <v>10023</v>
      </c>
    </row>
    <row r="75" spans="1:26" x14ac:dyDescent="0.25">
      <c r="S75" s="115" t="s">
        <v>48</v>
      </c>
      <c r="T75" s="115"/>
      <c r="U75" s="112"/>
      <c r="V75" s="112">
        <v>3476</v>
      </c>
      <c r="W75" s="112">
        <v>3608</v>
      </c>
      <c r="X75" s="112">
        <v>3903</v>
      </c>
      <c r="Y75" s="112">
        <v>4138</v>
      </c>
      <c r="Z75" s="112">
        <v>4405</v>
      </c>
    </row>
    <row r="76" spans="1:26" x14ac:dyDescent="0.25">
      <c r="S76" s="115" t="s">
        <v>49</v>
      </c>
      <c r="T76" s="115"/>
      <c r="U76" s="112"/>
      <c r="V76" s="112">
        <v>1087</v>
      </c>
      <c r="W76" s="112">
        <v>1213</v>
      </c>
      <c r="X76" s="112">
        <v>1304</v>
      </c>
      <c r="Y76" s="112">
        <v>1406</v>
      </c>
      <c r="Z76" s="112">
        <v>1500</v>
      </c>
    </row>
    <row r="77" spans="1:26" x14ac:dyDescent="0.25">
      <c r="S77" s="115" t="s">
        <v>50</v>
      </c>
      <c r="T77" s="115"/>
      <c r="U77" s="112"/>
      <c r="V77" s="112">
        <v>430</v>
      </c>
      <c r="W77" s="112">
        <v>484</v>
      </c>
      <c r="X77" s="112">
        <v>472</v>
      </c>
      <c r="Y77" s="112">
        <v>485</v>
      </c>
      <c r="Z77" s="112">
        <v>513</v>
      </c>
    </row>
    <row r="78" spans="1:26" x14ac:dyDescent="0.25">
      <c r="S78" s="115" t="s">
        <v>51</v>
      </c>
      <c r="T78" s="115"/>
      <c r="U78" s="112"/>
      <c r="V78" s="112">
        <v>209</v>
      </c>
      <c r="W78" s="112">
        <v>222</v>
      </c>
      <c r="X78" s="112">
        <v>228</v>
      </c>
      <c r="Y78" s="112">
        <v>244</v>
      </c>
      <c r="Z78" s="112">
        <v>207</v>
      </c>
    </row>
    <row r="79" spans="1:26" x14ac:dyDescent="0.25">
      <c r="S79" s="115" t="s">
        <v>52</v>
      </c>
      <c r="T79" s="115"/>
      <c r="U79" s="112"/>
      <c r="V79" s="112">
        <v>210</v>
      </c>
      <c r="W79" s="112">
        <v>216</v>
      </c>
      <c r="X79" s="112">
        <v>181</v>
      </c>
      <c r="Y79" s="112">
        <v>201</v>
      </c>
      <c r="Z79" s="112">
        <v>192</v>
      </c>
    </row>
    <row r="80" spans="1:26" x14ac:dyDescent="0.25">
      <c r="S80" s="118" t="s">
        <v>53</v>
      </c>
      <c r="T80" s="118"/>
      <c r="U80" s="112"/>
      <c r="V80" s="112">
        <v>156236</v>
      </c>
      <c r="W80" s="112">
        <v>160690</v>
      </c>
      <c r="X80" s="112">
        <v>168713</v>
      </c>
      <c r="Y80" s="112">
        <v>169881</v>
      </c>
      <c r="Z80" s="112">
        <v>181577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Moreton Bay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14010</v>
      </c>
      <c r="W83" s="112">
        <v>14555</v>
      </c>
      <c r="X83" s="112">
        <v>14695</v>
      </c>
      <c r="Y83" s="112">
        <v>15160</v>
      </c>
      <c r="Z83" s="112">
        <v>15215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13373</v>
      </c>
      <c r="W84" s="112">
        <v>13931</v>
      </c>
      <c r="X84" s="112">
        <v>14507</v>
      </c>
      <c r="Y84" s="112">
        <v>14979</v>
      </c>
      <c r="Z84" s="112">
        <v>15380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24598</v>
      </c>
      <c r="W85" s="112">
        <v>25882</v>
      </c>
      <c r="X85" s="112">
        <v>26457</v>
      </c>
      <c r="Y85" s="112">
        <v>26680</v>
      </c>
      <c r="Z85" s="112">
        <v>27030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371,535</v>
      </c>
      <c r="D86" s="96">
        <f t="shared" ref="D86:D91" si="4">AD4</f>
        <v>6.6458657450729319E-2</v>
      </c>
      <c r="E86" s="97">
        <f t="shared" ref="E86:E91" si="5">AD4</f>
        <v>6.6458657450729319E-2</v>
      </c>
      <c r="F86" s="96">
        <f t="shared" ref="F86:F91" si="6">AF4</f>
        <v>0.13636989255204934</v>
      </c>
      <c r="G86" s="97">
        <f t="shared" ref="G86:G91" si="7">AF4</f>
        <v>0.13636989255204934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7236</v>
      </c>
      <c r="W86" s="112">
        <v>7624</v>
      </c>
      <c r="X86" s="112">
        <v>8009</v>
      </c>
      <c r="Y86" s="112">
        <v>8447</v>
      </c>
      <c r="Z86" s="112">
        <v>8821</v>
      </c>
    </row>
    <row r="87" spans="1:30" ht="15" customHeight="1" x14ac:dyDescent="0.25">
      <c r="A87" s="98" t="s">
        <v>4</v>
      </c>
      <c r="B87" s="49"/>
      <c r="C87" s="57" t="str">
        <f t="shared" si="3"/>
        <v>189,652</v>
      </c>
      <c r="D87" s="96">
        <f t="shared" si="4"/>
        <v>6.2428574629708411E-2</v>
      </c>
      <c r="E87" s="97">
        <f t="shared" si="5"/>
        <v>6.2428574629708411E-2</v>
      </c>
      <c r="F87" s="96">
        <f t="shared" si="6"/>
        <v>0.11091455449662302</v>
      </c>
      <c r="G87" s="97">
        <f t="shared" si="7"/>
        <v>0.11091455449662302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6359</v>
      </c>
      <c r="W87" s="112">
        <v>6526</v>
      </c>
      <c r="X87" s="112">
        <v>6663</v>
      </c>
      <c r="Y87" s="112">
        <v>6709</v>
      </c>
      <c r="Z87" s="112">
        <v>6773</v>
      </c>
    </row>
    <row r="88" spans="1:30" ht="15" customHeight="1" x14ac:dyDescent="0.25">
      <c r="A88" s="98" t="s">
        <v>5</v>
      </c>
      <c r="B88" s="49"/>
      <c r="C88" s="57" t="str">
        <f t="shared" si="3"/>
        <v>181,577</v>
      </c>
      <c r="D88" s="96">
        <f t="shared" si="4"/>
        <v>6.8848193735614904E-2</v>
      </c>
      <c r="E88" s="97">
        <f t="shared" si="5"/>
        <v>6.8848193735614904E-2</v>
      </c>
      <c r="F88" s="96">
        <f t="shared" si="6"/>
        <v>0.16221181048939415</v>
      </c>
      <c r="G88" s="97">
        <f t="shared" si="7"/>
        <v>0.16221181048939415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6267</v>
      </c>
      <c r="W88" s="112">
        <v>6694</v>
      </c>
      <c r="X88" s="112">
        <v>6867</v>
      </c>
      <c r="Y88" s="112">
        <v>7071</v>
      </c>
      <c r="Z88" s="112">
        <v>7274</v>
      </c>
    </row>
    <row r="89" spans="1:30" ht="15" customHeight="1" x14ac:dyDescent="0.25">
      <c r="A89" s="49" t="s">
        <v>6</v>
      </c>
      <c r="B89" s="49"/>
      <c r="C89" s="57" t="str">
        <f t="shared" si="3"/>
        <v>259,140</v>
      </c>
      <c r="D89" s="96">
        <f t="shared" si="4"/>
        <v>2.3783185840708043E-2</v>
      </c>
      <c r="E89" s="97">
        <f t="shared" si="5"/>
        <v>2.3783185840708043E-2</v>
      </c>
      <c r="F89" s="96">
        <f t="shared" si="6"/>
        <v>0.10673118398968184</v>
      </c>
      <c r="G89" s="97">
        <f t="shared" si="7"/>
        <v>0.10673118398968184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12118</v>
      </c>
      <c r="W89" s="112">
        <v>12817</v>
      </c>
      <c r="X89" s="112">
        <v>13370</v>
      </c>
      <c r="Y89" s="112">
        <v>13303</v>
      </c>
      <c r="Z89" s="112">
        <v>13455</v>
      </c>
    </row>
    <row r="90" spans="1:30" ht="15" customHeight="1" x14ac:dyDescent="0.25">
      <c r="A90" s="49" t="s">
        <v>98</v>
      </c>
      <c r="B90" s="49"/>
      <c r="C90" s="57" t="str">
        <f t="shared" si="3"/>
        <v>$48,106</v>
      </c>
      <c r="D90" s="96">
        <f t="shared" si="4"/>
        <v>2.8948144618163862E-2</v>
      </c>
      <c r="E90" s="97">
        <f t="shared" si="5"/>
        <v>2.8948144618163862E-2</v>
      </c>
      <c r="F90" s="96">
        <f t="shared" si="6"/>
        <v>8.0628074668104288E-2</v>
      </c>
      <c r="G90" s="97">
        <f t="shared" si="7"/>
        <v>8.0628074668104288E-2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14638</v>
      </c>
      <c r="W90" s="112">
        <v>15709</v>
      </c>
      <c r="X90" s="112">
        <v>16421</v>
      </c>
      <c r="Y90" s="112">
        <v>16609</v>
      </c>
      <c r="Z90" s="112">
        <v>17231</v>
      </c>
    </row>
    <row r="91" spans="1:30" ht="15" customHeight="1" x14ac:dyDescent="0.25">
      <c r="A91" s="49" t="s">
        <v>7</v>
      </c>
      <c r="B91" s="49"/>
      <c r="C91" s="57" t="str">
        <f t="shared" si="3"/>
        <v>$15,988.9 mil</v>
      </c>
      <c r="D91" s="96">
        <f t="shared" si="4"/>
        <v>6.4317364640688268E-2</v>
      </c>
      <c r="E91" s="97">
        <f t="shared" si="5"/>
        <v>6.4317364640688268E-2</v>
      </c>
      <c r="F91" s="96">
        <f t="shared" si="6"/>
        <v>0.22966288303601123</v>
      </c>
      <c r="G91" s="97">
        <f t="shared" si="7"/>
        <v>0.22966288303601123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121157</v>
      </c>
      <c r="W91" s="112">
        <v>124742</v>
      </c>
      <c r="X91" s="112">
        <v>127164</v>
      </c>
      <c r="Y91" s="112">
        <v>129274</v>
      </c>
      <c r="Z91" s="112">
        <v>131724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9688</v>
      </c>
      <c r="W93" s="112">
        <v>10266</v>
      </c>
      <c r="X93" s="112">
        <v>10724</v>
      </c>
      <c r="Y93" s="112">
        <v>11054</v>
      </c>
      <c r="Z93" s="112">
        <v>11259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19526</v>
      </c>
      <c r="W94" s="112">
        <v>20309</v>
      </c>
      <c r="X94" s="112">
        <v>21448</v>
      </c>
      <c r="Y94" s="112">
        <v>22340</v>
      </c>
      <c r="Z94" s="112">
        <v>23082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3631</v>
      </c>
      <c r="W95" s="112">
        <v>3829</v>
      </c>
      <c r="X95" s="112">
        <v>4044</v>
      </c>
      <c r="Y95" s="112">
        <v>4220</v>
      </c>
      <c r="Z95" s="112">
        <v>4415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17906</v>
      </c>
      <c r="W96" s="112">
        <v>19051</v>
      </c>
      <c r="X96" s="112">
        <v>20831</v>
      </c>
      <c r="Y96" s="112">
        <v>21602</v>
      </c>
      <c r="Z96" s="112">
        <v>22963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23642</v>
      </c>
      <c r="W97" s="112">
        <v>24080</v>
      </c>
      <c r="X97" s="112">
        <v>24698</v>
      </c>
      <c r="Y97" s="112">
        <v>24637</v>
      </c>
      <c r="Z97" s="112">
        <v>24721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12368</v>
      </c>
      <c r="W98" s="112">
        <v>13077</v>
      </c>
      <c r="X98" s="112">
        <v>13315</v>
      </c>
      <c r="Y98" s="112">
        <v>13420</v>
      </c>
      <c r="Z98" s="112">
        <v>13647</v>
      </c>
    </row>
    <row r="99" spans="1:32" ht="15" customHeight="1" x14ac:dyDescent="0.25">
      <c r="S99" s="115" t="s">
        <v>199</v>
      </c>
      <c r="T99" s="115"/>
      <c r="U99" s="112"/>
      <c r="V99" s="112">
        <v>1323</v>
      </c>
      <c r="W99" s="112">
        <v>1423</v>
      </c>
      <c r="X99" s="112">
        <v>1624</v>
      </c>
      <c r="Y99" s="112">
        <v>1607</v>
      </c>
      <c r="Z99" s="112">
        <v>1706</v>
      </c>
    </row>
    <row r="100" spans="1:32" ht="15" customHeight="1" x14ac:dyDescent="0.25">
      <c r="S100" s="115" t="s">
        <v>58</v>
      </c>
      <c r="T100" s="115"/>
      <c r="U100" s="112"/>
      <c r="V100" s="112">
        <v>7192</v>
      </c>
      <c r="W100" s="112">
        <v>7780</v>
      </c>
      <c r="X100" s="112">
        <v>8409</v>
      </c>
      <c r="Y100" s="112">
        <v>8611</v>
      </c>
      <c r="Z100" s="112">
        <v>8655</v>
      </c>
    </row>
    <row r="101" spans="1:32" x14ac:dyDescent="0.25">
      <c r="A101" s="18"/>
      <c r="S101" s="118" t="s">
        <v>53</v>
      </c>
      <c r="T101" s="118"/>
      <c r="U101" s="112"/>
      <c r="V101" s="112">
        <v>112989</v>
      </c>
      <c r="W101" s="112">
        <v>116714</v>
      </c>
      <c r="X101" s="112">
        <v>121153</v>
      </c>
      <c r="Y101" s="112">
        <v>123846</v>
      </c>
      <c r="Z101" s="112">
        <v>127137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248582</v>
      </c>
      <c r="W104" s="112">
        <v>254049</v>
      </c>
      <c r="X104" s="112">
        <v>262484</v>
      </c>
      <c r="Y104" s="112">
        <v>280840</v>
      </c>
      <c r="Z104" s="112">
        <v>280840</v>
      </c>
      <c r="AB104" s="109" t="str">
        <f>TEXT(Z104,"###,###")</f>
        <v>280,840</v>
      </c>
      <c r="AD104" s="130">
        <f>Z104/($Z$4)*100</f>
        <v>75.58911004346831</v>
      </c>
      <c r="AF104" s="109"/>
    </row>
    <row r="105" spans="1:32" x14ac:dyDescent="0.25">
      <c r="S105" s="115" t="s">
        <v>17</v>
      </c>
      <c r="T105" s="115"/>
      <c r="U105" s="112"/>
      <c r="V105" s="112">
        <v>59667</v>
      </c>
      <c r="W105" s="112">
        <v>60777</v>
      </c>
      <c r="X105" s="112">
        <v>64228</v>
      </c>
      <c r="Y105" s="112">
        <v>63899</v>
      </c>
      <c r="Z105" s="112">
        <v>64220</v>
      </c>
      <c r="AB105" s="109" t="str">
        <f>TEXT(Z105,"###,###")</f>
        <v>64,220</v>
      </c>
      <c r="AD105" s="130">
        <f>Z105/($Z$4)*100</f>
        <v>17.285047169176522</v>
      </c>
      <c r="AF105" s="109"/>
    </row>
    <row r="106" spans="1:32" x14ac:dyDescent="0.25">
      <c r="S106" s="118" t="s">
        <v>53</v>
      </c>
      <c r="T106" s="118"/>
      <c r="U106" s="120"/>
      <c r="V106" s="120">
        <v>308249</v>
      </c>
      <c r="W106" s="120">
        <v>314826</v>
      </c>
      <c r="X106" s="120">
        <v>326712</v>
      </c>
      <c r="Y106" s="120">
        <v>344739</v>
      </c>
      <c r="Z106" s="120">
        <v>345060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43211</v>
      </c>
      <c r="W108" s="112">
        <v>51617</v>
      </c>
      <c r="X108" s="112">
        <v>45767</v>
      </c>
      <c r="Y108" s="112">
        <v>47729</v>
      </c>
      <c r="Z108" s="112">
        <v>49099</v>
      </c>
      <c r="AB108" s="109" t="str">
        <f>TEXT(Z108,"###,###")</f>
        <v>49,099</v>
      </c>
      <c r="AD108" s="130">
        <f>Z108/($Z$4)*100</f>
        <v>13.215174882581721</v>
      </c>
      <c r="AF108" s="109"/>
    </row>
    <row r="109" spans="1:32" x14ac:dyDescent="0.25">
      <c r="S109" s="115" t="s">
        <v>20</v>
      </c>
      <c r="T109" s="115"/>
      <c r="U109" s="112"/>
      <c r="V109" s="112">
        <v>46871</v>
      </c>
      <c r="W109" s="112">
        <v>47188</v>
      </c>
      <c r="X109" s="112">
        <v>47331</v>
      </c>
      <c r="Y109" s="112">
        <v>46539</v>
      </c>
      <c r="Z109" s="112">
        <v>53354</v>
      </c>
      <c r="AB109" s="109" t="str">
        <f>TEXT(Z109,"###,###")</f>
        <v>53,354</v>
      </c>
      <c r="AD109" s="130">
        <f>Z109/($Z$4)*100</f>
        <v>14.360423647839369</v>
      </c>
      <c r="AF109" s="109"/>
    </row>
    <row r="110" spans="1:32" x14ac:dyDescent="0.25">
      <c r="S110" s="115" t="s">
        <v>21</v>
      </c>
      <c r="T110" s="115"/>
      <c r="U110" s="112"/>
      <c r="V110" s="112">
        <v>71604</v>
      </c>
      <c r="W110" s="112">
        <v>70309</v>
      </c>
      <c r="X110" s="112">
        <v>76959</v>
      </c>
      <c r="Y110" s="112">
        <v>75254</v>
      </c>
      <c r="Z110" s="112">
        <v>84469</v>
      </c>
      <c r="AB110" s="109" t="str">
        <f>TEXT(Z110,"###,###")</f>
        <v>84,469</v>
      </c>
      <c r="AD110" s="130">
        <f>Z110/($Z$4)*100</f>
        <v>22.735139354300401</v>
      </c>
      <c r="AF110" s="109"/>
    </row>
    <row r="111" spans="1:32" x14ac:dyDescent="0.25">
      <c r="S111" s="115" t="s">
        <v>22</v>
      </c>
      <c r="T111" s="115"/>
      <c r="U111" s="112"/>
      <c r="V111" s="112">
        <v>143401</v>
      </c>
      <c r="W111" s="112">
        <v>143680</v>
      </c>
      <c r="X111" s="112">
        <v>155406</v>
      </c>
      <c r="Y111" s="112">
        <v>155915</v>
      </c>
      <c r="Z111" s="112">
        <v>162539</v>
      </c>
      <c r="AB111" s="109" t="str">
        <f>TEXT(Z111,"###,###")</f>
        <v>162,539</v>
      </c>
      <c r="AD111" s="130">
        <f>Z111/($Z$4)*100</f>
        <v>43.747964525549406</v>
      </c>
      <c r="AF111" s="109"/>
    </row>
    <row r="112" spans="1:32" x14ac:dyDescent="0.25">
      <c r="S112" s="118" t="s">
        <v>53</v>
      </c>
      <c r="T112" s="118"/>
      <c r="U112" s="112"/>
      <c r="V112" s="112">
        <v>326948</v>
      </c>
      <c r="W112" s="112">
        <v>336175</v>
      </c>
      <c r="X112" s="112">
        <v>347908</v>
      </c>
      <c r="Y112" s="112">
        <v>348385</v>
      </c>
      <c r="Z112" s="112">
        <v>371535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40.299999999999997</v>
      </c>
      <c r="W118" s="131">
        <v>40.36</v>
      </c>
      <c r="X118" s="131">
        <v>40.4</v>
      </c>
      <c r="Y118" s="131">
        <v>40.64</v>
      </c>
      <c r="Z118" s="131">
        <v>40.69</v>
      </c>
      <c r="AB118" s="109" t="str">
        <f>TEXT(Z118,"##.0")</f>
        <v>40.7</v>
      </c>
    </row>
    <row r="120" spans="19:32" x14ac:dyDescent="0.25">
      <c r="S120" s="101" t="s">
        <v>100</v>
      </c>
      <c r="T120" s="112"/>
      <c r="U120" s="112"/>
      <c r="V120" s="112">
        <v>207339</v>
      </c>
      <c r="W120" s="112">
        <v>213961</v>
      </c>
      <c r="X120" s="112">
        <v>219963</v>
      </c>
      <c r="Y120" s="112">
        <v>223477</v>
      </c>
      <c r="Z120" s="112">
        <v>227592</v>
      </c>
      <c r="AB120" s="109" t="str">
        <f>TEXT(Z120,"###,###")</f>
        <v>227,592</v>
      </c>
    </row>
    <row r="121" spans="19:32" x14ac:dyDescent="0.25">
      <c r="S121" s="101" t="s">
        <v>101</v>
      </c>
      <c r="T121" s="112"/>
      <c r="U121" s="112"/>
      <c r="V121" s="112">
        <v>13623</v>
      </c>
      <c r="W121" s="112">
        <v>13871</v>
      </c>
      <c r="X121" s="112">
        <v>14013</v>
      </c>
      <c r="Y121" s="112">
        <v>14583</v>
      </c>
      <c r="Z121" s="112">
        <v>14967</v>
      </c>
      <c r="AB121" s="109" t="str">
        <f>TEXT(Z121,"###,###")</f>
        <v>14,967</v>
      </c>
    </row>
    <row r="122" spans="19:32" x14ac:dyDescent="0.25">
      <c r="S122" s="101" t="s">
        <v>102</v>
      </c>
      <c r="T122" s="112"/>
      <c r="U122" s="112"/>
      <c r="V122" s="112">
        <v>13191</v>
      </c>
      <c r="W122" s="112">
        <v>13622</v>
      </c>
      <c r="X122" s="112">
        <v>14350</v>
      </c>
      <c r="Y122" s="112">
        <v>15056</v>
      </c>
      <c r="Z122" s="112">
        <v>16576</v>
      </c>
      <c r="AB122" s="109" t="str">
        <f>TEXT(Z122,"###,###")</f>
        <v>16,576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220530</v>
      </c>
      <c r="W124" s="112">
        <v>227583</v>
      </c>
      <c r="X124" s="112">
        <v>234313</v>
      </c>
      <c r="Y124" s="112">
        <v>238533</v>
      </c>
      <c r="Z124" s="112">
        <v>244168</v>
      </c>
      <c r="AB124" s="109" t="str">
        <f>TEXT(Z124,"###,###")</f>
        <v>244,168</v>
      </c>
      <c r="AD124" s="127">
        <f>Z124/$Z$7*100</f>
        <v>94.222428031180058</v>
      </c>
    </row>
    <row r="125" spans="19:32" x14ac:dyDescent="0.25">
      <c r="S125" s="101" t="s">
        <v>104</v>
      </c>
      <c r="T125" s="112"/>
      <c r="U125" s="112"/>
      <c r="V125" s="112">
        <v>26814</v>
      </c>
      <c r="W125" s="112">
        <v>27493</v>
      </c>
      <c r="X125" s="112">
        <v>28363</v>
      </c>
      <c r="Y125" s="112">
        <v>29639</v>
      </c>
      <c r="Z125" s="112">
        <v>31543</v>
      </c>
      <c r="AB125" s="109" t="str">
        <f>TEXT(Z125,"###,###")</f>
        <v>31,543</v>
      </c>
      <c r="AD125" s="127">
        <f>Z125/$Z$7*100</f>
        <v>12.172184919348615</v>
      </c>
    </row>
    <row r="127" spans="19:32" x14ac:dyDescent="0.25">
      <c r="S127" s="101" t="s">
        <v>105</v>
      </c>
      <c r="T127" s="112"/>
      <c r="U127" s="112"/>
      <c r="V127" s="112">
        <v>121159</v>
      </c>
      <c r="W127" s="112">
        <v>124744</v>
      </c>
      <c r="X127" s="112">
        <v>127165</v>
      </c>
      <c r="Y127" s="112">
        <v>129273</v>
      </c>
      <c r="Z127" s="112">
        <v>131724</v>
      </c>
      <c r="AB127" s="109" t="str">
        <f>TEXT(Z127,"###,###")</f>
        <v>131,724</v>
      </c>
      <c r="AD127" s="127">
        <f>Z127/$Z$7*100</f>
        <v>50.831210928455661</v>
      </c>
    </row>
    <row r="128" spans="19:32" x14ac:dyDescent="0.25">
      <c r="S128" s="101" t="s">
        <v>106</v>
      </c>
      <c r="T128" s="112"/>
      <c r="U128" s="112"/>
      <c r="V128" s="112">
        <v>112988</v>
      </c>
      <c r="W128" s="112">
        <v>116714</v>
      </c>
      <c r="X128" s="112">
        <v>121152</v>
      </c>
      <c r="Y128" s="112">
        <v>123849</v>
      </c>
      <c r="Z128" s="112">
        <v>127140</v>
      </c>
      <c r="AB128" s="109" t="str">
        <f>TEXT(Z128,"###,###")</f>
        <v>127,140</v>
      </c>
      <c r="AD128" s="127">
        <f>Z128/$Z$7*100</f>
        <v>49.062282935864779</v>
      </c>
    </row>
    <row r="130" spans="19:20" x14ac:dyDescent="0.25">
      <c r="S130" s="101" t="s">
        <v>280</v>
      </c>
      <c r="T130" s="127">
        <v>87.825885621671688</v>
      </c>
    </row>
    <row r="131" spans="19:20" x14ac:dyDescent="0.25">
      <c r="S131" s="101" t="s">
        <v>281</v>
      </c>
      <c r="T131" s="127">
        <v>5.7756425098402415</v>
      </c>
    </row>
    <row r="132" spans="19:20" x14ac:dyDescent="0.25">
      <c r="S132" s="101" t="s">
        <v>282</v>
      </c>
      <c r="T132" s="127">
        <v>6.396542409508374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C3711D9-50EE-44AB-BDC1-BB295D4FBC4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96BA7A2-2D91-4EAF-8FC0-FA7D5A06D7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4D274CD-E27B-44EF-8F67-2A8F76146B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56646F5-7E26-4EF1-BE4E-6E5FFEF1736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5DF18-D03F-4E36-BA31-D6AEB78A81E6}">
  <sheetPr codeName="Sheet11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158</v>
      </c>
      <c r="T1" s="99"/>
      <c r="U1" s="99"/>
      <c r="V1" s="99"/>
      <c r="W1" s="99"/>
      <c r="X1" s="99"/>
      <c r="Y1" s="100" t="s">
        <v>247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158</v>
      </c>
      <c r="Y3" s="105" t="s">
        <v>247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9.48 Mornington,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491</v>
      </c>
      <c r="W4" s="108">
        <v>549</v>
      </c>
      <c r="X4" s="108">
        <v>569</v>
      </c>
      <c r="Y4" s="108">
        <v>519</v>
      </c>
      <c r="Z4" s="108">
        <v>522</v>
      </c>
      <c r="AB4" s="109" t="str">
        <f>TEXT(Z4,"###,###")</f>
        <v>522</v>
      </c>
      <c r="AD4" s="110">
        <f>Z4/Y4-1</f>
        <v>5.7803468208093012E-3</v>
      </c>
      <c r="AF4" s="110">
        <f>Z4/V4-1</f>
        <v>6.313645621181263E-2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231</v>
      </c>
      <c r="W5" s="108">
        <v>275</v>
      </c>
      <c r="X5" s="108">
        <v>297</v>
      </c>
      <c r="Y5" s="108">
        <v>261</v>
      </c>
      <c r="Z5" s="108">
        <v>242</v>
      </c>
      <c r="AB5" s="109" t="str">
        <f>TEXT(Z5,"###,###")</f>
        <v>242</v>
      </c>
      <c r="AD5" s="110">
        <f t="shared" ref="AD5:AD9" si="0">Z5/Y5-1</f>
        <v>-7.2796934865900331E-2</v>
      </c>
      <c r="AF5" s="110">
        <f t="shared" ref="AF5:AF9" si="1">Z5/V5-1</f>
        <v>4.7619047619047672E-2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262</v>
      </c>
      <c r="W6" s="108">
        <v>269</v>
      </c>
      <c r="X6" s="108">
        <v>271</v>
      </c>
      <c r="Y6" s="108">
        <v>261</v>
      </c>
      <c r="Z6" s="108">
        <v>280</v>
      </c>
      <c r="AB6" s="109" t="str">
        <f>TEXT(Z6,"###,###")</f>
        <v>280</v>
      </c>
      <c r="AD6" s="110">
        <f t="shared" si="0"/>
        <v>7.2796934865900331E-2</v>
      </c>
      <c r="AF6" s="110">
        <f t="shared" si="1"/>
        <v>6.8702290076335881E-2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375</v>
      </c>
      <c r="W7" s="108">
        <v>402</v>
      </c>
      <c r="X7" s="108">
        <v>433</v>
      </c>
      <c r="Y7" s="108">
        <v>396</v>
      </c>
      <c r="Z7" s="108">
        <v>364</v>
      </c>
      <c r="AB7" s="109" t="str">
        <f>TEXT(Z7,"###,###")</f>
        <v>364</v>
      </c>
      <c r="AD7" s="110">
        <f t="shared" si="0"/>
        <v>-8.0808080808080773E-2</v>
      </c>
      <c r="AF7" s="110">
        <f t="shared" si="1"/>
        <v>-2.9333333333333322E-2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522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364</v>
      </c>
      <c r="P8" s="67"/>
      <c r="S8" s="107" t="s">
        <v>84</v>
      </c>
      <c r="T8" s="108"/>
      <c r="U8" s="108"/>
      <c r="V8" s="108">
        <v>30038</v>
      </c>
      <c r="W8" s="108">
        <v>34646.480000000003</v>
      </c>
      <c r="X8" s="108">
        <v>33384.449999999997</v>
      </c>
      <c r="Y8" s="108">
        <v>32204.94</v>
      </c>
      <c r="Z8" s="108">
        <v>30819</v>
      </c>
      <c r="AB8" s="109" t="str">
        <f>TEXT(Z8,"$###,###")</f>
        <v>$30,819</v>
      </c>
      <c r="AD8" s="110">
        <f t="shared" si="0"/>
        <v>-4.3035012640917802E-2</v>
      </c>
      <c r="AF8" s="110">
        <f t="shared" si="1"/>
        <v>2.6000399493974369E-2</v>
      </c>
    </row>
    <row r="9" spans="1:32" x14ac:dyDescent="0.25">
      <c r="A9" s="30" t="s">
        <v>14</v>
      </c>
      <c r="B9" s="71"/>
      <c r="C9" s="72"/>
      <c r="D9" s="73">
        <f>AD104</f>
        <v>51.91570881226054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48.626373626373628</v>
      </c>
      <c r="P9" s="74" t="s">
        <v>85</v>
      </c>
      <c r="S9" s="107" t="s">
        <v>7</v>
      </c>
      <c r="T9" s="108"/>
      <c r="U9" s="108"/>
      <c r="V9" s="108">
        <v>15082921</v>
      </c>
      <c r="W9" s="108">
        <v>17138045</v>
      </c>
      <c r="X9" s="108">
        <v>19308382</v>
      </c>
      <c r="Y9" s="108">
        <v>18164163</v>
      </c>
      <c r="Z9" s="108">
        <v>17034452</v>
      </c>
      <c r="AB9" s="109" t="str">
        <f>TEXT(Z9/1000000,"$#,###.0")&amp;" mil"</f>
        <v>$17.0 mil</v>
      </c>
      <c r="AD9" s="110">
        <f t="shared" si="0"/>
        <v>-6.2194498034398804E-2</v>
      </c>
      <c r="AF9" s="110">
        <f t="shared" si="1"/>
        <v>0.12938680776754041</v>
      </c>
    </row>
    <row r="10" spans="1:32" x14ac:dyDescent="0.25">
      <c r="A10" s="30" t="s">
        <v>17</v>
      </c>
      <c r="B10" s="71"/>
      <c r="C10" s="72"/>
      <c r="D10" s="73">
        <f>AD105</f>
        <v>47.701149425287355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51.648351648351657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98.626373626373635</v>
      </c>
      <c r="P11" s="74" t="s">
        <v>85</v>
      </c>
      <c r="S11" s="107" t="s">
        <v>29</v>
      </c>
      <c r="T11" s="112"/>
      <c r="U11" s="112"/>
      <c r="V11" s="112">
        <v>481</v>
      </c>
      <c r="W11" s="112">
        <v>539</v>
      </c>
      <c r="X11" s="112">
        <v>558</v>
      </c>
      <c r="Y11" s="112">
        <v>509</v>
      </c>
      <c r="Z11" s="112">
        <v>514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85</v>
      </c>
      <c r="S12" s="107" t="s">
        <v>30</v>
      </c>
      <c r="T12" s="112"/>
      <c r="U12" s="112"/>
      <c r="V12" s="112">
        <v>12</v>
      </c>
      <c r="W12" s="112">
        <v>13</v>
      </c>
      <c r="X12" s="112">
        <v>9</v>
      </c>
      <c r="Y12" s="112">
        <v>12</v>
      </c>
      <c r="Z12" s="112">
        <v>8</v>
      </c>
    </row>
    <row r="13" spans="1:32" ht="15" customHeight="1" x14ac:dyDescent="0.25">
      <c r="A13" s="30" t="s">
        <v>19</v>
      </c>
      <c r="B13" s="72"/>
      <c r="C13" s="72"/>
      <c r="D13" s="73">
        <f>AD108</f>
        <v>5.3639846743295019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1.098901098901099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5.3639846743295019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38.8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47.892720306513411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21.270718232044199</v>
      </c>
      <c r="P15" s="74" t="s">
        <v>85</v>
      </c>
      <c r="S15" s="115" t="s">
        <v>61</v>
      </c>
      <c r="T15" s="115"/>
      <c r="U15" s="116"/>
      <c r="V15" s="116">
        <v>9</v>
      </c>
      <c r="W15" s="116">
        <v>11</v>
      </c>
      <c r="X15" s="116">
        <v>10</v>
      </c>
      <c r="Y15" s="112">
        <v>0</v>
      </c>
      <c r="Z15" s="112">
        <v>6</v>
      </c>
      <c r="AB15" s="117">
        <f t="shared" ref="AB15:AB34" si="2">IF(Z15="np",0,Z15/$Z$34)</f>
        <v>1.1494252873563218E-2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40.61302681992337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78.729281767955811</v>
      </c>
      <c r="P16" s="37" t="s">
        <v>85</v>
      </c>
      <c r="S16" s="115" t="s">
        <v>62</v>
      </c>
      <c r="T16" s="115"/>
      <c r="U16" s="116"/>
      <c r="V16" s="116">
        <v>0</v>
      </c>
      <c r="W16" s="116">
        <v>0</v>
      </c>
      <c r="X16" s="116">
        <v>0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0</v>
      </c>
      <c r="W17" s="116">
        <v>0</v>
      </c>
      <c r="X17" s="116">
        <v>0</v>
      </c>
      <c r="Y17" s="112">
        <v>0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3</v>
      </c>
      <c r="W18" s="116">
        <v>3</v>
      </c>
      <c r="X18" s="116">
        <v>4</v>
      </c>
      <c r="Y18" s="112">
        <v>6</v>
      </c>
      <c r="Z18" s="112">
        <v>4</v>
      </c>
      <c r="AB18" s="117">
        <f t="shared" si="2"/>
        <v>7.6628352490421452E-3</v>
      </c>
    </row>
    <row r="19" spans="1:28" x14ac:dyDescent="0.25">
      <c r="A19" s="63" t="str">
        <f>$S$1&amp;" ("&amp;$V$2&amp;" to "&amp;$Z$2&amp;")"</f>
        <v>Mornington (2016-17 to 2020-21)</v>
      </c>
      <c r="B19" s="63"/>
      <c r="C19" s="63"/>
      <c r="D19" s="63"/>
      <c r="E19" s="63"/>
      <c r="F19" s="63"/>
      <c r="G19" s="63" t="str">
        <f>$S$1&amp;" ("&amp;$V$2&amp;" to "&amp;$Z$2&amp;")"</f>
        <v>Mornington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4</v>
      </c>
      <c r="W19" s="116">
        <v>18</v>
      </c>
      <c r="X19" s="116">
        <v>8</v>
      </c>
      <c r="Y19" s="112">
        <v>20</v>
      </c>
      <c r="Z19" s="112">
        <v>15</v>
      </c>
      <c r="AB19" s="117">
        <f t="shared" si="2"/>
        <v>2.8735632183908046E-2</v>
      </c>
    </row>
    <row r="20" spans="1:28" x14ac:dyDescent="0.25">
      <c r="S20" s="115" t="s">
        <v>66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67</v>
      </c>
      <c r="T21" s="115"/>
      <c r="U21" s="116"/>
      <c r="V21" s="116">
        <v>0</v>
      </c>
      <c r="W21" s="116">
        <v>4</v>
      </c>
      <c r="X21" s="116">
        <v>0</v>
      </c>
      <c r="Y21" s="112">
        <v>5</v>
      </c>
      <c r="Z21" s="112">
        <v>58</v>
      </c>
      <c r="AB21" s="117">
        <f t="shared" si="2"/>
        <v>0.1111111111111111</v>
      </c>
    </row>
    <row r="22" spans="1:28" x14ac:dyDescent="0.25">
      <c r="S22" s="115" t="s">
        <v>68</v>
      </c>
      <c r="T22" s="115"/>
      <c r="U22" s="116"/>
      <c r="V22" s="116">
        <v>0</v>
      </c>
      <c r="W22" s="116">
        <v>3</v>
      </c>
      <c r="X22" s="116">
        <v>0</v>
      </c>
      <c r="Y22" s="112">
        <v>6</v>
      </c>
      <c r="Z22" s="112">
        <v>7</v>
      </c>
      <c r="AB22" s="117">
        <f t="shared" si="2"/>
        <v>1.3409961685823755E-2</v>
      </c>
    </row>
    <row r="23" spans="1:28" x14ac:dyDescent="0.25">
      <c r="S23" s="115" t="s">
        <v>69</v>
      </c>
      <c r="T23" s="115"/>
      <c r="U23" s="116"/>
      <c r="V23" s="116">
        <v>0</v>
      </c>
      <c r="W23" s="116">
        <v>7</v>
      </c>
      <c r="X23" s="116">
        <v>8</v>
      </c>
      <c r="Y23" s="112">
        <v>0</v>
      </c>
      <c r="Z23" s="112">
        <v>3</v>
      </c>
      <c r="AB23" s="117">
        <f t="shared" si="2"/>
        <v>5.7471264367816091E-3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71</v>
      </c>
      <c r="T25" s="115"/>
      <c r="U25" s="116"/>
      <c r="V25" s="116">
        <v>0</v>
      </c>
      <c r="W25" s="116">
        <v>0</v>
      </c>
      <c r="X25" s="116">
        <v>4</v>
      </c>
      <c r="Y25" s="112">
        <v>0</v>
      </c>
      <c r="Z25" s="112">
        <v>4</v>
      </c>
      <c r="AB25" s="117">
        <f t="shared" si="2"/>
        <v>7.6628352490421452E-3</v>
      </c>
    </row>
    <row r="26" spans="1:28" x14ac:dyDescent="0.25">
      <c r="S26" s="115" t="s">
        <v>72</v>
      </c>
      <c r="T26" s="115"/>
      <c r="U26" s="116"/>
      <c r="V26" s="116">
        <v>4</v>
      </c>
      <c r="W26" s="116">
        <v>7</v>
      </c>
      <c r="X26" s="116">
        <v>3</v>
      </c>
      <c r="Y26" s="112">
        <v>0</v>
      </c>
      <c r="Z26" s="112">
        <v>2</v>
      </c>
      <c r="AB26" s="117">
        <f t="shared" si="2"/>
        <v>3.8314176245210726E-3</v>
      </c>
    </row>
    <row r="27" spans="1:28" x14ac:dyDescent="0.25">
      <c r="S27" s="115" t="s">
        <v>73</v>
      </c>
      <c r="T27" s="115"/>
      <c r="U27" s="116"/>
      <c r="V27" s="116">
        <v>15</v>
      </c>
      <c r="W27" s="116">
        <v>8</v>
      </c>
      <c r="X27" s="116">
        <v>6</v>
      </c>
      <c r="Y27" s="112">
        <v>8</v>
      </c>
      <c r="Z27" s="112">
        <v>5</v>
      </c>
      <c r="AB27" s="117">
        <f t="shared" si="2"/>
        <v>9.5785440613026813E-3</v>
      </c>
    </row>
    <row r="28" spans="1:28" x14ac:dyDescent="0.25">
      <c r="S28" s="115" t="s">
        <v>74</v>
      </c>
      <c r="T28" s="115"/>
      <c r="U28" s="116"/>
      <c r="V28" s="116">
        <v>28</v>
      </c>
      <c r="W28" s="116">
        <v>22</v>
      </c>
      <c r="X28" s="116">
        <v>31</v>
      </c>
      <c r="Y28" s="112">
        <v>14</v>
      </c>
      <c r="Z28" s="112">
        <v>15</v>
      </c>
      <c r="AB28" s="117">
        <f t="shared" si="2"/>
        <v>2.8735632183908046E-2</v>
      </c>
    </row>
    <row r="29" spans="1:28" x14ac:dyDescent="0.25">
      <c r="S29" s="115" t="s">
        <v>75</v>
      </c>
      <c r="T29" s="115"/>
      <c r="U29" s="116"/>
      <c r="V29" s="116">
        <v>148</v>
      </c>
      <c r="W29" s="116">
        <v>171</v>
      </c>
      <c r="X29" s="116">
        <v>196</v>
      </c>
      <c r="Y29" s="112">
        <v>153</v>
      </c>
      <c r="Z29" s="112">
        <v>135</v>
      </c>
      <c r="AB29" s="117">
        <f t="shared" si="2"/>
        <v>0.25862068965517243</v>
      </c>
    </row>
    <row r="30" spans="1:28" x14ac:dyDescent="0.25">
      <c r="S30" s="115" t="s">
        <v>76</v>
      </c>
      <c r="T30" s="115"/>
      <c r="U30" s="116"/>
      <c r="V30" s="116">
        <v>86</v>
      </c>
      <c r="W30" s="116">
        <v>91</v>
      </c>
      <c r="X30" s="116">
        <v>96</v>
      </c>
      <c r="Y30" s="112">
        <v>94</v>
      </c>
      <c r="Z30" s="112">
        <v>79</v>
      </c>
      <c r="AB30" s="117">
        <f t="shared" si="2"/>
        <v>0.15134099616858238</v>
      </c>
    </row>
    <row r="31" spans="1:28" x14ac:dyDescent="0.25">
      <c r="S31" s="115" t="s">
        <v>77</v>
      </c>
      <c r="T31" s="115"/>
      <c r="U31" s="116"/>
      <c r="V31" s="116">
        <v>78</v>
      </c>
      <c r="W31" s="116">
        <v>86</v>
      </c>
      <c r="X31" s="116">
        <v>86</v>
      </c>
      <c r="Y31" s="112">
        <v>82</v>
      </c>
      <c r="Z31" s="112">
        <v>78</v>
      </c>
      <c r="AB31" s="117">
        <f t="shared" si="2"/>
        <v>0.14942528735632185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36</v>
      </c>
      <c r="W32" s="116">
        <v>35</v>
      </c>
      <c r="X32" s="116">
        <v>31</v>
      </c>
      <c r="Y32" s="112">
        <v>43</v>
      </c>
      <c r="Z32" s="112">
        <v>25</v>
      </c>
      <c r="AB32" s="117">
        <f t="shared" si="2"/>
        <v>4.7892720306513412E-2</v>
      </c>
    </row>
    <row r="33" spans="19:32" x14ac:dyDescent="0.25">
      <c r="S33" s="115" t="s">
        <v>79</v>
      </c>
      <c r="T33" s="115"/>
      <c r="U33" s="116"/>
      <c r="V33" s="116">
        <v>49</v>
      </c>
      <c r="W33" s="116">
        <v>53</v>
      </c>
      <c r="X33" s="116">
        <v>60</v>
      </c>
      <c r="Y33" s="112">
        <v>66</v>
      </c>
      <c r="Z33" s="112">
        <v>86</v>
      </c>
      <c r="AB33" s="117">
        <f t="shared" si="2"/>
        <v>0.16475095785440613</v>
      </c>
    </row>
    <row r="34" spans="19:32" x14ac:dyDescent="0.25">
      <c r="S34" s="118" t="s">
        <v>53</v>
      </c>
      <c r="T34" s="118"/>
      <c r="U34" s="119"/>
      <c r="V34" s="119">
        <v>495</v>
      </c>
      <c r="W34" s="119">
        <v>550</v>
      </c>
      <c r="X34" s="119">
        <v>569</v>
      </c>
      <c r="Y34" s="120">
        <v>523</v>
      </c>
      <c r="Z34" s="120">
        <v>522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310</v>
      </c>
      <c r="W37" s="112">
        <v>337</v>
      </c>
      <c r="X37" s="112">
        <v>365</v>
      </c>
      <c r="Y37" s="112">
        <v>330</v>
      </c>
      <c r="Z37" s="112">
        <v>285</v>
      </c>
      <c r="AB37" s="132">
        <f>Z37/Z40*100</f>
        <v>78.729281767955811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60</v>
      </c>
      <c r="W38" s="112">
        <v>63</v>
      </c>
      <c r="X38" s="112">
        <v>71</v>
      </c>
      <c r="Y38" s="112">
        <v>70</v>
      </c>
      <c r="Z38" s="112">
        <v>77</v>
      </c>
      <c r="AB38" s="132">
        <f>Z38/Z40*100</f>
        <v>21.270718232044199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370</v>
      </c>
      <c r="W40" s="112">
        <v>400</v>
      </c>
      <c r="X40" s="112">
        <v>436</v>
      </c>
      <c r="Y40" s="112">
        <v>400</v>
      </c>
      <c r="Z40" s="112">
        <v>362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3</v>
      </c>
      <c r="X45" s="112">
        <v>0</v>
      </c>
      <c r="Y45" s="112">
        <v>9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13</v>
      </c>
      <c r="W46" s="112">
        <v>13</v>
      </c>
      <c r="X46" s="112">
        <v>18</v>
      </c>
      <c r="Y46" s="112">
        <v>13</v>
      </c>
      <c r="Z46" s="112">
        <v>17</v>
      </c>
    </row>
    <row r="47" spans="19:32" x14ac:dyDescent="0.25">
      <c r="S47" s="115" t="s">
        <v>39</v>
      </c>
      <c r="T47" s="115"/>
      <c r="U47" s="112"/>
      <c r="V47" s="112">
        <v>21</v>
      </c>
      <c r="W47" s="112">
        <v>18</v>
      </c>
      <c r="X47" s="112">
        <v>29</v>
      </c>
      <c r="Y47" s="112">
        <v>16</v>
      </c>
      <c r="Z47" s="112">
        <v>24</v>
      </c>
    </row>
    <row r="48" spans="19:32" x14ac:dyDescent="0.25">
      <c r="S48" s="115" t="s">
        <v>40</v>
      </c>
      <c r="T48" s="115"/>
      <c r="U48" s="112"/>
      <c r="V48" s="112">
        <v>25</v>
      </c>
      <c r="W48" s="112">
        <v>32</v>
      </c>
      <c r="X48" s="112">
        <v>42</v>
      </c>
      <c r="Y48" s="112">
        <v>32</v>
      </c>
      <c r="Z48" s="112">
        <v>30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24</v>
      </c>
      <c r="W49" s="112">
        <v>30</v>
      </c>
      <c r="X49" s="112">
        <v>33</v>
      </c>
      <c r="Y49" s="112">
        <v>35</v>
      </c>
      <c r="Z49" s="112">
        <v>31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Mornington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45</v>
      </c>
      <c r="W50" s="112">
        <v>35</v>
      </c>
      <c r="X50" s="112">
        <v>37</v>
      </c>
      <c r="Y50" s="112">
        <v>21</v>
      </c>
      <c r="Z50" s="112">
        <v>21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20</v>
      </c>
      <c r="W51" s="112">
        <v>43</v>
      </c>
      <c r="X51" s="112">
        <v>38</v>
      </c>
      <c r="Y51" s="112">
        <v>34</v>
      </c>
      <c r="Z51" s="112">
        <v>28</v>
      </c>
    </row>
    <row r="52" spans="1:26" ht="15" customHeight="1" x14ac:dyDescent="0.25">
      <c r="S52" s="115" t="s">
        <v>44</v>
      </c>
      <c r="T52" s="115"/>
      <c r="U52" s="112"/>
      <c r="V52" s="112">
        <v>23</v>
      </c>
      <c r="W52" s="112">
        <v>27</v>
      </c>
      <c r="X52" s="112">
        <v>40</v>
      </c>
      <c r="Y52" s="112">
        <v>22</v>
      </c>
      <c r="Z52" s="112">
        <v>20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23</v>
      </c>
      <c r="W53" s="112">
        <v>22</v>
      </c>
      <c r="X53" s="112">
        <v>21</v>
      </c>
      <c r="Y53" s="112">
        <v>24</v>
      </c>
      <c r="Z53" s="112">
        <v>30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17</v>
      </c>
      <c r="W54" s="112">
        <v>30</v>
      </c>
      <c r="X54" s="112">
        <v>22</v>
      </c>
      <c r="Y54" s="112">
        <v>14</v>
      </c>
      <c r="Z54" s="112">
        <v>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</v>
      </c>
      <c r="W55" s="112">
        <v>14</v>
      </c>
      <c r="X55" s="112">
        <v>14</v>
      </c>
      <c r="Y55" s="112">
        <v>18</v>
      </c>
      <c r="Z55" s="112">
        <v>19</v>
      </c>
    </row>
    <row r="56" spans="1:26" ht="15" customHeight="1" x14ac:dyDescent="0.25">
      <c r="S56" s="115" t="s">
        <v>48</v>
      </c>
      <c r="T56" s="115"/>
      <c r="U56" s="112"/>
      <c r="V56" s="112">
        <v>6</v>
      </c>
      <c r="W56" s="112">
        <v>0</v>
      </c>
      <c r="X56" s="112">
        <v>5</v>
      </c>
      <c r="Y56" s="112">
        <v>9</v>
      </c>
      <c r="Z56" s="112">
        <v>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</v>
      </c>
      <c r="W57" s="112">
        <v>7</v>
      </c>
      <c r="X57" s="112">
        <v>3</v>
      </c>
      <c r="Y57" s="112">
        <v>4</v>
      </c>
      <c r="Z57" s="112">
        <v>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</v>
      </c>
      <c r="W58" s="112">
        <v>4</v>
      </c>
      <c r="X58" s="112">
        <v>6</v>
      </c>
      <c r="Y58" s="112">
        <v>0</v>
      </c>
      <c r="Z58" s="112">
        <v>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231</v>
      </c>
      <c r="W61" s="112">
        <v>278</v>
      </c>
      <c r="X61" s="112">
        <v>299</v>
      </c>
      <c r="Y61" s="112">
        <v>265</v>
      </c>
      <c r="Z61" s="112">
        <v>242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0</v>
      </c>
      <c r="X64" s="112">
        <v>7</v>
      </c>
      <c r="Y64" s="112">
        <v>4</v>
      </c>
      <c r="Z64" s="112">
        <v>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Mornington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18</v>
      </c>
      <c r="W65" s="112">
        <v>14</v>
      </c>
      <c r="X65" s="112">
        <v>20</v>
      </c>
      <c r="Y65" s="112">
        <v>17</v>
      </c>
      <c r="Z65" s="112">
        <v>10</v>
      </c>
    </row>
    <row r="66" spans="1:26" x14ac:dyDescent="0.25">
      <c r="S66" s="115" t="s">
        <v>39</v>
      </c>
      <c r="T66" s="115"/>
      <c r="U66" s="112"/>
      <c r="V66" s="112">
        <v>20</v>
      </c>
      <c r="W66" s="112">
        <v>22</v>
      </c>
      <c r="X66" s="112">
        <v>24</v>
      </c>
      <c r="Y66" s="112">
        <v>28</v>
      </c>
      <c r="Z66" s="112">
        <v>28</v>
      </c>
    </row>
    <row r="67" spans="1:26" x14ac:dyDescent="0.25">
      <c r="S67" s="115" t="s">
        <v>40</v>
      </c>
      <c r="T67" s="115"/>
      <c r="U67" s="112"/>
      <c r="V67" s="112">
        <v>39</v>
      </c>
      <c r="W67" s="112">
        <v>35</v>
      </c>
      <c r="X67" s="112">
        <v>43</v>
      </c>
      <c r="Y67" s="112">
        <v>38</v>
      </c>
      <c r="Z67" s="112">
        <v>39</v>
      </c>
    </row>
    <row r="68" spans="1:26" x14ac:dyDescent="0.25">
      <c r="S68" s="115" t="s">
        <v>41</v>
      </c>
      <c r="T68" s="115"/>
      <c r="U68" s="112"/>
      <c r="V68" s="112">
        <v>35</v>
      </c>
      <c r="W68" s="112">
        <v>26</v>
      </c>
      <c r="X68" s="112">
        <v>34</v>
      </c>
      <c r="Y68" s="112">
        <v>33</v>
      </c>
      <c r="Z68" s="112">
        <v>34</v>
      </c>
    </row>
    <row r="69" spans="1:26" x14ac:dyDescent="0.25">
      <c r="S69" s="115" t="s">
        <v>42</v>
      </c>
      <c r="T69" s="115"/>
      <c r="U69" s="112"/>
      <c r="V69" s="112">
        <v>45</v>
      </c>
      <c r="W69" s="112">
        <v>41</v>
      </c>
      <c r="X69" s="112">
        <v>31</v>
      </c>
      <c r="Y69" s="112">
        <v>37</v>
      </c>
      <c r="Z69" s="112">
        <v>39</v>
      </c>
    </row>
    <row r="70" spans="1:26" x14ac:dyDescent="0.25">
      <c r="S70" s="115" t="s">
        <v>43</v>
      </c>
      <c r="T70" s="115"/>
      <c r="U70" s="112"/>
      <c r="V70" s="112">
        <v>19</v>
      </c>
      <c r="W70" s="112">
        <v>33</v>
      </c>
      <c r="X70" s="112">
        <v>33</v>
      </c>
      <c r="Y70" s="112">
        <v>32</v>
      </c>
      <c r="Z70" s="112">
        <v>32</v>
      </c>
    </row>
    <row r="71" spans="1:26" x14ac:dyDescent="0.25">
      <c r="S71" s="115" t="s">
        <v>44</v>
      </c>
      <c r="T71" s="115"/>
      <c r="U71" s="112"/>
      <c r="V71" s="112">
        <v>19</v>
      </c>
      <c r="W71" s="112">
        <v>39</v>
      </c>
      <c r="X71" s="112">
        <v>27</v>
      </c>
      <c r="Y71" s="112">
        <v>21</v>
      </c>
      <c r="Z71" s="112">
        <v>17</v>
      </c>
    </row>
    <row r="72" spans="1:26" x14ac:dyDescent="0.25">
      <c r="S72" s="115" t="s">
        <v>45</v>
      </c>
      <c r="T72" s="115"/>
      <c r="U72" s="112"/>
      <c r="V72" s="112">
        <v>22</v>
      </c>
      <c r="W72" s="112">
        <v>28</v>
      </c>
      <c r="X72" s="112">
        <v>18</v>
      </c>
      <c r="Y72" s="112">
        <v>24</v>
      </c>
      <c r="Z72" s="112">
        <v>31</v>
      </c>
    </row>
    <row r="73" spans="1:26" x14ac:dyDescent="0.25">
      <c r="S73" s="115" t="s">
        <v>46</v>
      </c>
      <c r="T73" s="115"/>
      <c r="U73" s="112"/>
      <c r="V73" s="112">
        <v>19</v>
      </c>
      <c r="W73" s="112">
        <v>17</v>
      </c>
      <c r="X73" s="112">
        <v>24</v>
      </c>
      <c r="Y73" s="112">
        <v>21</v>
      </c>
      <c r="Z73" s="112">
        <v>27</v>
      </c>
    </row>
    <row r="74" spans="1:26" x14ac:dyDescent="0.25">
      <c r="S74" s="115" t="s">
        <v>47</v>
      </c>
      <c r="T74" s="115"/>
      <c r="U74" s="112"/>
      <c r="V74" s="112">
        <v>6</v>
      </c>
      <c r="W74" s="112">
        <v>11</v>
      </c>
      <c r="X74" s="112">
        <v>9</v>
      </c>
      <c r="Y74" s="112">
        <v>14</v>
      </c>
      <c r="Z74" s="112">
        <v>19</v>
      </c>
    </row>
    <row r="75" spans="1:26" x14ac:dyDescent="0.25">
      <c r="S75" s="115" t="s">
        <v>48</v>
      </c>
      <c r="T75" s="115"/>
      <c r="U75" s="112"/>
      <c r="V75" s="112">
        <v>6</v>
      </c>
      <c r="W75" s="112">
        <v>0</v>
      </c>
      <c r="X75" s="112">
        <v>0</v>
      </c>
      <c r="Y75" s="112">
        <v>0</v>
      </c>
      <c r="Z75" s="112">
        <v>0</v>
      </c>
    </row>
    <row r="76" spans="1:26" x14ac:dyDescent="0.25">
      <c r="S76" s="115" t="s">
        <v>49</v>
      </c>
      <c r="T76" s="115"/>
      <c r="U76" s="112"/>
      <c r="V76" s="112">
        <v>6</v>
      </c>
      <c r="W76" s="112">
        <v>3</v>
      </c>
      <c r="X76" s="112">
        <v>0</v>
      </c>
      <c r="Y76" s="112">
        <v>0</v>
      </c>
      <c r="Z76" s="112">
        <v>1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259</v>
      </c>
      <c r="W80" s="112">
        <v>268</v>
      </c>
      <c r="X80" s="112">
        <v>267</v>
      </c>
      <c r="Y80" s="112">
        <v>257</v>
      </c>
      <c r="Z80" s="112">
        <v>280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Mornington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10</v>
      </c>
      <c r="W83" s="112">
        <v>10</v>
      </c>
      <c r="X83" s="112">
        <v>16</v>
      </c>
      <c r="Y83" s="112">
        <v>13</v>
      </c>
      <c r="Z83" s="112">
        <v>22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20</v>
      </c>
      <c r="W84" s="112">
        <v>25</v>
      </c>
      <c r="X84" s="112">
        <v>18</v>
      </c>
      <c r="Y84" s="112">
        <v>25</v>
      </c>
      <c r="Z84" s="112">
        <v>20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24</v>
      </c>
      <c r="W85" s="112">
        <v>30</v>
      </c>
      <c r="X85" s="112">
        <v>36</v>
      </c>
      <c r="Y85" s="112">
        <v>32</v>
      </c>
      <c r="Z85" s="112">
        <v>30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522</v>
      </c>
      <c r="D86" s="96">
        <f t="shared" ref="D86:D91" si="4">AD4</f>
        <v>5.7803468208093012E-3</v>
      </c>
      <c r="E86" s="97">
        <f t="shared" ref="E86:E91" si="5">AD4</f>
        <v>5.7803468208093012E-3</v>
      </c>
      <c r="F86" s="96">
        <f t="shared" ref="F86:F91" si="6">AF4</f>
        <v>6.313645621181263E-2</v>
      </c>
      <c r="G86" s="97">
        <f t="shared" ref="G86:G91" si="7">AF4</f>
        <v>6.313645621181263E-2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24</v>
      </c>
      <c r="W86" s="112">
        <v>27</v>
      </c>
      <c r="X86" s="112">
        <v>31</v>
      </c>
      <c r="Y86" s="112">
        <v>25</v>
      </c>
      <c r="Z86" s="112">
        <v>19</v>
      </c>
    </row>
    <row r="87" spans="1:30" ht="15" customHeight="1" x14ac:dyDescent="0.25">
      <c r="A87" s="98" t="s">
        <v>4</v>
      </c>
      <c r="B87" s="49"/>
      <c r="C87" s="57" t="str">
        <f t="shared" si="3"/>
        <v>242</v>
      </c>
      <c r="D87" s="96">
        <f t="shared" si="4"/>
        <v>-7.2796934865900331E-2</v>
      </c>
      <c r="E87" s="97">
        <f t="shared" si="5"/>
        <v>-7.2796934865900331E-2</v>
      </c>
      <c r="F87" s="96">
        <f t="shared" si="6"/>
        <v>4.7619047619047672E-2</v>
      </c>
      <c r="G87" s="97">
        <f t="shared" si="7"/>
        <v>4.7619047619047672E-2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3</v>
      </c>
      <c r="W87" s="112">
        <v>3</v>
      </c>
      <c r="X87" s="112">
        <v>5</v>
      </c>
      <c r="Y87" s="112">
        <v>4</v>
      </c>
      <c r="Z87" s="112">
        <v>5</v>
      </c>
    </row>
    <row r="88" spans="1:30" ht="15" customHeight="1" x14ac:dyDescent="0.25">
      <c r="A88" s="98" t="s">
        <v>5</v>
      </c>
      <c r="B88" s="49"/>
      <c r="C88" s="57" t="str">
        <f t="shared" si="3"/>
        <v>280</v>
      </c>
      <c r="D88" s="96">
        <f t="shared" si="4"/>
        <v>7.2796934865900331E-2</v>
      </c>
      <c r="E88" s="97">
        <f t="shared" si="5"/>
        <v>7.2796934865900331E-2</v>
      </c>
      <c r="F88" s="96">
        <f t="shared" si="6"/>
        <v>6.8702290076335881E-2</v>
      </c>
      <c r="G88" s="97">
        <f t="shared" si="7"/>
        <v>6.8702290076335881E-2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4</v>
      </c>
      <c r="W88" s="112">
        <v>5</v>
      </c>
      <c r="X88" s="112">
        <v>6</v>
      </c>
      <c r="Y88" s="112">
        <v>7</v>
      </c>
      <c r="Z88" s="112">
        <v>4</v>
      </c>
    </row>
    <row r="89" spans="1:30" ht="15" customHeight="1" x14ac:dyDescent="0.25">
      <c r="A89" s="49" t="s">
        <v>6</v>
      </c>
      <c r="B89" s="49"/>
      <c r="C89" s="57" t="str">
        <f t="shared" si="3"/>
        <v>364</v>
      </c>
      <c r="D89" s="96">
        <f t="shared" si="4"/>
        <v>-8.0808080808080773E-2</v>
      </c>
      <c r="E89" s="97">
        <f t="shared" si="5"/>
        <v>-8.0808080808080773E-2</v>
      </c>
      <c r="F89" s="96">
        <f t="shared" si="6"/>
        <v>-2.9333333333333322E-2</v>
      </c>
      <c r="G89" s="97">
        <f t="shared" si="7"/>
        <v>-2.9333333333333322E-2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10</v>
      </c>
      <c r="W89" s="112">
        <v>13</v>
      </c>
      <c r="X89" s="112">
        <v>15</v>
      </c>
      <c r="Y89" s="112">
        <v>14</v>
      </c>
      <c r="Z89" s="112">
        <v>13</v>
      </c>
    </row>
    <row r="90" spans="1:30" ht="15" customHeight="1" x14ac:dyDescent="0.25">
      <c r="A90" s="49" t="s">
        <v>98</v>
      </c>
      <c r="B90" s="49"/>
      <c r="C90" s="57" t="str">
        <f t="shared" si="3"/>
        <v>$30,819</v>
      </c>
      <c r="D90" s="96">
        <f t="shared" si="4"/>
        <v>-4.3035012640917802E-2</v>
      </c>
      <c r="E90" s="97">
        <f t="shared" si="5"/>
        <v>-4.3035012640917802E-2</v>
      </c>
      <c r="F90" s="96">
        <f t="shared" si="6"/>
        <v>2.6000399493974369E-2</v>
      </c>
      <c r="G90" s="97">
        <f t="shared" si="7"/>
        <v>2.6000399493974369E-2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41</v>
      </c>
      <c r="W90" s="112">
        <v>51</v>
      </c>
      <c r="X90" s="112">
        <v>48</v>
      </c>
      <c r="Y90" s="112">
        <v>30</v>
      </c>
      <c r="Z90" s="112">
        <v>29</v>
      </c>
    </row>
    <row r="91" spans="1:30" ht="15" customHeight="1" x14ac:dyDescent="0.25">
      <c r="A91" s="49" t="s">
        <v>7</v>
      </c>
      <c r="B91" s="49"/>
      <c r="C91" s="57" t="str">
        <f t="shared" si="3"/>
        <v>$17.0 mil</v>
      </c>
      <c r="D91" s="96">
        <f t="shared" si="4"/>
        <v>-6.2194498034398804E-2</v>
      </c>
      <c r="E91" s="97">
        <f t="shared" si="5"/>
        <v>-6.2194498034398804E-2</v>
      </c>
      <c r="F91" s="96">
        <f t="shared" si="6"/>
        <v>0.12938680776754041</v>
      </c>
      <c r="G91" s="97">
        <f t="shared" si="7"/>
        <v>0.12938680776754041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181</v>
      </c>
      <c r="W91" s="112">
        <v>210</v>
      </c>
      <c r="X91" s="112">
        <v>233</v>
      </c>
      <c r="Y91" s="112">
        <v>207</v>
      </c>
      <c r="Z91" s="112">
        <v>181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4</v>
      </c>
      <c r="W93" s="112">
        <v>9</v>
      </c>
      <c r="X93" s="112">
        <v>6</v>
      </c>
      <c r="Y93" s="112">
        <v>13</v>
      </c>
      <c r="Z93" s="112">
        <v>13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33</v>
      </c>
      <c r="W94" s="112">
        <v>31</v>
      </c>
      <c r="X94" s="112">
        <v>32</v>
      </c>
      <c r="Y94" s="112">
        <v>39</v>
      </c>
      <c r="Z94" s="112">
        <v>35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0</v>
      </c>
      <c r="W95" s="112">
        <v>0</v>
      </c>
      <c r="X95" s="112">
        <v>0</v>
      </c>
      <c r="Y95" s="112">
        <v>0</v>
      </c>
      <c r="Z95" s="112">
        <v>0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61</v>
      </c>
      <c r="W96" s="112">
        <v>67</v>
      </c>
      <c r="X96" s="112">
        <v>55</v>
      </c>
      <c r="Y96" s="112">
        <v>62</v>
      </c>
      <c r="Z96" s="112">
        <v>64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24</v>
      </c>
      <c r="W97" s="112">
        <v>31</v>
      </c>
      <c r="X97" s="112">
        <v>30</v>
      </c>
      <c r="Y97" s="112">
        <v>28</v>
      </c>
      <c r="Z97" s="112">
        <v>24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8</v>
      </c>
      <c r="W98" s="112">
        <v>7</v>
      </c>
      <c r="X98" s="112">
        <v>5</v>
      </c>
      <c r="Y98" s="112">
        <v>10</v>
      </c>
      <c r="Z98" s="112">
        <v>4</v>
      </c>
    </row>
    <row r="99" spans="1:32" ht="15" customHeight="1" x14ac:dyDescent="0.25">
      <c r="S99" s="115" t="s">
        <v>199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4</v>
      </c>
    </row>
    <row r="100" spans="1:32" ht="15" customHeight="1" x14ac:dyDescent="0.25">
      <c r="S100" s="115" t="s">
        <v>58</v>
      </c>
      <c r="T100" s="115"/>
      <c r="U100" s="112"/>
      <c r="V100" s="112">
        <v>15</v>
      </c>
      <c r="W100" s="112">
        <v>13</v>
      </c>
      <c r="X100" s="112">
        <v>12</v>
      </c>
      <c r="Y100" s="112">
        <v>15</v>
      </c>
      <c r="Z100" s="112">
        <v>16</v>
      </c>
    </row>
    <row r="101" spans="1:32" x14ac:dyDescent="0.25">
      <c r="A101" s="18"/>
      <c r="S101" s="118" t="s">
        <v>53</v>
      </c>
      <c r="T101" s="118"/>
      <c r="U101" s="112"/>
      <c r="V101" s="112">
        <v>188</v>
      </c>
      <c r="W101" s="112">
        <v>189</v>
      </c>
      <c r="X101" s="112">
        <v>201</v>
      </c>
      <c r="Y101" s="112">
        <v>191</v>
      </c>
      <c r="Z101" s="112">
        <v>186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193</v>
      </c>
      <c r="W104" s="112">
        <v>225</v>
      </c>
      <c r="X104" s="112">
        <v>217</v>
      </c>
      <c r="Y104" s="112">
        <v>271</v>
      </c>
      <c r="Z104" s="112">
        <v>271</v>
      </c>
      <c r="AB104" s="109" t="str">
        <f>TEXT(Z104,"###,###")</f>
        <v>271</v>
      </c>
      <c r="AD104" s="130">
        <f>Z104/($Z$4)*100</f>
        <v>51.91570881226054</v>
      </c>
      <c r="AF104" s="109"/>
    </row>
    <row r="105" spans="1:32" x14ac:dyDescent="0.25">
      <c r="S105" s="115" t="s">
        <v>17</v>
      </c>
      <c r="T105" s="115"/>
      <c r="U105" s="112"/>
      <c r="V105" s="112">
        <v>276</v>
      </c>
      <c r="W105" s="112">
        <v>290</v>
      </c>
      <c r="X105" s="112">
        <v>330</v>
      </c>
      <c r="Y105" s="112">
        <v>287</v>
      </c>
      <c r="Z105" s="112">
        <v>249</v>
      </c>
      <c r="AB105" s="109" t="str">
        <f>TEXT(Z105,"###,###")</f>
        <v>249</v>
      </c>
      <c r="AD105" s="130">
        <f>Z105/($Z$4)*100</f>
        <v>47.701149425287355</v>
      </c>
      <c r="AF105" s="109"/>
    </row>
    <row r="106" spans="1:32" x14ac:dyDescent="0.25">
      <c r="S106" s="118" t="s">
        <v>53</v>
      </c>
      <c r="T106" s="118"/>
      <c r="U106" s="120"/>
      <c r="V106" s="120">
        <v>469</v>
      </c>
      <c r="W106" s="120">
        <v>515</v>
      </c>
      <c r="X106" s="120">
        <v>547</v>
      </c>
      <c r="Y106" s="120">
        <v>558</v>
      </c>
      <c r="Z106" s="120">
        <v>520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49</v>
      </c>
      <c r="W108" s="112">
        <v>64</v>
      </c>
      <c r="X108" s="112">
        <v>54</v>
      </c>
      <c r="Y108" s="112">
        <v>44</v>
      </c>
      <c r="Z108" s="112">
        <v>28</v>
      </c>
      <c r="AB108" s="109" t="str">
        <f>TEXT(Z108,"###,###")</f>
        <v>28</v>
      </c>
      <c r="AD108" s="130">
        <f>Z108/($Z$4)*100</f>
        <v>5.3639846743295019</v>
      </c>
      <c r="AF108" s="109"/>
    </row>
    <row r="109" spans="1:32" x14ac:dyDescent="0.25">
      <c r="S109" s="115" t="s">
        <v>20</v>
      </c>
      <c r="T109" s="115"/>
      <c r="U109" s="112"/>
      <c r="V109" s="112">
        <v>47</v>
      </c>
      <c r="W109" s="112">
        <v>62</v>
      </c>
      <c r="X109" s="112">
        <v>31</v>
      </c>
      <c r="Y109" s="112">
        <v>18</v>
      </c>
      <c r="Z109" s="112">
        <v>28</v>
      </c>
      <c r="AB109" s="109" t="str">
        <f>TEXT(Z109,"###,###")</f>
        <v>28</v>
      </c>
      <c r="AD109" s="130">
        <f>Z109/($Z$4)*100</f>
        <v>5.3639846743295019</v>
      </c>
      <c r="AF109" s="109"/>
    </row>
    <row r="110" spans="1:32" x14ac:dyDescent="0.25">
      <c r="S110" s="115" t="s">
        <v>21</v>
      </c>
      <c r="T110" s="115"/>
      <c r="U110" s="112"/>
      <c r="V110" s="112">
        <v>175</v>
      </c>
      <c r="W110" s="112">
        <v>199</v>
      </c>
      <c r="X110" s="112">
        <v>246</v>
      </c>
      <c r="Y110" s="112">
        <v>232</v>
      </c>
      <c r="Z110" s="112">
        <v>250</v>
      </c>
      <c r="AB110" s="109" t="str">
        <f>TEXT(Z110,"###,###")</f>
        <v>250</v>
      </c>
      <c r="AD110" s="130">
        <f>Z110/($Z$4)*100</f>
        <v>47.892720306513411</v>
      </c>
      <c r="AF110" s="109"/>
    </row>
    <row r="111" spans="1:32" x14ac:dyDescent="0.25">
      <c r="S111" s="115" t="s">
        <v>22</v>
      </c>
      <c r="T111" s="115"/>
      <c r="U111" s="112"/>
      <c r="V111" s="112">
        <v>195</v>
      </c>
      <c r="W111" s="112">
        <v>194</v>
      </c>
      <c r="X111" s="112">
        <v>210</v>
      </c>
      <c r="Y111" s="112">
        <v>197</v>
      </c>
      <c r="Z111" s="112">
        <v>212</v>
      </c>
      <c r="AB111" s="109" t="str">
        <f>TEXT(Z111,"###,###")</f>
        <v>212</v>
      </c>
      <c r="AD111" s="130">
        <f>Z111/($Z$4)*100</f>
        <v>40.61302681992337</v>
      </c>
      <c r="AF111" s="109"/>
    </row>
    <row r="112" spans="1:32" x14ac:dyDescent="0.25">
      <c r="S112" s="118" t="s">
        <v>53</v>
      </c>
      <c r="T112" s="118"/>
      <c r="U112" s="112"/>
      <c r="V112" s="112">
        <v>495</v>
      </c>
      <c r="W112" s="112">
        <v>549</v>
      </c>
      <c r="X112" s="112">
        <v>571</v>
      </c>
      <c r="Y112" s="112">
        <v>519</v>
      </c>
      <c r="Z112" s="112">
        <v>522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39.880000000000003</v>
      </c>
      <c r="W118" s="131">
        <v>39.49</v>
      </c>
      <c r="X118" s="131">
        <v>38.36</v>
      </c>
      <c r="Y118" s="131">
        <v>38.75</v>
      </c>
      <c r="Z118" s="131">
        <v>38.78</v>
      </c>
      <c r="AB118" s="109" t="str">
        <f>TEXT(Z118,"##.0")</f>
        <v>38.8</v>
      </c>
    </row>
    <row r="120" spans="19:32" x14ac:dyDescent="0.25">
      <c r="S120" s="101" t="s">
        <v>100</v>
      </c>
      <c r="T120" s="112"/>
      <c r="U120" s="112"/>
      <c r="V120" s="112">
        <v>364</v>
      </c>
      <c r="W120" s="112">
        <v>389</v>
      </c>
      <c r="X120" s="112">
        <v>427</v>
      </c>
      <c r="Y120" s="112">
        <v>384</v>
      </c>
      <c r="Z120" s="112">
        <v>359</v>
      </c>
      <c r="AB120" s="109" t="str">
        <f>TEXT(Z120,"###,###")</f>
        <v>359</v>
      </c>
    </row>
    <row r="121" spans="19:32" x14ac:dyDescent="0.25">
      <c r="S121" s="101" t="s">
        <v>101</v>
      </c>
      <c r="T121" s="112"/>
      <c r="U121" s="112"/>
      <c r="V121" s="112">
        <v>0</v>
      </c>
      <c r="W121" s="112">
        <v>0</v>
      </c>
      <c r="X121" s="112">
        <v>5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102</v>
      </c>
      <c r="T122" s="112"/>
      <c r="U122" s="112"/>
      <c r="V122" s="112">
        <v>5</v>
      </c>
      <c r="W122" s="112">
        <v>7</v>
      </c>
      <c r="X122" s="112">
        <v>6</v>
      </c>
      <c r="Y122" s="112">
        <v>7</v>
      </c>
      <c r="Z122" s="112">
        <v>4</v>
      </c>
      <c r="AB122" s="109" t="str">
        <f>TEXT(Z122,"###,###")</f>
        <v>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369</v>
      </c>
      <c r="W124" s="112">
        <v>396</v>
      </c>
      <c r="X124" s="112">
        <v>433</v>
      </c>
      <c r="Y124" s="112">
        <v>391</v>
      </c>
      <c r="Z124" s="112">
        <v>363</v>
      </c>
      <c r="AB124" s="109" t="str">
        <f>TEXT(Z124,"###,###")</f>
        <v>363</v>
      </c>
      <c r="AD124" s="127">
        <f>Z124/$Z$7*100</f>
        <v>99.72527472527473</v>
      </c>
    </row>
    <row r="125" spans="19:32" x14ac:dyDescent="0.25">
      <c r="S125" s="101" t="s">
        <v>104</v>
      </c>
      <c r="T125" s="112"/>
      <c r="U125" s="112"/>
      <c r="V125" s="112">
        <v>5</v>
      </c>
      <c r="W125" s="112">
        <v>7</v>
      </c>
      <c r="X125" s="112">
        <v>11</v>
      </c>
      <c r="Y125" s="112">
        <v>7</v>
      </c>
      <c r="Z125" s="112">
        <v>4</v>
      </c>
      <c r="AB125" s="109" t="str">
        <f>TEXT(Z125,"###,###")</f>
        <v>4</v>
      </c>
      <c r="AD125" s="127">
        <f>Z125/$Z$7*100</f>
        <v>1.098901098901099</v>
      </c>
    </row>
    <row r="127" spans="19:32" x14ac:dyDescent="0.25">
      <c r="S127" s="101" t="s">
        <v>105</v>
      </c>
      <c r="T127" s="112"/>
      <c r="U127" s="112"/>
      <c r="V127" s="112">
        <v>185</v>
      </c>
      <c r="W127" s="112">
        <v>214</v>
      </c>
      <c r="X127" s="112">
        <v>235</v>
      </c>
      <c r="Y127" s="112">
        <v>203</v>
      </c>
      <c r="Z127" s="112">
        <v>177</v>
      </c>
      <c r="AB127" s="109" t="str">
        <f>TEXT(Z127,"###,###")</f>
        <v>177</v>
      </c>
      <c r="AD127" s="127">
        <f>Z127/$Z$7*100</f>
        <v>48.626373626373628</v>
      </c>
    </row>
    <row r="128" spans="19:32" x14ac:dyDescent="0.25">
      <c r="S128" s="101" t="s">
        <v>106</v>
      </c>
      <c r="T128" s="112"/>
      <c r="U128" s="112"/>
      <c r="V128" s="112">
        <v>189</v>
      </c>
      <c r="W128" s="112">
        <v>187</v>
      </c>
      <c r="X128" s="112">
        <v>202</v>
      </c>
      <c r="Y128" s="112">
        <v>194</v>
      </c>
      <c r="Z128" s="112">
        <v>188</v>
      </c>
      <c r="AB128" s="109" t="str">
        <f>TEXT(Z128,"###,###")</f>
        <v>188</v>
      </c>
      <c r="AD128" s="127">
        <f>Z128/$Z$7*100</f>
        <v>51.648351648351657</v>
      </c>
    </row>
    <row r="130" spans="19:20" x14ac:dyDescent="0.25">
      <c r="S130" s="101" t="s">
        <v>280</v>
      </c>
      <c r="T130" s="127">
        <v>98.626373626373635</v>
      </c>
    </row>
    <row r="131" spans="19:20" x14ac:dyDescent="0.25">
      <c r="S131" s="101" t="s">
        <v>281</v>
      </c>
      <c r="T131" s="127">
        <v>0</v>
      </c>
    </row>
    <row r="132" spans="19:20" x14ac:dyDescent="0.25">
      <c r="S132" s="101" t="s">
        <v>282</v>
      </c>
      <c r="T132" s="127">
        <v>1.098901098901099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91A4DC8-00E7-47CD-BB22-9B3374C401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2A72602-6D9B-4C07-96F7-165898872D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5503FB-8F8B-4F2D-ABBE-E6A7261397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C65E7F1-72B5-408F-9506-F93F9786D8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08666-A7D8-44A3-B7F2-5F5B9BCE8139}">
  <sheetPr codeName="Sheet6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110</v>
      </c>
      <c r="T1" s="99"/>
      <c r="U1" s="99"/>
      <c r="V1" s="99"/>
      <c r="W1" s="99"/>
      <c r="X1" s="99"/>
      <c r="Y1" s="100" t="s">
        <v>207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110</v>
      </c>
      <c r="Y3" s="105" t="s">
        <v>207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 Barcaldine,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2011</v>
      </c>
      <c r="W4" s="108">
        <v>2661</v>
      </c>
      <c r="X4" s="108">
        <v>2276</v>
      </c>
      <c r="Y4" s="108">
        <v>2530</v>
      </c>
      <c r="Z4" s="108">
        <v>2585</v>
      </c>
      <c r="AB4" s="109" t="str">
        <f>TEXT(Z4,"###,###")</f>
        <v>2,585</v>
      </c>
      <c r="AD4" s="110">
        <f>Z4/Y4-1</f>
        <v>2.1739130434782705E-2</v>
      </c>
      <c r="AF4" s="110">
        <f>Z4/V4-1</f>
        <v>0.2854301342615615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1046</v>
      </c>
      <c r="W5" s="108">
        <v>1425</v>
      </c>
      <c r="X5" s="108">
        <v>1163</v>
      </c>
      <c r="Y5" s="108">
        <v>1282</v>
      </c>
      <c r="Z5" s="108">
        <v>1287</v>
      </c>
      <c r="AB5" s="109" t="str">
        <f>TEXT(Z5,"###,###")</f>
        <v>1,287</v>
      </c>
      <c r="AD5" s="110">
        <f t="shared" ref="AD5:AD9" si="0">Z5/Y5-1</f>
        <v>3.900156006240163E-3</v>
      </c>
      <c r="AF5" s="110">
        <f t="shared" ref="AF5:AF9" si="1">Z5/V5-1</f>
        <v>0.23040152963671123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962</v>
      </c>
      <c r="W6" s="108">
        <v>1242</v>
      </c>
      <c r="X6" s="108">
        <v>1117</v>
      </c>
      <c r="Y6" s="108">
        <v>1253</v>
      </c>
      <c r="Z6" s="108">
        <v>1291</v>
      </c>
      <c r="AB6" s="109" t="str">
        <f>TEXT(Z6,"###,###")</f>
        <v>1,291</v>
      </c>
      <c r="AD6" s="110">
        <f t="shared" si="0"/>
        <v>3.0327214684756632E-2</v>
      </c>
      <c r="AF6" s="110">
        <f t="shared" si="1"/>
        <v>0.34199584199584199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1357</v>
      </c>
      <c r="W7" s="108">
        <v>1806</v>
      </c>
      <c r="X7" s="108">
        <v>1547</v>
      </c>
      <c r="Y7" s="108">
        <v>1748</v>
      </c>
      <c r="Z7" s="108">
        <v>1781</v>
      </c>
      <c r="AB7" s="109" t="str">
        <f>TEXT(Z7,"###,###")</f>
        <v>1,781</v>
      </c>
      <c r="AD7" s="110">
        <f t="shared" si="0"/>
        <v>1.8878718535469075E-2</v>
      </c>
      <c r="AF7" s="110">
        <f t="shared" si="1"/>
        <v>0.31245394252026526</v>
      </c>
    </row>
    <row r="8" spans="1:32" ht="17.25" customHeight="1" x14ac:dyDescent="0.25">
      <c r="A8" s="64" t="s">
        <v>12</v>
      </c>
      <c r="B8" s="65"/>
      <c r="C8" s="29"/>
      <c r="D8" s="66" t="str">
        <f>AB4</f>
        <v>2,585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1,781</v>
      </c>
      <c r="P8" s="67"/>
      <c r="S8" s="107" t="s">
        <v>84</v>
      </c>
      <c r="T8" s="108"/>
      <c r="U8" s="108"/>
      <c r="V8" s="108">
        <v>39137</v>
      </c>
      <c r="W8" s="108">
        <v>36306.94</v>
      </c>
      <c r="X8" s="108">
        <v>40138</v>
      </c>
      <c r="Y8" s="108">
        <v>41937.81</v>
      </c>
      <c r="Z8" s="108">
        <v>44064</v>
      </c>
      <c r="AB8" s="109" t="str">
        <f>TEXT(Z8,"$###,###")</f>
        <v>$44,064</v>
      </c>
      <c r="AD8" s="110">
        <f t="shared" si="0"/>
        <v>5.0698641631501618E-2</v>
      </c>
      <c r="AF8" s="110">
        <f t="shared" si="1"/>
        <v>0.12589110049313956</v>
      </c>
    </row>
    <row r="9" spans="1:32" x14ac:dyDescent="0.25">
      <c r="A9" s="30" t="s">
        <v>14</v>
      </c>
      <c r="B9" s="71"/>
      <c r="C9" s="72"/>
      <c r="D9" s="73">
        <f>AD104</f>
        <v>54.661508704061902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51.600224592925329</v>
      </c>
      <c r="P9" s="74" t="s">
        <v>85</v>
      </c>
      <c r="S9" s="107" t="s">
        <v>7</v>
      </c>
      <c r="T9" s="108"/>
      <c r="U9" s="108"/>
      <c r="V9" s="108">
        <v>73661382</v>
      </c>
      <c r="W9" s="108">
        <v>86665538</v>
      </c>
      <c r="X9" s="108">
        <v>74333944</v>
      </c>
      <c r="Y9" s="108">
        <v>94090101</v>
      </c>
      <c r="Z9" s="108">
        <v>97078139</v>
      </c>
      <c r="AB9" s="109" t="str">
        <f>TEXT(Z9/1000000,"$#,###.0")&amp;" mil"</f>
        <v>$97.1 mil</v>
      </c>
      <c r="AD9" s="110">
        <f t="shared" si="0"/>
        <v>3.175719834757107E-2</v>
      </c>
      <c r="AF9" s="110">
        <f t="shared" si="1"/>
        <v>0.31789733458978553</v>
      </c>
    </row>
    <row r="10" spans="1:32" x14ac:dyDescent="0.25">
      <c r="A10" s="30" t="s">
        <v>17</v>
      </c>
      <c r="B10" s="71"/>
      <c r="C10" s="72"/>
      <c r="D10" s="73">
        <f>AD105</f>
        <v>27.040618955512574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48.343627175743961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64.06513194834362</v>
      </c>
      <c r="P11" s="74" t="s">
        <v>85</v>
      </c>
      <c r="S11" s="107" t="s">
        <v>29</v>
      </c>
      <c r="T11" s="112"/>
      <c r="U11" s="112"/>
      <c r="V11" s="112">
        <v>1611</v>
      </c>
      <c r="W11" s="112">
        <v>2006</v>
      </c>
      <c r="X11" s="112">
        <v>1776</v>
      </c>
      <c r="Y11" s="112">
        <v>1915</v>
      </c>
      <c r="Z11" s="112">
        <v>1944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21.392476137001683</v>
      </c>
      <c r="P12" s="74" t="s">
        <v>85</v>
      </c>
      <c r="S12" s="107" t="s">
        <v>30</v>
      </c>
      <c r="T12" s="112"/>
      <c r="U12" s="112"/>
      <c r="V12" s="112">
        <v>401</v>
      </c>
      <c r="W12" s="112">
        <v>659</v>
      </c>
      <c r="X12" s="112">
        <v>500</v>
      </c>
      <c r="Y12" s="112">
        <v>618</v>
      </c>
      <c r="Z12" s="112">
        <v>641</v>
      </c>
    </row>
    <row r="13" spans="1:32" ht="15" customHeight="1" x14ac:dyDescent="0.25">
      <c r="A13" s="30" t="s">
        <v>19</v>
      </c>
      <c r="B13" s="72"/>
      <c r="C13" s="72"/>
      <c r="D13" s="73">
        <f>AD108</f>
        <v>20.348162475822051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14.766984839977541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19.303675048355899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43.7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15.396518375241779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15.233277121978638</v>
      </c>
      <c r="P15" s="74" t="s">
        <v>85</v>
      </c>
      <c r="S15" s="115" t="s">
        <v>61</v>
      </c>
      <c r="T15" s="115"/>
      <c r="U15" s="116"/>
      <c r="V15" s="116">
        <v>329</v>
      </c>
      <c r="W15" s="116">
        <v>539</v>
      </c>
      <c r="X15" s="116">
        <v>462</v>
      </c>
      <c r="Y15" s="112">
        <v>599</v>
      </c>
      <c r="Z15" s="112">
        <v>578</v>
      </c>
      <c r="AB15" s="117">
        <f t="shared" ref="AB15:AB34" si="2">IF(Z15="np",0,Z15/$Z$34)</f>
        <v>0.22359767891682786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25.957446808510635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84.766722878021355</v>
      </c>
      <c r="P16" s="37" t="s">
        <v>85</v>
      </c>
      <c r="S16" s="115" t="s">
        <v>62</v>
      </c>
      <c r="T16" s="115"/>
      <c r="U16" s="116"/>
      <c r="V16" s="116">
        <v>12</v>
      </c>
      <c r="W16" s="116">
        <v>17</v>
      </c>
      <c r="X16" s="116">
        <v>18</v>
      </c>
      <c r="Y16" s="112">
        <v>28</v>
      </c>
      <c r="Z16" s="112">
        <v>20</v>
      </c>
      <c r="AB16" s="117">
        <f t="shared" si="2"/>
        <v>7.7369439071566732E-3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68</v>
      </c>
      <c r="W17" s="116">
        <v>125</v>
      </c>
      <c r="X17" s="116">
        <v>57</v>
      </c>
      <c r="Y17" s="112">
        <v>34</v>
      </c>
      <c r="Z17" s="112">
        <v>50</v>
      </c>
      <c r="AB17" s="117">
        <f t="shared" si="2"/>
        <v>1.9342359767891684E-2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21</v>
      </c>
      <c r="W18" s="116">
        <v>26</v>
      </c>
      <c r="X18" s="116">
        <v>20</v>
      </c>
      <c r="Y18" s="112">
        <v>22</v>
      </c>
      <c r="Z18" s="112">
        <v>22</v>
      </c>
      <c r="AB18" s="117">
        <f t="shared" si="2"/>
        <v>8.5106382978723406E-3</v>
      </c>
    </row>
    <row r="19" spans="1:28" x14ac:dyDescent="0.25">
      <c r="A19" s="63" t="str">
        <f>$S$1&amp;" ("&amp;$V$2&amp;" to "&amp;$Z$2&amp;")"</f>
        <v>Barcaldine (2016-17 to 2020-21)</v>
      </c>
      <c r="B19" s="63"/>
      <c r="C19" s="63"/>
      <c r="D19" s="63"/>
      <c r="E19" s="63"/>
      <c r="F19" s="63"/>
      <c r="G19" s="63" t="str">
        <f>$S$1&amp;" ("&amp;$V$2&amp;" to "&amp;$Z$2&amp;")"</f>
        <v>Barcaldine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114</v>
      </c>
      <c r="W19" s="116">
        <v>182</v>
      </c>
      <c r="X19" s="116">
        <v>141</v>
      </c>
      <c r="Y19" s="112">
        <v>101</v>
      </c>
      <c r="Z19" s="112">
        <v>104</v>
      </c>
      <c r="AB19" s="117">
        <f t="shared" si="2"/>
        <v>4.0232108317214701E-2</v>
      </c>
    </row>
    <row r="20" spans="1:28" x14ac:dyDescent="0.25">
      <c r="S20" s="115" t="s">
        <v>66</v>
      </c>
      <c r="T20" s="115"/>
      <c r="U20" s="116"/>
      <c r="V20" s="116">
        <v>15</v>
      </c>
      <c r="W20" s="116">
        <v>30</v>
      </c>
      <c r="X20" s="116">
        <v>32</v>
      </c>
      <c r="Y20" s="112">
        <v>34</v>
      </c>
      <c r="Z20" s="112">
        <v>53</v>
      </c>
      <c r="AB20" s="117">
        <f t="shared" si="2"/>
        <v>2.0502901353965184E-2</v>
      </c>
    </row>
    <row r="21" spans="1:28" x14ac:dyDescent="0.25">
      <c r="S21" s="115" t="s">
        <v>67</v>
      </c>
      <c r="T21" s="115"/>
      <c r="U21" s="116"/>
      <c r="V21" s="116">
        <v>115</v>
      </c>
      <c r="W21" s="116">
        <v>107</v>
      </c>
      <c r="X21" s="116">
        <v>112</v>
      </c>
      <c r="Y21" s="112">
        <v>122</v>
      </c>
      <c r="Z21" s="112">
        <v>126</v>
      </c>
      <c r="AB21" s="117">
        <f t="shared" si="2"/>
        <v>4.874274661508704E-2</v>
      </c>
    </row>
    <row r="22" spans="1:28" x14ac:dyDescent="0.25">
      <c r="S22" s="115" t="s">
        <v>68</v>
      </c>
      <c r="T22" s="115"/>
      <c r="U22" s="116"/>
      <c r="V22" s="116">
        <v>71</v>
      </c>
      <c r="W22" s="116">
        <v>110</v>
      </c>
      <c r="X22" s="116">
        <v>97</v>
      </c>
      <c r="Y22" s="112">
        <v>94</v>
      </c>
      <c r="Z22" s="112">
        <v>118</v>
      </c>
      <c r="AB22" s="117">
        <f t="shared" si="2"/>
        <v>4.5647969052224374E-2</v>
      </c>
    </row>
    <row r="23" spans="1:28" x14ac:dyDescent="0.25">
      <c r="S23" s="115" t="s">
        <v>69</v>
      </c>
      <c r="T23" s="115"/>
      <c r="U23" s="116"/>
      <c r="V23" s="116">
        <v>69</v>
      </c>
      <c r="W23" s="116">
        <v>98</v>
      </c>
      <c r="X23" s="116">
        <v>71</v>
      </c>
      <c r="Y23" s="112">
        <v>103</v>
      </c>
      <c r="Z23" s="112">
        <v>104</v>
      </c>
      <c r="AB23" s="117">
        <f t="shared" si="2"/>
        <v>4.0232108317214701E-2</v>
      </c>
    </row>
    <row r="24" spans="1:28" x14ac:dyDescent="0.25">
      <c r="S24" s="115" t="s">
        <v>70</v>
      </c>
      <c r="T24" s="115"/>
      <c r="U24" s="116"/>
      <c r="V24" s="116">
        <v>5</v>
      </c>
      <c r="W24" s="116">
        <v>7</v>
      </c>
      <c r="X24" s="116">
        <v>8</v>
      </c>
      <c r="Y24" s="112">
        <v>8</v>
      </c>
      <c r="Z24" s="112">
        <v>8</v>
      </c>
      <c r="AB24" s="117">
        <f t="shared" si="2"/>
        <v>3.0947775628626692E-3</v>
      </c>
    </row>
    <row r="25" spans="1:28" x14ac:dyDescent="0.25">
      <c r="S25" s="115" t="s">
        <v>71</v>
      </c>
      <c r="T25" s="115"/>
      <c r="U25" s="116"/>
      <c r="V25" s="116">
        <v>29</v>
      </c>
      <c r="W25" s="116">
        <v>26</v>
      </c>
      <c r="X25" s="116">
        <v>23</v>
      </c>
      <c r="Y25" s="112">
        <v>33</v>
      </c>
      <c r="Z25" s="112">
        <v>23</v>
      </c>
      <c r="AB25" s="117">
        <f t="shared" si="2"/>
        <v>8.8974854932301738E-3</v>
      </c>
    </row>
    <row r="26" spans="1:28" x14ac:dyDescent="0.25">
      <c r="S26" s="115" t="s">
        <v>72</v>
      </c>
      <c r="T26" s="115"/>
      <c r="U26" s="116"/>
      <c r="V26" s="116">
        <v>36</v>
      </c>
      <c r="W26" s="116">
        <v>64</v>
      </c>
      <c r="X26" s="116">
        <v>71</v>
      </c>
      <c r="Y26" s="112">
        <v>80</v>
      </c>
      <c r="Z26" s="112">
        <v>75</v>
      </c>
      <c r="AB26" s="117">
        <f t="shared" si="2"/>
        <v>2.9013539651837523E-2</v>
      </c>
    </row>
    <row r="27" spans="1:28" x14ac:dyDescent="0.25">
      <c r="S27" s="115" t="s">
        <v>73</v>
      </c>
      <c r="T27" s="115"/>
      <c r="U27" s="116"/>
      <c r="V27" s="116">
        <v>83</v>
      </c>
      <c r="W27" s="116">
        <v>110</v>
      </c>
      <c r="X27" s="116">
        <v>114</v>
      </c>
      <c r="Y27" s="112">
        <v>122</v>
      </c>
      <c r="Z27" s="112">
        <v>116</v>
      </c>
      <c r="AB27" s="117">
        <f t="shared" si="2"/>
        <v>4.4874274661508701E-2</v>
      </c>
    </row>
    <row r="28" spans="1:28" x14ac:dyDescent="0.25">
      <c r="S28" s="115" t="s">
        <v>74</v>
      </c>
      <c r="T28" s="115"/>
      <c r="U28" s="116"/>
      <c r="V28" s="116">
        <v>88</v>
      </c>
      <c r="W28" s="116">
        <v>81</v>
      </c>
      <c r="X28" s="116">
        <v>67</v>
      </c>
      <c r="Y28" s="112">
        <v>83</v>
      </c>
      <c r="Z28" s="112">
        <v>95</v>
      </c>
      <c r="AB28" s="117">
        <f t="shared" si="2"/>
        <v>3.6750483558994199E-2</v>
      </c>
    </row>
    <row r="29" spans="1:28" x14ac:dyDescent="0.25">
      <c r="S29" s="115" t="s">
        <v>75</v>
      </c>
      <c r="T29" s="115"/>
      <c r="U29" s="116"/>
      <c r="V29" s="116">
        <v>289</v>
      </c>
      <c r="W29" s="116">
        <v>307</v>
      </c>
      <c r="X29" s="116">
        <v>292</v>
      </c>
      <c r="Y29" s="112">
        <v>278</v>
      </c>
      <c r="Z29" s="112">
        <v>275</v>
      </c>
      <c r="AB29" s="117">
        <f t="shared" si="2"/>
        <v>0.10638297872340426</v>
      </c>
    </row>
    <row r="30" spans="1:28" x14ac:dyDescent="0.25">
      <c r="S30" s="115" t="s">
        <v>76</v>
      </c>
      <c r="T30" s="115"/>
      <c r="U30" s="116"/>
      <c r="V30" s="116">
        <v>147</v>
      </c>
      <c r="W30" s="116">
        <v>181</v>
      </c>
      <c r="X30" s="116">
        <v>172</v>
      </c>
      <c r="Y30" s="112">
        <v>179</v>
      </c>
      <c r="Z30" s="112">
        <v>196</v>
      </c>
      <c r="AB30" s="117">
        <f t="shared" si="2"/>
        <v>7.582205029013539E-2</v>
      </c>
    </row>
    <row r="31" spans="1:28" x14ac:dyDescent="0.25">
      <c r="S31" s="115" t="s">
        <v>77</v>
      </c>
      <c r="T31" s="115"/>
      <c r="U31" s="116"/>
      <c r="V31" s="116">
        <v>170</v>
      </c>
      <c r="W31" s="116">
        <v>215</v>
      </c>
      <c r="X31" s="116">
        <v>222</v>
      </c>
      <c r="Y31" s="112">
        <v>231</v>
      </c>
      <c r="Z31" s="112">
        <v>244</v>
      </c>
      <c r="AB31" s="117">
        <f t="shared" si="2"/>
        <v>9.4390715667311414E-2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35</v>
      </c>
      <c r="W32" s="116">
        <v>31</v>
      </c>
      <c r="X32" s="116">
        <v>24</v>
      </c>
      <c r="Y32" s="112">
        <v>29</v>
      </c>
      <c r="Z32" s="112">
        <v>39</v>
      </c>
      <c r="AB32" s="117">
        <f t="shared" si="2"/>
        <v>1.5087040618955513E-2</v>
      </c>
    </row>
    <row r="33" spans="19:32" x14ac:dyDescent="0.25">
      <c r="S33" s="115" t="s">
        <v>79</v>
      </c>
      <c r="T33" s="115"/>
      <c r="U33" s="116"/>
      <c r="V33" s="116">
        <v>40</v>
      </c>
      <c r="W33" s="116">
        <v>60</v>
      </c>
      <c r="X33" s="116">
        <v>49</v>
      </c>
      <c r="Y33" s="112">
        <v>58</v>
      </c>
      <c r="Z33" s="112">
        <v>49</v>
      </c>
      <c r="AB33" s="117">
        <f t="shared" si="2"/>
        <v>1.8955512572533847E-2</v>
      </c>
    </row>
    <row r="34" spans="19:32" x14ac:dyDescent="0.25">
      <c r="S34" s="118" t="s">
        <v>53</v>
      </c>
      <c r="T34" s="118"/>
      <c r="U34" s="119"/>
      <c r="V34" s="119">
        <v>2008</v>
      </c>
      <c r="W34" s="119">
        <v>2659</v>
      </c>
      <c r="X34" s="119">
        <v>2274</v>
      </c>
      <c r="Y34" s="120">
        <v>2530</v>
      </c>
      <c r="Z34" s="120">
        <v>2585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1134</v>
      </c>
      <c r="W37" s="112">
        <v>1527</v>
      </c>
      <c r="X37" s="112">
        <v>1278</v>
      </c>
      <c r="Y37" s="112">
        <v>1459</v>
      </c>
      <c r="Z37" s="112">
        <v>1508</v>
      </c>
      <c r="AB37" s="132">
        <f>Z37/Z40*100</f>
        <v>84.766722878021355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231</v>
      </c>
      <c r="W38" s="112">
        <v>275</v>
      </c>
      <c r="X38" s="112">
        <v>267</v>
      </c>
      <c r="Y38" s="112">
        <v>285</v>
      </c>
      <c r="Z38" s="112">
        <v>271</v>
      </c>
      <c r="AB38" s="132">
        <f>Z38/Z40*100</f>
        <v>15.233277121978638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1365</v>
      </c>
      <c r="W40" s="112">
        <v>1802</v>
      </c>
      <c r="X40" s="112">
        <v>1545</v>
      </c>
      <c r="Y40" s="112">
        <v>1744</v>
      </c>
      <c r="Z40" s="112">
        <v>1779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5</v>
      </c>
      <c r="Y44" s="112">
        <v>10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24</v>
      </c>
      <c r="W45" s="112">
        <v>59</v>
      </c>
      <c r="X45" s="112">
        <v>24</v>
      </c>
      <c r="Y45" s="112">
        <v>29</v>
      </c>
      <c r="Z45" s="112">
        <v>44</v>
      </c>
    </row>
    <row r="46" spans="19:32" x14ac:dyDescent="0.25">
      <c r="S46" s="115" t="s">
        <v>38</v>
      </c>
      <c r="T46" s="115"/>
      <c r="U46" s="112"/>
      <c r="V46" s="112">
        <v>63</v>
      </c>
      <c r="W46" s="112">
        <v>96</v>
      </c>
      <c r="X46" s="112">
        <v>64</v>
      </c>
      <c r="Y46" s="112">
        <v>74</v>
      </c>
      <c r="Z46" s="112">
        <v>77</v>
      </c>
    </row>
    <row r="47" spans="19:32" x14ac:dyDescent="0.25">
      <c r="S47" s="115" t="s">
        <v>39</v>
      </c>
      <c r="T47" s="115"/>
      <c r="U47" s="112"/>
      <c r="V47" s="112">
        <v>133</v>
      </c>
      <c r="W47" s="112">
        <v>167</v>
      </c>
      <c r="X47" s="112">
        <v>117</v>
      </c>
      <c r="Y47" s="112">
        <v>117</v>
      </c>
      <c r="Z47" s="112">
        <v>101</v>
      </c>
    </row>
    <row r="48" spans="19:32" x14ac:dyDescent="0.25">
      <c r="S48" s="115" t="s">
        <v>40</v>
      </c>
      <c r="T48" s="115"/>
      <c r="U48" s="112"/>
      <c r="V48" s="112">
        <v>126</v>
      </c>
      <c r="W48" s="112">
        <v>131</v>
      </c>
      <c r="X48" s="112">
        <v>137</v>
      </c>
      <c r="Y48" s="112">
        <v>144</v>
      </c>
      <c r="Z48" s="112">
        <v>172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89</v>
      </c>
      <c r="W49" s="112">
        <v>105</v>
      </c>
      <c r="X49" s="112">
        <v>96</v>
      </c>
      <c r="Y49" s="112">
        <v>121</v>
      </c>
      <c r="Z49" s="112">
        <v>117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Barcaldine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90</v>
      </c>
      <c r="W50" s="112">
        <v>101</v>
      </c>
      <c r="X50" s="112">
        <v>115</v>
      </c>
      <c r="Y50" s="112">
        <v>137</v>
      </c>
      <c r="Z50" s="112">
        <v>107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86</v>
      </c>
      <c r="W51" s="112">
        <v>124</v>
      </c>
      <c r="X51" s="112">
        <v>95</v>
      </c>
      <c r="Y51" s="112">
        <v>100</v>
      </c>
      <c r="Z51" s="112">
        <v>104</v>
      </c>
    </row>
    <row r="52" spans="1:26" ht="15" customHeight="1" x14ac:dyDescent="0.25">
      <c r="S52" s="115" t="s">
        <v>44</v>
      </c>
      <c r="T52" s="115"/>
      <c r="U52" s="112"/>
      <c r="V52" s="112">
        <v>94</v>
      </c>
      <c r="W52" s="112">
        <v>125</v>
      </c>
      <c r="X52" s="112">
        <v>89</v>
      </c>
      <c r="Y52" s="112">
        <v>88</v>
      </c>
      <c r="Z52" s="112">
        <v>75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97</v>
      </c>
      <c r="W53" s="112">
        <v>168</v>
      </c>
      <c r="X53" s="112">
        <v>126</v>
      </c>
      <c r="Y53" s="112">
        <v>133</v>
      </c>
      <c r="Z53" s="112">
        <v>144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100</v>
      </c>
      <c r="W54" s="112">
        <v>121</v>
      </c>
      <c r="X54" s="112">
        <v>107</v>
      </c>
      <c r="Y54" s="112">
        <v>131</v>
      </c>
      <c r="Z54" s="112">
        <v>127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83</v>
      </c>
      <c r="W55" s="112">
        <v>107</v>
      </c>
      <c r="X55" s="112">
        <v>87</v>
      </c>
      <c r="Y55" s="112">
        <v>94</v>
      </c>
      <c r="Z55" s="112">
        <v>93</v>
      </c>
    </row>
    <row r="56" spans="1:26" ht="15" customHeight="1" x14ac:dyDescent="0.25">
      <c r="S56" s="115" t="s">
        <v>48</v>
      </c>
      <c r="T56" s="115"/>
      <c r="U56" s="112"/>
      <c r="V56" s="112">
        <v>33</v>
      </c>
      <c r="W56" s="112">
        <v>46</v>
      </c>
      <c r="X56" s="112">
        <v>45</v>
      </c>
      <c r="Y56" s="112">
        <v>53</v>
      </c>
      <c r="Z56" s="112">
        <v>61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22</v>
      </c>
      <c r="W57" s="112">
        <v>34</v>
      </c>
      <c r="X57" s="112">
        <v>27</v>
      </c>
      <c r="Y57" s="112">
        <v>22</v>
      </c>
      <c r="Z57" s="112">
        <v>26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</v>
      </c>
      <c r="W58" s="112">
        <v>15</v>
      </c>
      <c r="X58" s="112">
        <v>12</v>
      </c>
      <c r="Y58" s="112">
        <v>15</v>
      </c>
      <c r="Z58" s="112">
        <v>12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</v>
      </c>
      <c r="W59" s="112">
        <v>14</v>
      </c>
      <c r="X59" s="112">
        <v>13</v>
      </c>
      <c r="Y59" s="112">
        <v>8</v>
      </c>
      <c r="Z59" s="112">
        <v>14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6</v>
      </c>
      <c r="X60" s="112">
        <v>4</v>
      </c>
      <c r="Y60" s="112">
        <v>4</v>
      </c>
      <c r="Z60" s="112">
        <v>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1047</v>
      </c>
      <c r="W61" s="112">
        <v>1423</v>
      </c>
      <c r="X61" s="112">
        <v>1163</v>
      </c>
      <c r="Y61" s="112">
        <v>1280</v>
      </c>
      <c r="Z61" s="112">
        <v>1287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9</v>
      </c>
      <c r="X63" s="112">
        <v>5</v>
      </c>
      <c r="Y63" s="112">
        <v>9</v>
      </c>
      <c r="Z63" s="112">
        <v>11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27</v>
      </c>
      <c r="W64" s="112">
        <v>39</v>
      </c>
      <c r="X64" s="112">
        <v>41</v>
      </c>
      <c r="Y64" s="112">
        <v>35</v>
      </c>
      <c r="Z64" s="112">
        <v>44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Barcaldine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96</v>
      </c>
      <c r="W65" s="112">
        <v>90</v>
      </c>
      <c r="X65" s="112">
        <v>74</v>
      </c>
      <c r="Y65" s="112">
        <v>76</v>
      </c>
      <c r="Z65" s="112">
        <v>91</v>
      </c>
    </row>
    <row r="66" spans="1:26" x14ac:dyDescent="0.25">
      <c r="S66" s="115" t="s">
        <v>39</v>
      </c>
      <c r="T66" s="115"/>
      <c r="U66" s="112"/>
      <c r="V66" s="112">
        <v>86</v>
      </c>
      <c r="W66" s="112">
        <v>101</v>
      </c>
      <c r="X66" s="112">
        <v>87</v>
      </c>
      <c r="Y66" s="112">
        <v>133</v>
      </c>
      <c r="Z66" s="112">
        <v>96</v>
      </c>
    </row>
    <row r="67" spans="1:26" x14ac:dyDescent="0.25">
      <c r="S67" s="115" t="s">
        <v>40</v>
      </c>
      <c r="T67" s="115"/>
      <c r="U67" s="112"/>
      <c r="V67" s="112">
        <v>82</v>
      </c>
      <c r="W67" s="112">
        <v>97</v>
      </c>
      <c r="X67" s="112">
        <v>107</v>
      </c>
      <c r="Y67" s="112">
        <v>110</v>
      </c>
      <c r="Z67" s="112">
        <v>117</v>
      </c>
    </row>
    <row r="68" spans="1:26" x14ac:dyDescent="0.25">
      <c r="S68" s="115" t="s">
        <v>41</v>
      </c>
      <c r="T68" s="115"/>
      <c r="U68" s="112"/>
      <c r="V68" s="112">
        <v>105</v>
      </c>
      <c r="W68" s="112">
        <v>109</v>
      </c>
      <c r="X68" s="112">
        <v>115</v>
      </c>
      <c r="Y68" s="112">
        <v>118</v>
      </c>
      <c r="Z68" s="112">
        <v>123</v>
      </c>
    </row>
    <row r="69" spans="1:26" x14ac:dyDescent="0.25">
      <c r="S69" s="115" t="s">
        <v>42</v>
      </c>
      <c r="T69" s="115"/>
      <c r="U69" s="112"/>
      <c r="V69" s="112">
        <v>73</v>
      </c>
      <c r="W69" s="112">
        <v>121</v>
      </c>
      <c r="X69" s="112">
        <v>104</v>
      </c>
      <c r="Y69" s="112">
        <v>124</v>
      </c>
      <c r="Z69" s="112">
        <v>145</v>
      </c>
    </row>
    <row r="70" spans="1:26" x14ac:dyDescent="0.25">
      <c r="S70" s="115" t="s">
        <v>43</v>
      </c>
      <c r="T70" s="115"/>
      <c r="U70" s="112"/>
      <c r="V70" s="112">
        <v>89</v>
      </c>
      <c r="W70" s="112">
        <v>110</v>
      </c>
      <c r="X70" s="112">
        <v>107</v>
      </c>
      <c r="Y70" s="112">
        <v>114</v>
      </c>
      <c r="Z70" s="112">
        <v>97</v>
      </c>
    </row>
    <row r="71" spans="1:26" x14ac:dyDescent="0.25">
      <c r="S71" s="115" t="s">
        <v>44</v>
      </c>
      <c r="T71" s="115"/>
      <c r="U71" s="112"/>
      <c r="V71" s="112">
        <v>77</v>
      </c>
      <c r="W71" s="112">
        <v>116</v>
      </c>
      <c r="X71" s="112">
        <v>88</v>
      </c>
      <c r="Y71" s="112">
        <v>98</v>
      </c>
      <c r="Z71" s="112">
        <v>114</v>
      </c>
    </row>
    <row r="72" spans="1:26" x14ac:dyDescent="0.25">
      <c r="S72" s="115" t="s">
        <v>45</v>
      </c>
      <c r="T72" s="115"/>
      <c r="U72" s="112"/>
      <c r="V72" s="112">
        <v>116</v>
      </c>
      <c r="W72" s="112">
        <v>151</v>
      </c>
      <c r="X72" s="112">
        <v>125</v>
      </c>
      <c r="Y72" s="112">
        <v>145</v>
      </c>
      <c r="Z72" s="112">
        <v>144</v>
      </c>
    </row>
    <row r="73" spans="1:26" x14ac:dyDescent="0.25">
      <c r="S73" s="115" t="s">
        <v>46</v>
      </c>
      <c r="T73" s="115"/>
      <c r="U73" s="112"/>
      <c r="V73" s="112">
        <v>84</v>
      </c>
      <c r="W73" s="112">
        <v>126</v>
      </c>
      <c r="X73" s="112">
        <v>104</v>
      </c>
      <c r="Y73" s="112">
        <v>104</v>
      </c>
      <c r="Z73" s="112">
        <v>100</v>
      </c>
    </row>
    <row r="74" spans="1:26" x14ac:dyDescent="0.25">
      <c r="S74" s="115" t="s">
        <v>47</v>
      </c>
      <c r="T74" s="115"/>
      <c r="U74" s="112"/>
      <c r="V74" s="112">
        <v>59</v>
      </c>
      <c r="W74" s="112">
        <v>77</v>
      </c>
      <c r="X74" s="112">
        <v>79</v>
      </c>
      <c r="Y74" s="112">
        <v>85</v>
      </c>
      <c r="Z74" s="112">
        <v>86</v>
      </c>
    </row>
    <row r="75" spans="1:26" x14ac:dyDescent="0.25">
      <c r="S75" s="115" t="s">
        <v>48</v>
      </c>
      <c r="T75" s="115"/>
      <c r="U75" s="112"/>
      <c r="V75" s="112">
        <v>33</v>
      </c>
      <c r="W75" s="112">
        <v>40</v>
      </c>
      <c r="X75" s="112">
        <v>37</v>
      </c>
      <c r="Y75" s="112">
        <v>41</v>
      </c>
      <c r="Z75" s="112">
        <v>61</v>
      </c>
    </row>
    <row r="76" spans="1:26" x14ac:dyDescent="0.25">
      <c r="S76" s="115" t="s">
        <v>49</v>
      </c>
      <c r="T76" s="115"/>
      <c r="U76" s="112"/>
      <c r="V76" s="112">
        <v>15</v>
      </c>
      <c r="W76" s="112">
        <v>30</v>
      </c>
      <c r="X76" s="112">
        <v>26</v>
      </c>
      <c r="Y76" s="112">
        <v>26</v>
      </c>
      <c r="Z76" s="112">
        <v>28</v>
      </c>
    </row>
    <row r="77" spans="1:26" x14ac:dyDescent="0.25">
      <c r="S77" s="115" t="s">
        <v>50</v>
      </c>
      <c r="T77" s="115"/>
      <c r="U77" s="112"/>
      <c r="V77" s="112">
        <v>12</v>
      </c>
      <c r="W77" s="112">
        <v>25</v>
      </c>
      <c r="X77" s="112">
        <v>9</v>
      </c>
      <c r="Y77" s="112">
        <v>21</v>
      </c>
      <c r="Z77" s="112">
        <v>20</v>
      </c>
    </row>
    <row r="78" spans="1:26" x14ac:dyDescent="0.25">
      <c r="S78" s="115" t="s">
        <v>51</v>
      </c>
      <c r="T78" s="115"/>
      <c r="U78" s="112"/>
      <c r="V78" s="112">
        <v>6</v>
      </c>
      <c r="W78" s="112">
        <v>7</v>
      </c>
      <c r="X78" s="112">
        <v>4</v>
      </c>
      <c r="Y78" s="112">
        <v>9</v>
      </c>
      <c r="Z78" s="112">
        <v>11</v>
      </c>
    </row>
    <row r="79" spans="1:26" x14ac:dyDescent="0.25">
      <c r="S79" s="115" t="s">
        <v>52</v>
      </c>
      <c r="T79" s="115"/>
      <c r="U79" s="112"/>
      <c r="V79" s="112">
        <v>5</v>
      </c>
      <c r="W79" s="112">
        <v>7</v>
      </c>
      <c r="X79" s="112">
        <v>6</v>
      </c>
      <c r="Y79" s="112">
        <v>0</v>
      </c>
      <c r="Z79" s="112">
        <v>3</v>
      </c>
    </row>
    <row r="80" spans="1:26" x14ac:dyDescent="0.25">
      <c r="S80" s="118" t="s">
        <v>53</v>
      </c>
      <c r="T80" s="118"/>
      <c r="U80" s="112"/>
      <c r="V80" s="112">
        <v>958</v>
      </c>
      <c r="W80" s="112">
        <v>1237</v>
      </c>
      <c r="X80" s="112">
        <v>1113</v>
      </c>
      <c r="Y80" s="112">
        <v>1252</v>
      </c>
      <c r="Z80" s="112">
        <v>1291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Barcaldine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55</v>
      </c>
      <c r="W83" s="112">
        <v>74</v>
      </c>
      <c r="X83" s="112">
        <v>47</v>
      </c>
      <c r="Y83" s="112">
        <v>60</v>
      </c>
      <c r="Z83" s="112">
        <v>57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57</v>
      </c>
      <c r="W84" s="112">
        <v>63</v>
      </c>
      <c r="X84" s="112">
        <v>58</v>
      </c>
      <c r="Y84" s="112">
        <v>64</v>
      </c>
      <c r="Z84" s="112">
        <v>61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122</v>
      </c>
      <c r="W85" s="112">
        <v>141</v>
      </c>
      <c r="X85" s="112">
        <v>138</v>
      </c>
      <c r="Y85" s="112">
        <v>155</v>
      </c>
      <c r="Z85" s="112">
        <v>142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2,585</v>
      </c>
      <c r="D86" s="96">
        <f t="shared" ref="D86:D91" si="4">AD4</f>
        <v>2.1739130434782705E-2</v>
      </c>
      <c r="E86" s="97">
        <f t="shared" ref="E86:E91" si="5">AD4</f>
        <v>2.1739130434782705E-2</v>
      </c>
      <c r="F86" s="96">
        <f t="shared" ref="F86:F91" si="6">AF4</f>
        <v>0.2854301342615615</v>
      </c>
      <c r="G86" s="97">
        <f t="shared" ref="G86:G91" si="7">AF4</f>
        <v>0.2854301342615615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24</v>
      </c>
      <c r="W86" s="112">
        <v>27</v>
      </c>
      <c r="X86" s="112">
        <v>31</v>
      </c>
      <c r="Y86" s="112">
        <v>25</v>
      </c>
      <c r="Z86" s="112">
        <v>24</v>
      </c>
    </row>
    <row r="87" spans="1:30" ht="15" customHeight="1" x14ac:dyDescent="0.25">
      <c r="A87" s="98" t="s">
        <v>4</v>
      </c>
      <c r="B87" s="49"/>
      <c r="C87" s="57" t="str">
        <f t="shared" si="3"/>
        <v>1,287</v>
      </c>
      <c r="D87" s="96">
        <f t="shared" si="4"/>
        <v>3.900156006240163E-3</v>
      </c>
      <c r="E87" s="97">
        <f t="shared" si="5"/>
        <v>3.900156006240163E-3</v>
      </c>
      <c r="F87" s="96">
        <f t="shared" si="6"/>
        <v>0.23040152963671123</v>
      </c>
      <c r="G87" s="97">
        <f t="shared" si="7"/>
        <v>0.23040152963671123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27</v>
      </c>
      <c r="W87" s="112">
        <v>23</v>
      </c>
      <c r="X87" s="112">
        <v>19</v>
      </c>
      <c r="Y87" s="112">
        <v>22</v>
      </c>
      <c r="Z87" s="112">
        <v>22</v>
      </c>
    </row>
    <row r="88" spans="1:30" ht="15" customHeight="1" x14ac:dyDescent="0.25">
      <c r="A88" s="98" t="s">
        <v>5</v>
      </c>
      <c r="B88" s="49"/>
      <c r="C88" s="57" t="str">
        <f t="shared" si="3"/>
        <v>1,291</v>
      </c>
      <c r="D88" s="96">
        <f t="shared" si="4"/>
        <v>3.0327214684756632E-2</v>
      </c>
      <c r="E88" s="97">
        <f t="shared" si="5"/>
        <v>3.0327214684756632E-2</v>
      </c>
      <c r="F88" s="96">
        <f t="shared" si="6"/>
        <v>0.34199584199584199</v>
      </c>
      <c r="G88" s="97">
        <f t="shared" si="7"/>
        <v>0.34199584199584199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7</v>
      </c>
      <c r="W88" s="112">
        <v>11</v>
      </c>
      <c r="X88" s="112">
        <v>9</v>
      </c>
      <c r="Y88" s="112">
        <v>11</v>
      </c>
      <c r="Z88" s="112">
        <v>14</v>
      </c>
    </row>
    <row r="89" spans="1:30" ht="15" customHeight="1" x14ac:dyDescent="0.25">
      <c r="A89" s="49" t="s">
        <v>6</v>
      </c>
      <c r="B89" s="49"/>
      <c r="C89" s="57" t="str">
        <f t="shared" si="3"/>
        <v>1,781</v>
      </c>
      <c r="D89" s="96">
        <f t="shared" si="4"/>
        <v>1.8878718535469075E-2</v>
      </c>
      <c r="E89" s="97">
        <f t="shared" si="5"/>
        <v>1.8878718535469075E-2</v>
      </c>
      <c r="F89" s="96">
        <f t="shared" si="6"/>
        <v>0.31245394252026526</v>
      </c>
      <c r="G89" s="97">
        <f t="shared" si="7"/>
        <v>0.31245394252026526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62</v>
      </c>
      <c r="W89" s="112">
        <v>77</v>
      </c>
      <c r="X89" s="112">
        <v>77</v>
      </c>
      <c r="Y89" s="112">
        <v>83</v>
      </c>
      <c r="Z89" s="112">
        <v>72</v>
      </c>
    </row>
    <row r="90" spans="1:30" ht="15" customHeight="1" x14ac:dyDescent="0.25">
      <c r="A90" s="49" t="s">
        <v>98</v>
      </c>
      <c r="B90" s="49"/>
      <c r="C90" s="57" t="str">
        <f t="shared" si="3"/>
        <v>$44,064</v>
      </c>
      <c r="D90" s="96">
        <f t="shared" si="4"/>
        <v>5.0698641631501618E-2</v>
      </c>
      <c r="E90" s="97">
        <f t="shared" si="5"/>
        <v>5.0698641631501618E-2</v>
      </c>
      <c r="F90" s="96">
        <f t="shared" si="6"/>
        <v>0.12589110049313956</v>
      </c>
      <c r="G90" s="97">
        <f t="shared" si="7"/>
        <v>0.12589110049313956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144</v>
      </c>
      <c r="W90" s="112">
        <v>184</v>
      </c>
      <c r="X90" s="112">
        <v>155</v>
      </c>
      <c r="Y90" s="112">
        <v>174</v>
      </c>
      <c r="Z90" s="112">
        <v>180</v>
      </c>
    </row>
    <row r="91" spans="1:30" ht="15" customHeight="1" x14ac:dyDescent="0.25">
      <c r="A91" s="49" t="s">
        <v>7</v>
      </c>
      <c r="B91" s="49"/>
      <c r="C91" s="57" t="str">
        <f t="shared" si="3"/>
        <v>$97.1 mil</v>
      </c>
      <c r="D91" s="96">
        <f t="shared" si="4"/>
        <v>3.175719834757107E-2</v>
      </c>
      <c r="E91" s="97">
        <f t="shared" si="5"/>
        <v>3.175719834757107E-2</v>
      </c>
      <c r="F91" s="96">
        <f t="shared" si="6"/>
        <v>0.31789733458978553</v>
      </c>
      <c r="G91" s="97">
        <f t="shared" si="7"/>
        <v>0.31789733458978553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704</v>
      </c>
      <c r="W91" s="112">
        <v>954</v>
      </c>
      <c r="X91" s="112">
        <v>786</v>
      </c>
      <c r="Y91" s="112">
        <v>908</v>
      </c>
      <c r="Z91" s="112">
        <v>915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47</v>
      </c>
      <c r="W93" s="112">
        <v>66</v>
      </c>
      <c r="X93" s="112">
        <v>51</v>
      </c>
      <c r="Y93" s="112">
        <v>70</v>
      </c>
      <c r="Z93" s="112">
        <v>65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96</v>
      </c>
      <c r="W94" s="112">
        <v>122</v>
      </c>
      <c r="X94" s="112">
        <v>115</v>
      </c>
      <c r="Y94" s="112">
        <v>115</v>
      </c>
      <c r="Z94" s="112">
        <v>122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19</v>
      </c>
      <c r="W95" s="112">
        <v>19</v>
      </c>
      <c r="X95" s="112">
        <v>23</v>
      </c>
      <c r="Y95" s="112">
        <v>27</v>
      </c>
      <c r="Z95" s="112">
        <v>26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90</v>
      </c>
      <c r="W96" s="112">
        <v>99</v>
      </c>
      <c r="X96" s="112">
        <v>94</v>
      </c>
      <c r="Y96" s="112">
        <v>90</v>
      </c>
      <c r="Z96" s="112">
        <v>89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101</v>
      </c>
      <c r="W97" s="112">
        <v>119</v>
      </c>
      <c r="X97" s="112">
        <v>106</v>
      </c>
      <c r="Y97" s="112">
        <v>126</v>
      </c>
      <c r="Z97" s="112">
        <v>120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53</v>
      </c>
      <c r="W98" s="112">
        <v>65</v>
      </c>
      <c r="X98" s="112">
        <v>65</v>
      </c>
      <c r="Y98" s="112">
        <v>69</v>
      </c>
      <c r="Z98" s="112">
        <v>63</v>
      </c>
    </row>
    <row r="99" spans="1:32" ht="15" customHeight="1" x14ac:dyDescent="0.25">
      <c r="S99" s="115" t="s">
        <v>199</v>
      </c>
      <c r="T99" s="115"/>
      <c r="U99" s="112"/>
      <c r="V99" s="112">
        <v>8</v>
      </c>
      <c r="W99" s="112">
        <v>9</v>
      </c>
      <c r="X99" s="112">
        <v>10</v>
      </c>
      <c r="Y99" s="112">
        <v>14</v>
      </c>
      <c r="Z99" s="112">
        <v>9</v>
      </c>
    </row>
    <row r="100" spans="1:32" ht="15" customHeight="1" x14ac:dyDescent="0.25">
      <c r="S100" s="115" t="s">
        <v>58</v>
      </c>
      <c r="T100" s="115"/>
      <c r="U100" s="112"/>
      <c r="V100" s="112">
        <v>87</v>
      </c>
      <c r="W100" s="112">
        <v>117</v>
      </c>
      <c r="X100" s="112">
        <v>97</v>
      </c>
      <c r="Y100" s="112">
        <v>99</v>
      </c>
      <c r="Z100" s="112">
        <v>120</v>
      </c>
    </row>
    <row r="101" spans="1:32" x14ac:dyDescent="0.25">
      <c r="A101" s="18"/>
      <c r="S101" s="118" t="s">
        <v>53</v>
      </c>
      <c r="T101" s="118"/>
      <c r="U101" s="112"/>
      <c r="V101" s="112">
        <v>657</v>
      </c>
      <c r="W101" s="112">
        <v>856</v>
      </c>
      <c r="X101" s="112">
        <v>760</v>
      </c>
      <c r="Y101" s="112">
        <v>838</v>
      </c>
      <c r="Z101" s="112">
        <v>861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1204</v>
      </c>
      <c r="W104" s="112">
        <v>1324</v>
      </c>
      <c r="X104" s="112">
        <v>1291</v>
      </c>
      <c r="Y104" s="112">
        <v>1413</v>
      </c>
      <c r="Z104" s="112">
        <v>1413</v>
      </c>
      <c r="AB104" s="109" t="str">
        <f>TEXT(Z104,"###,###")</f>
        <v>1,413</v>
      </c>
      <c r="AD104" s="130">
        <f>Z104/($Z$4)*100</f>
        <v>54.661508704061902</v>
      </c>
      <c r="AF104" s="109"/>
    </row>
    <row r="105" spans="1:32" x14ac:dyDescent="0.25">
      <c r="S105" s="115" t="s">
        <v>17</v>
      </c>
      <c r="T105" s="115"/>
      <c r="U105" s="112"/>
      <c r="V105" s="112">
        <v>660</v>
      </c>
      <c r="W105" s="112">
        <v>716</v>
      </c>
      <c r="X105" s="112">
        <v>682</v>
      </c>
      <c r="Y105" s="112">
        <v>689</v>
      </c>
      <c r="Z105" s="112">
        <v>699</v>
      </c>
      <c r="AB105" s="109" t="str">
        <f>TEXT(Z105,"###,###")</f>
        <v>699</v>
      </c>
      <c r="AD105" s="130">
        <f>Z105/($Z$4)*100</f>
        <v>27.040618955512574</v>
      </c>
      <c r="AF105" s="109"/>
    </row>
    <row r="106" spans="1:32" x14ac:dyDescent="0.25">
      <c r="S106" s="118" t="s">
        <v>53</v>
      </c>
      <c r="T106" s="118"/>
      <c r="U106" s="120"/>
      <c r="V106" s="120">
        <v>1864</v>
      </c>
      <c r="W106" s="120">
        <v>2040</v>
      </c>
      <c r="X106" s="120">
        <v>1973</v>
      </c>
      <c r="Y106" s="120">
        <v>2102</v>
      </c>
      <c r="Z106" s="120">
        <v>2112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452</v>
      </c>
      <c r="W108" s="112">
        <v>672</v>
      </c>
      <c r="X108" s="112">
        <v>451</v>
      </c>
      <c r="Y108" s="112">
        <v>577</v>
      </c>
      <c r="Z108" s="112">
        <v>526</v>
      </c>
      <c r="AB108" s="109" t="str">
        <f>TEXT(Z108,"###,###")</f>
        <v>526</v>
      </c>
      <c r="AD108" s="130">
        <f>Z108/($Z$4)*100</f>
        <v>20.348162475822051</v>
      </c>
      <c r="AF108" s="109"/>
    </row>
    <row r="109" spans="1:32" x14ac:dyDescent="0.25">
      <c r="S109" s="115" t="s">
        <v>20</v>
      </c>
      <c r="T109" s="115"/>
      <c r="U109" s="112"/>
      <c r="V109" s="112">
        <v>285</v>
      </c>
      <c r="W109" s="112">
        <v>393</v>
      </c>
      <c r="X109" s="112">
        <v>438</v>
      </c>
      <c r="Y109" s="112">
        <v>404</v>
      </c>
      <c r="Z109" s="112">
        <v>499</v>
      </c>
      <c r="AB109" s="109" t="str">
        <f>TEXT(Z109,"###,###")</f>
        <v>499</v>
      </c>
      <c r="AD109" s="130">
        <f>Z109/($Z$4)*100</f>
        <v>19.303675048355899</v>
      </c>
      <c r="AF109" s="109"/>
    </row>
    <row r="110" spans="1:32" x14ac:dyDescent="0.25">
      <c r="S110" s="115" t="s">
        <v>21</v>
      </c>
      <c r="T110" s="115"/>
      <c r="U110" s="112"/>
      <c r="V110" s="112">
        <v>364</v>
      </c>
      <c r="W110" s="112">
        <v>412</v>
      </c>
      <c r="X110" s="112">
        <v>373</v>
      </c>
      <c r="Y110" s="112">
        <v>380</v>
      </c>
      <c r="Z110" s="112">
        <v>398</v>
      </c>
      <c r="AB110" s="109" t="str">
        <f>TEXT(Z110,"###,###")</f>
        <v>398</v>
      </c>
      <c r="AD110" s="130">
        <f>Z110/($Z$4)*100</f>
        <v>15.396518375241779</v>
      </c>
      <c r="AF110" s="109"/>
    </row>
    <row r="111" spans="1:32" x14ac:dyDescent="0.25">
      <c r="S111" s="115" t="s">
        <v>22</v>
      </c>
      <c r="T111" s="115"/>
      <c r="U111" s="112"/>
      <c r="V111" s="112">
        <v>614</v>
      </c>
      <c r="W111" s="112">
        <v>644</v>
      </c>
      <c r="X111" s="112">
        <v>636</v>
      </c>
      <c r="Y111" s="112">
        <v>660</v>
      </c>
      <c r="Z111" s="112">
        <v>671</v>
      </c>
      <c r="AB111" s="109" t="str">
        <f>TEXT(Z111,"###,###")</f>
        <v>671</v>
      </c>
      <c r="AD111" s="130">
        <f>Z111/($Z$4)*100</f>
        <v>25.957446808510635</v>
      </c>
      <c r="AF111" s="109"/>
    </row>
    <row r="112" spans="1:32" x14ac:dyDescent="0.25">
      <c r="S112" s="118" t="s">
        <v>53</v>
      </c>
      <c r="T112" s="118"/>
      <c r="U112" s="112"/>
      <c r="V112" s="112">
        <v>2006</v>
      </c>
      <c r="W112" s="112">
        <v>2658</v>
      </c>
      <c r="X112" s="112">
        <v>2276</v>
      </c>
      <c r="Y112" s="112">
        <v>2534</v>
      </c>
      <c r="Z112" s="112">
        <v>2585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42.57</v>
      </c>
      <c r="W118" s="131">
        <v>43.86</v>
      </c>
      <c r="X118" s="131">
        <v>43.48</v>
      </c>
      <c r="Y118" s="131">
        <v>43.76</v>
      </c>
      <c r="Z118" s="131">
        <v>43.67</v>
      </c>
      <c r="AB118" s="109" t="str">
        <f>TEXT(Z118,"##.0")</f>
        <v>43.7</v>
      </c>
    </row>
    <row r="120" spans="19:32" x14ac:dyDescent="0.25">
      <c r="S120" s="101" t="s">
        <v>100</v>
      </c>
      <c r="T120" s="112"/>
      <c r="U120" s="112"/>
      <c r="V120" s="112">
        <v>957</v>
      </c>
      <c r="W120" s="112">
        <v>1149</v>
      </c>
      <c r="X120" s="112">
        <v>1040</v>
      </c>
      <c r="Y120" s="112">
        <v>1125</v>
      </c>
      <c r="Z120" s="112">
        <v>1141</v>
      </c>
      <c r="AB120" s="109" t="str">
        <f>TEXT(Z120,"###,###")</f>
        <v>1,141</v>
      </c>
    </row>
    <row r="121" spans="19:32" x14ac:dyDescent="0.25">
      <c r="S121" s="101" t="s">
        <v>101</v>
      </c>
      <c r="T121" s="112"/>
      <c r="U121" s="112"/>
      <c r="V121" s="112">
        <v>220</v>
      </c>
      <c r="W121" s="112">
        <v>408</v>
      </c>
      <c r="X121" s="112">
        <v>276</v>
      </c>
      <c r="Y121" s="112">
        <v>362</v>
      </c>
      <c r="Z121" s="112">
        <v>381</v>
      </c>
      <c r="AB121" s="109" t="str">
        <f>TEXT(Z121,"###,###")</f>
        <v>381</v>
      </c>
    </row>
    <row r="122" spans="19:32" x14ac:dyDescent="0.25">
      <c r="S122" s="101" t="s">
        <v>102</v>
      </c>
      <c r="T122" s="112"/>
      <c r="U122" s="112"/>
      <c r="V122" s="112">
        <v>179</v>
      </c>
      <c r="W122" s="112">
        <v>254</v>
      </c>
      <c r="X122" s="112">
        <v>224</v>
      </c>
      <c r="Y122" s="112">
        <v>259</v>
      </c>
      <c r="Z122" s="112">
        <v>263</v>
      </c>
      <c r="AB122" s="109" t="str">
        <f>TEXT(Z122,"###,###")</f>
        <v>263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1136</v>
      </c>
      <c r="W124" s="112">
        <v>1403</v>
      </c>
      <c r="X124" s="112">
        <v>1264</v>
      </c>
      <c r="Y124" s="112">
        <v>1384</v>
      </c>
      <c r="Z124" s="112">
        <v>1404</v>
      </c>
      <c r="AB124" s="109" t="str">
        <f>TEXT(Z124,"###,###")</f>
        <v>1,404</v>
      </c>
      <c r="AD124" s="127">
        <f>Z124/$Z$7*100</f>
        <v>78.832116788321173</v>
      </c>
    </row>
    <row r="125" spans="19:32" x14ac:dyDescent="0.25">
      <c r="S125" s="101" t="s">
        <v>104</v>
      </c>
      <c r="T125" s="112"/>
      <c r="U125" s="112"/>
      <c r="V125" s="112">
        <v>399</v>
      </c>
      <c r="W125" s="112">
        <v>662</v>
      </c>
      <c r="X125" s="112">
        <v>500</v>
      </c>
      <c r="Y125" s="112">
        <v>621</v>
      </c>
      <c r="Z125" s="112">
        <v>644</v>
      </c>
      <c r="AB125" s="109" t="str">
        <f>TEXT(Z125,"###,###")</f>
        <v>644</v>
      </c>
      <c r="AD125" s="127">
        <f>Z125/$Z$7*100</f>
        <v>36.159460976979226</v>
      </c>
    </row>
    <row r="127" spans="19:32" x14ac:dyDescent="0.25">
      <c r="S127" s="101" t="s">
        <v>105</v>
      </c>
      <c r="T127" s="112"/>
      <c r="U127" s="112"/>
      <c r="V127" s="112">
        <v>705</v>
      </c>
      <c r="W127" s="112">
        <v>951</v>
      </c>
      <c r="X127" s="112">
        <v>785</v>
      </c>
      <c r="Y127" s="112">
        <v>906</v>
      </c>
      <c r="Z127" s="112">
        <v>919</v>
      </c>
      <c r="AB127" s="109" t="str">
        <f>TEXT(Z127,"###,###")</f>
        <v>919</v>
      </c>
      <c r="AD127" s="127">
        <f>Z127/$Z$7*100</f>
        <v>51.600224592925329</v>
      </c>
    </row>
    <row r="128" spans="19:32" x14ac:dyDescent="0.25">
      <c r="S128" s="101" t="s">
        <v>106</v>
      </c>
      <c r="T128" s="112"/>
      <c r="U128" s="112"/>
      <c r="V128" s="112">
        <v>654</v>
      </c>
      <c r="W128" s="112">
        <v>858</v>
      </c>
      <c r="X128" s="112">
        <v>756</v>
      </c>
      <c r="Y128" s="112">
        <v>837</v>
      </c>
      <c r="Z128" s="112">
        <v>861</v>
      </c>
      <c r="AB128" s="109" t="str">
        <f>TEXT(Z128,"###,###")</f>
        <v>861</v>
      </c>
      <c r="AD128" s="127">
        <f>Z128/$Z$7*100</f>
        <v>48.343627175743961</v>
      </c>
    </row>
    <row r="130" spans="19:20" x14ac:dyDescent="0.25">
      <c r="S130" s="101" t="s">
        <v>280</v>
      </c>
      <c r="T130" s="127">
        <v>64.06513194834362</v>
      </c>
    </row>
    <row r="131" spans="19:20" x14ac:dyDescent="0.25">
      <c r="S131" s="101" t="s">
        <v>281</v>
      </c>
      <c r="T131" s="127">
        <v>21.392476137001683</v>
      </c>
    </row>
    <row r="132" spans="19:20" x14ac:dyDescent="0.25">
      <c r="S132" s="101" t="s">
        <v>282</v>
      </c>
      <c r="T132" s="127">
        <v>14.766984839977541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1579CFF-98DA-4A87-99E5-05A086E1A4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978CB49-C0D3-4B91-A24A-8E5BAE009B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951C171-D4BE-4AD6-B553-BE686E6ED5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3C7CDB9-5308-49C7-90DD-1948FA20FA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93C67-F33B-47B6-9B34-F8C999AAE072}">
  <sheetPr codeName="Sheet11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159</v>
      </c>
      <c r="T1" s="99"/>
      <c r="U1" s="99"/>
      <c r="V1" s="99"/>
      <c r="W1" s="99"/>
      <c r="X1" s="99"/>
      <c r="Y1" s="100" t="s">
        <v>248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159</v>
      </c>
      <c r="Y3" s="105" t="s">
        <v>248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9.49 Mount Isa,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16776</v>
      </c>
      <c r="W4" s="108">
        <v>17830</v>
      </c>
      <c r="X4" s="108">
        <v>17553</v>
      </c>
      <c r="Y4" s="108">
        <v>17375</v>
      </c>
      <c r="Z4" s="108">
        <v>17949</v>
      </c>
      <c r="AB4" s="109" t="str">
        <f>TEXT(Z4,"###,###")</f>
        <v>17,949</v>
      </c>
      <c r="AD4" s="110">
        <f>Z4/Y4-1</f>
        <v>3.3035971223021487E-2</v>
      </c>
      <c r="AF4" s="110">
        <f>Z4/V4-1</f>
        <v>6.9921316165951319E-2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9127</v>
      </c>
      <c r="W5" s="108">
        <v>9712</v>
      </c>
      <c r="X5" s="108">
        <v>9525</v>
      </c>
      <c r="Y5" s="108">
        <v>9462</v>
      </c>
      <c r="Z5" s="108">
        <v>9516</v>
      </c>
      <c r="AB5" s="109" t="str">
        <f>TEXT(Z5,"###,###")</f>
        <v>9,516</v>
      </c>
      <c r="AD5" s="110">
        <f t="shared" ref="AD5:AD9" si="0">Z5/Y5-1</f>
        <v>5.7070386810400553E-3</v>
      </c>
      <c r="AF5" s="110">
        <f t="shared" ref="AF5:AF9" si="1">Z5/V5-1</f>
        <v>4.2620795442094961E-2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7648</v>
      </c>
      <c r="W6" s="108">
        <v>8121</v>
      </c>
      <c r="X6" s="108">
        <v>8024</v>
      </c>
      <c r="Y6" s="108">
        <v>7908</v>
      </c>
      <c r="Z6" s="108">
        <v>8402</v>
      </c>
      <c r="AB6" s="109" t="str">
        <f>TEXT(Z6,"###,###")</f>
        <v>8,402</v>
      </c>
      <c r="AD6" s="110">
        <f t="shared" si="0"/>
        <v>6.2468386444107127E-2</v>
      </c>
      <c r="AF6" s="110">
        <f t="shared" si="1"/>
        <v>9.858786610878667E-2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11470</v>
      </c>
      <c r="W7" s="108">
        <v>12112</v>
      </c>
      <c r="X7" s="108">
        <v>11948</v>
      </c>
      <c r="Y7" s="108">
        <v>12196</v>
      </c>
      <c r="Z7" s="108">
        <v>12338</v>
      </c>
      <c r="AB7" s="109" t="str">
        <f>TEXT(Z7,"###,###")</f>
        <v>12,338</v>
      </c>
      <c r="AD7" s="110">
        <f t="shared" si="0"/>
        <v>1.1643161692358239E-2</v>
      </c>
      <c r="AF7" s="110">
        <f t="shared" si="1"/>
        <v>7.5675675675675569E-2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17,949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12,338</v>
      </c>
      <c r="P8" s="67"/>
      <c r="S8" s="107" t="s">
        <v>84</v>
      </c>
      <c r="T8" s="108"/>
      <c r="U8" s="108"/>
      <c r="V8" s="108">
        <v>55855</v>
      </c>
      <c r="W8" s="108">
        <v>58076</v>
      </c>
      <c r="X8" s="108">
        <v>59129</v>
      </c>
      <c r="Y8" s="108">
        <v>59531.43</v>
      </c>
      <c r="Z8" s="108">
        <v>60584</v>
      </c>
      <c r="AB8" s="109" t="str">
        <f>TEXT(Z8,"$###,###")</f>
        <v>$60,584</v>
      </c>
      <c r="AD8" s="110">
        <f t="shared" si="0"/>
        <v>1.7680912418868378E-2</v>
      </c>
      <c r="AF8" s="110">
        <f t="shared" si="1"/>
        <v>8.4665652134992442E-2</v>
      </c>
    </row>
    <row r="9" spans="1:32" x14ac:dyDescent="0.25">
      <c r="A9" s="30" t="s">
        <v>14</v>
      </c>
      <c r="B9" s="71"/>
      <c r="C9" s="72"/>
      <c r="D9" s="73">
        <f>AD104</f>
        <v>77.202072538860094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54.627978602690874</v>
      </c>
      <c r="P9" s="74" t="s">
        <v>85</v>
      </c>
      <c r="S9" s="107" t="s">
        <v>7</v>
      </c>
      <c r="T9" s="108"/>
      <c r="U9" s="108"/>
      <c r="V9" s="108">
        <v>863294234</v>
      </c>
      <c r="W9" s="108">
        <v>919828028</v>
      </c>
      <c r="X9" s="108">
        <v>926620908</v>
      </c>
      <c r="Y9" s="108">
        <v>975329060</v>
      </c>
      <c r="Z9" s="108">
        <v>1009859263</v>
      </c>
      <c r="AB9" s="109" t="str">
        <f>TEXT(Z9/1000000,"$#,###.0")&amp;" mil"</f>
        <v>$1,009.9 mil</v>
      </c>
      <c r="AD9" s="110">
        <f t="shared" si="0"/>
        <v>3.540364418138009E-2</v>
      </c>
      <c r="AF9" s="110">
        <f t="shared" si="1"/>
        <v>0.16977413172436417</v>
      </c>
    </row>
    <row r="10" spans="1:32" x14ac:dyDescent="0.25">
      <c r="A10" s="30" t="s">
        <v>17</v>
      </c>
      <c r="B10" s="71"/>
      <c r="C10" s="72"/>
      <c r="D10" s="73">
        <f>AD105</f>
        <v>18.83113265362973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45.136975198573516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93.637542551467007</v>
      </c>
      <c r="P11" s="74" t="s">
        <v>85</v>
      </c>
      <c r="S11" s="107" t="s">
        <v>29</v>
      </c>
      <c r="T11" s="112"/>
      <c r="U11" s="112"/>
      <c r="V11" s="112">
        <v>15804</v>
      </c>
      <c r="W11" s="112">
        <v>16685</v>
      </c>
      <c r="X11" s="112">
        <v>16452</v>
      </c>
      <c r="Y11" s="112">
        <v>16586</v>
      </c>
      <c r="Z11" s="112">
        <v>17167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2.326146863349003</v>
      </c>
      <c r="P12" s="74" t="s">
        <v>85</v>
      </c>
      <c r="S12" s="107" t="s">
        <v>30</v>
      </c>
      <c r="T12" s="112"/>
      <c r="U12" s="112"/>
      <c r="V12" s="112">
        <v>971</v>
      </c>
      <c r="W12" s="112">
        <v>1145</v>
      </c>
      <c r="X12" s="112">
        <v>1098</v>
      </c>
      <c r="Y12" s="112">
        <v>790</v>
      </c>
      <c r="Z12" s="112">
        <v>782</v>
      </c>
    </row>
    <row r="13" spans="1:32" ht="15" customHeight="1" x14ac:dyDescent="0.25">
      <c r="A13" s="30" t="s">
        <v>19</v>
      </c>
      <c r="B13" s="72"/>
      <c r="C13" s="72"/>
      <c r="D13" s="73">
        <f>AD108</f>
        <v>7.398740876929077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4.0363105851839842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13.09822274221405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38.6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21.917655579698035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17.654210910269917</v>
      </c>
      <c r="P15" s="74" t="s">
        <v>85</v>
      </c>
      <c r="S15" s="115" t="s">
        <v>61</v>
      </c>
      <c r="T15" s="115"/>
      <c r="U15" s="116"/>
      <c r="V15" s="116">
        <v>276</v>
      </c>
      <c r="W15" s="116">
        <v>379</v>
      </c>
      <c r="X15" s="116">
        <v>348</v>
      </c>
      <c r="Y15" s="112">
        <v>349</v>
      </c>
      <c r="Z15" s="112">
        <v>335</v>
      </c>
      <c r="AB15" s="117">
        <f t="shared" ref="AB15:AB34" si="2">IF(Z15="np",0,Z15/$Z$34)</f>
        <v>1.866399242297621E-2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54.259290211153818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82.345789089730076</v>
      </c>
      <c r="P16" s="37" t="s">
        <v>85</v>
      </c>
      <c r="S16" s="115" t="s">
        <v>62</v>
      </c>
      <c r="T16" s="115"/>
      <c r="U16" s="116"/>
      <c r="V16" s="116">
        <v>2673</v>
      </c>
      <c r="W16" s="116">
        <v>2883</v>
      </c>
      <c r="X16" s="116">
        <v>2977</v>
      </c>
      <c r="Y16" s="112">
        <v>2945</v>
      </c>
      <c r="Z16" s="112">
        <v>2992</v>
      </c>
      <c r="AB16" s="117">
        <f t="shared" si="2"/>
        <v>0.16669452337177559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679</v>
      </c>
      <c r="W17" s="116">
        <v>677</v>
      </c>
      <c r="X17" s="116">
        <v>639</v>
      </c>
      <c r="Y17" s="112">
        <v>592</v>
      </c>
      <c r="Z17" s="112">
        <v>572</v>
      </c>
      <c r="AB17" s="117">
        <f t="shared" si="2"/>
        <v>3.1868070644604153E-2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84</v>
      </c>
      <c r="W18" s="116">
        <v>91</v>
      </c>
      <c r="X18" s="116">
        <v>88</v>
      </c>
      <c r="Y18" s="112">
        <v>100</v>
      </c>
      <c r="Z18" s="112">
        <v>98</v>
      </c>
      <c r="AB18" s="117">
        <f t="shared" si="2"/>
        <v>5.4599142013482642E-3</v>
      </c>
    </row>
    <row r="19" spans="1:28" x14ac:dyDescent="0.25">
      <c r="A19" s="63" t="str">
        <f>$S$1&amp;" ("&amp;$V$2&amp;" to "&amp;$Z$2&amp;")"</f>
        <v>Mount Isa (2016-17 to 2020-21)</v>
      </c>
      <c r="B19" s="63"/>
      <c r="C19" s="63"/>
      <c r="D19" s="63"/>
      <c r="E19" s="63"/>
      <c r="F19" s="63"/>
      <c r="G19" s="63" t="str">
        <f>$S$1&amp;" ("&amp;$V$2&amp;" to "&amp;$Z$2&amp;")"</f>
        <v>Mount Isa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810</v>
      </c>
      <c r="W19" s="116">
        <v>1207</v>
      </c>
      <c r="X19" s="116">
        <v>1172</v>
      </c>
      <c r="Y19" s="112">
        <v>1144</v>
      </c>
      <c r="Z19" s="112">
        <v>1174</v>
      </c>
      <c r="AB19" s="117">
        <f t="shared" si="2"/>
        <v>6.5407543595743495E-2</v>
      </c>
    </row>
    <row r="20" spans="1:28" x14ac:dyDescent="0.25">
      <c r="S20" s="115" t="s">
        <v>66</v>
      </c>
      <c r="T20" s="115"/>
      <c r="U20" s="116"/>
      <c r="V20" s="116">
        <v>428</v>
      </c>
      <c r="W20" s="116">
        <v>328</v>
      </c>
      <c r="X20" s="116">
        <v>374</v>
      </c>
      <c r="Y20" s="112">
        <v>420</v>
      </c>
      <c r="Z20" s="112">
        <v>435</v>
      </c>
      <c r="AB20" s="117">
        <f t="shared" si="2"/>
        <v>2.4235333444760154E-2</v>
      </c>
    </row>
    <row r="21" spans="1:28" x14ac:dyDescent="0.25">
      <c r="S21" s="115" t="s">
        <v>67</v>
      </c>
      <c r="T21" s="115"/>
      <c r="U21" s="116"/>
      <c r="V21" s="116">
        <v>1325</v>
      </c>
      <c r="W21" s="116">
        <v>1405</v>
      </c>
      <c r="X21" s="116">
        <v>1343</v>
      </c>
      <c r="Y21" s="112">
        <v>1408</v>
      </c>
      <c r="Z21" s="112">
        <v>1561</v>
      </c>
      <c r="AB21" s="117">
        <f t="shared" si="2"/>
        <v>8.6968633350047356E-2</v>
      </c>
    </row>
    <row r="22" spans="1:28" x14ac:dyDescent="0.25">
      <c r="S22" s="115" t="s">
        <v>68</v>
      </c>
      <c r="T22" s="115"/>
      <c r="U22" s="116"/>
      <c r="V22" s="116">
        <v>1486</v>
      </c>
      <c r="W22" s="116">
        <v>1611</v>
      </c>
      <c r="X22" s="116">
        <v>1548</v>
      </c>
      <c r="Y22" s="112">
        <v>1501</v>
      </c>
      <c r="Z22" s="112">
        <v>1689</v>
      </c>
      <c r="AB22" s="117">
        <f t="shared" si="2"/>
        <v>9.4099949857930798E-2</v>
      </c>
    </row>
    <row r="23" spans="1:28" x14ac:dyDescent="0.25">
      <c r="S23" s="115" t="s">
        <v>69</v>
      </c>
      <c r="T23" s="115"/>
      <c r="U23" s="116"/>
      <c r="V23" s="116">
        <v>430</v>
      </c>
      <c r="W23" s="116">
        <v>496</v>
      </c>
      <c r="X23" s="116">
        <v>524</v>
      </c>
      <c r="Y23" s="112">
        <v>525</v>
      </c>
      <c r="Z23" s="112">
        <v>546</v>
      </c>
      <c r="AB23" s="117">
        <f t="shared" si="2"/>
        <v>3.041952197894033E-2</v>
      </c>
    </row>
    <row r="24" spans="1:28" x14ac:dyDescent="0.25">
      <c r="S24" s="115" t="s">
        <v>70</v>
      </c>
      <c r="T24" s="115"/>
      <c r="U24" s="116"/>
      <c r="V24" s="116">
        <v>50</v>
      </c>
      <c r="W24" s="116">
        <v>46</v>
      </c>
      <c r="X24" s="116">
        <v>54</v>
      </c>
      <c r="Y24" s="112">
        <v>38</v>
      </c>
      <c r="Z24" s="112">
        <v>56</v>
      </c>
      <c r="AB24" s="117">
        <f t="shared" si="2"/>
        <v>3.1199509721990082E-3</v>
      </c>
    </row>
    <row r="25" spans="1:28" x14ac:dyDescent="0.25">
      <c r="S25" s="115" t="s">
        <v>71</v>
      </c>
      <c r="T25" s="115"/>
      <c r="U25" s="116"/>
      <c r="V25" s="116">
        <v>274</v>
      </c>
      <c r="W25" s="116">
        <v>287</v>
      </c>
      <c r="X25" s="116">
        <v>257</v>
      </c>
      <c r="Y25" s="112">
        <v>243</v>
      </c>
      <c r="Z25" s="112">
        <v>241</v>
      </c>
      <c r="AB25" s="117">
        <f t="shared" si="2"/>
        <v>1.3426931862499304E-2</v>
      </c>
    </row>
    <row r="26" spans="1:28" x14ac:dyDescent="0.25">
      <c r="S26" s="115" t="s">
        <v>72</v>
      </c>
      <c r="T26" s="115"/>
      <c r="U26" s="116"/>
      <c r="V26" s="116">
        <v>269</v>
      </c>
      <c r="W26" s="116">
        <v>269</v>
      </c>
      <c r="X26" s="116">
        <v>229</v>
      </c>
      <c r="Y26" s="112">
        <v>290</v>
      </c>
      <c r="Z26" s="112">
        <v>287</v>
      </c>
      <c r="AB26" s="117">
        <f t="shared" si="2"/>
        <v>1.5989748732519918E-2</v>
      </c>
    </row>
    <row r="27" spans="1:28" x14ac:dyDescent="0.25">
      <c r="S27" s="115" t="s">
        <v>73</v>
      </c>
      <c r="T27" s="115"/>
      <c r="U27" s="116"/>
      <c r="V27" s="116">
        <v>546</v>
      </c>
      <c r="W27" s="116">
        <v>590</v>
      </c>
      <c r="X27" s="116">
        <v>601</v>
      </c>
      <c r="Y27" s="112">
        <v>627</v>
      </c>
      <c r="Z27" s="112">
        <v>711</v>
      </c>
      <c r="AB27" s="117">
        <f t="shared" si="2"/>
        <v>3.9612234664883839E-2</v>
      </c>
    </row>
    <row r="28" spans="1:28" x14ac:dyDescent="0.25">
      <c r="S28" s="115" t="s">
        <v>74</v>
      </c>
      <c r="T28" s="115"/>
      <c r="U28" s="116"/>
      <c r="V28" s="116">
        <v>1952</v>
      </c>
      <c r="W28" s="116">
        <v>1876</v>
      </c>
      <c r="X28" s="116">
        <v>2104</v>
      </c>
      <c r="Y28" s="112">
        <v>1893</v>
      </c>
      <c r="Z28" s="112">
        <v>1837</v>
      </c>
      <c r="AB28" s="117">
        <f t="shared" si="2"/>
        <v>0.10234553457017104</v>
      </c>
    </row>
    <row r="29" spans="1:28" x14ac:dyDescent="0.25">
      <c r="S29" s="115" t="s">
        <v>75</v>
      </c>
      <c r="T29" s="115"/>
      <c r="U29" s="116"/>
      <c r="V29" s="116">
        <v>927</v>
      </c>
      <c r="W29" s="116">
        <v>866</v>
      </c>
      <c r="X29" s="116">
        <v>972</v>
      </c>
      <c r="Y29" s="112">
        <v>1001</v>
      </c>
      <c r="Z29" s="112">
        <v>1043</v>
      </c>
      <c r="AB29" s="117">
        <f t="shared" si="2"/>
        <v>5.8109086857206532E-2</v>
      </c>
    </row>
    <row r="30" spans="1:28" x14ac:dyDescent="0.25">
      <c r="S30" s="115" t="s">
        <v>76</v>
      </c>
      <c r="T30" s="115"/>
      <c r="U30" s="116"/>
      <c r="V30" s="116">
        <v>1140</v>
      </c>
      <c r="W30" s="116">
        <v>1102</v>
      </c>
      <c r="X30" s="116">
        <v>1195</v>
      </c>
      <c r="Y30" s="112">
        <v>1218</v>
      </c>
      <c r="Z30" s="112">
        <v>1186</v>
      </c>
      <c r="AB30" s="117">
        <f t="shared" si="2"/>
        <v>6.6076104518357562E-2</v>
      </c>
    </row>
    <row r="31" spans="1:28" x14ac:dyDescent="0.25">
      <c r="S31" s="115" t="s">
        <v>77</v>
      </c>
      <c r="T31" s="115"/>
      <c r="U31" s="116"/>
      <c r="V31" s="116">
        <v>1659</v>
      </c>
      <c r="W31" s="116">
        <v>1871</v>
      </c>
      <c r="X31" s="116">
        <v>1891</v>
      </c>
      <c r="Y31" s="112">
        <v>1929</v>
      </c>
      <c r="Z31" s="112">
        <v>2024</v>
      </c>
      <c r="AB31" s="117">
        <f t="shared" si="2"/>
        <v>0.11276394228090701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154</v>
      </c>
      <c r="W32" s="116">
        <v>136</v>
      </c>
      <c r="X32" s="116">
        <v>94</v>
      </c>
      <c r="Y32" s="112">
        <v>102</v>
      </c>
      <c r="Z32" s="112">
        <v>103</v>
      </c>
      <c r="AB32" s="117">
        <f t="shared" si="2"/>
        <v>5.7384812524374617E-3</v>
      </c>
    </row>
    <row r="33" spans="19:32" x14ac:dyDescent="0.25">
      <c r="S33" s="115" t="s">
        <v>79</v>
      </c>
      <c r="T33" s="115"/>
      <c r="U33" s="116"/>
      <c r="V33" s="116">
        <v>661</v>
      </c>
      <c r="W33" s="116">
        <v>792</v>
      </c>
      <c r="X33" s="116">
        <v>735</v>
      </c>
      <c r="Y33" s="112">
        <v>739</v>
      </c>
      <c r="Z33" s="112">
        <v>776</v>
      </c>
      <c r="AB33" s="117">
        <f t="shared" si="2"/>
        <v>4.3233606329043398E-2</v>
      </c>
    </row>
    <row r="34" spans="19:32" x14ac:dyDescent="0.25">
      <c r="S34" s="118" t="s">
        <v>53</v>
      </c>
      <c r="T34" s="118"/>
      <c r="U34" s="119"/>
      <c r="V34" s="119">
        <v>16778</v>
      </c>
      <c r="W34" s="119">
        <v>17830</v>
      </c>
      <c r="X34" s="119">
        <v>17547</v>
      </c>
      <c r="Y34" s="120">
        <v>17372</v>
      </c>
      <c r="Z34" s="120">
        <v>17949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9581</v>
      </c>
      <c r="W37" s="112">
        <v>10197</v>
      </c>
      <c r="X37" s="112">
        <v>9883</v>
      </c>
      <c r="Y37" s="112">
        <v>9952</v>
      </c>
      <c r="Z37" s="112">
        <v>10159</v>
      </c>
      <c r="AB37" s="132">
        <f>Z37/Z40*100</f>
        <v>82.345789089730076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1892</v>
      </c>
      <c r="W38" s="112">
        <v>1917</v>
      </c>
      <c r="X38" s="112">
        <v>2067</v>
      </c>
      <c r="Y38" s="112">
        <v>2245</v>
      </c>
      <c r="Z38" s="112">
        <v>2178</v>
      </c>
      <c r="AB38" s="132">
        <f>Z38/Z40*100</f>
        <v>17.654210910269917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11473</v>
      </c>
      <c r="W40" s="112">
        <v>12114</v>
      </c>
      <c r="X40" s="112">
        <v>11950</v>
      </c>
      <c r="Y40" s="112">
        <v>12197</v>
      </c>
      <c r="Z40" s="112">
        <v>12337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16</v>
      </c>
      <c r="W44" s="112">
        <v>22</v>
      </c>
      <c r="X44" s="112">
        <v>16</v>
      </c>
      <c r="Y44" s="112">
        <v>21</v>
      </c>
      <c r="Z44" s="112">
        <v>39</v>
      </c>
    </row>
    <row r="45" spans="19:32" x14ac:dyDescent="0.25">
      <c r="S45" s="115" t="s">
        <v>37</v>
      </c>
      <c r="T45" s="115"/>
      <c r="U45" s="112"/>
      <c r="V45" s="112">
        <v>256</v>
      </c>
      <c r="W45" s="112">
        <v>242</v>
      </c>
      <c r="X45" s="112">
        <v>223</v>
      </c>
      <c r="Y45" s="112">
        <v>241</v>
      </c>
      <c r="Z45" s="112">
        <v>266</v>
      </c>
    </row>
    <row r="46" spans="19:32" x14ac:dyDescent="0.25">
      <c r="S46" s="115" t="s">
        <v>38</v>
      </c>
      <c r="T46" s="115"/>
      <c r="U46" s="112"/>
      <c r="V46" s="112">
        <v>524</v>
      </c>
      <c r="W46" s="112">
        <v>541</v>
      </c>
      <c r="X46" s="112">
        <v>600</v>
      </c>
      <c r="Y46" s="112">
        <v>595</v>
      </c>
      <c r="Z46" s="112">
        <v>622</v>
      </c>
    </row>
    <row r="47" spans="19:32" x14ac:dyDescent="0.25">
      <c r="S47" s="115" t="s">
        <v>39</v>
      </c>
      <c r="T47" s="115"/>
      <c r="U47" s="112"/>
      <c r="V47" s="112">
        <v>1073</v>
      </c>
      <c r="W47" s="112">
        <v>1095</v>
      </c>
      <c r="X47" s="112">
        <v>1025</v>
      </c>
      <c r="Y47" s="112">
        <v>985</v>
      </c>
      <c r="Z47" s="112">
        <v>982</v>
      </c>
    </row>
    <row r="48" spans="19:32" x14ac:dyDescent="0.25">
      <c r="S48" s="115" t="s">
        <v>40</v>
      </c>
      <c r="T48" s="115"/>
      <c r="U48" s="112"/>
      <c r="V48" s="112">
        <v>1342</v>
      </c>
      <c r="W48" s="112">
        <v>1491</v>
      </c>
      <c r="X48" s="112">
        <v>1571</v>
      </c>
      <c r="Y48" s="112">
        <v>1509</v>
      </c>
      <c r="Z48" s="112">
        <v>1429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1163</v>
      </c>
      <c r="W49" s="112">
        <v>1289</v>
      </c>
      <c r="X49" s="112">
        <v>1268</v>
      </c>
      <c r="Y49" s="112">
        <v>1228</v>
      </c>
      <c r="Z49" s="112">
        <v>1259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Mount Isa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923</v>
      </c>
      <c r="W50" s="112">
        <v>1027</v>
      </c>
      <c r="X50" s="112">
        <v>1002</v>
      </c>
      <c r="Y50" s="112">
        <v>995</v>
      </c>
      <c r="Z50" s="112">
        <v>997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827</v>
      </c>
      <c r="W51" s="112">
        <v>862</v>
      </c>
      <c r="X51" s="112">
        <v>806</v>
      </c>
      <c r="Y51" s="112">
        <v>798</v>
      </c>
      <c r="Z51" s="112">
        <v>820</v>
      </c>
    </row>
    <row r="52" spans="1:26" ht="15" customHeight="1" x14ac:dyDescent="0.25">
      <c r="S52" s="115" t="s">
        <v>44</v>
      </c>
      <c r="T52" s="115"/>
      <c r="U52" s="112"/>
      <c r="V52" s="112">
        <v>838</v>
      </c>
      <c r="W52" s="112">
        <v>861</v>
      </c>
      <c r="X52" s="112">
        <v>832</v>
      </c>
      <c r="Y52" s="112">
        <v>825</v>
      </c>
      <c r="Z52" s="112">
        <v>770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804</v>
      </c>
      <c r="W53" s="112">
        <v>819</v>
      </c>
      <c r="X53" s="112">
        <v>732</v>
      </c>
      <c r="Y53" s="112">
        <v>724</v>
      </c>
      <c r="Z53" s="112">
        <v>732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662</v>
      </c>
      <c r="W54" s="112">
        <v>702</v>
      </c>
      <c r="X54" s="112">
        <v>704</v>
      </c>
      <c r="Y54" s="112">
        <v>707</v>
      </c>
      <c r="Z54" s="112">
        <v>756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404</v>
      </c>
      <c r="W55" s="112">
        <v>433</v>
      </c>
      <c r="X55" s="112">
        <v>418</v>
      </c>
      <c r="Y55" s="112">
        <v>479</v>
      </c>
      <c r="Z55" s="112">
        <v>494</v>
      </c>
    </row>
    <row r="56" spans="1:26" ht="15" customHeight="1" x14ac:dyDescent="0.25">
      <c r="S56" s="115" t="s">
        <v>48</v>
      </c>
      <c r="T56" s="115"/>
      <c r="U56" s="112"/>
      <c r="V56" s="112">
        <v>181</v>
      </c>
      <c r="W56" s="112">
        <v>197</v>
      </c>
      <c r="X56" s="112">
        <v>197</v>
      </c>
      <c r="Y56" s="112">
        <v>213</v>
      </c>
      <c r="Z56" s="112">
        <v>192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89</v>
      </c>
      <c r="W57" s="112">
        <v>96</v>
      </c>
      <c r="X57" s="112">
        <v>71</v>
      </c>
      <c r="Y57" s="112">
        <v>84</v>
      </c>
      <c r="Z57" s="112">
        <v>96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20</v>
      </c>
      <c r="W58" s="112">
        <v>31</v>
      </c>
      <c r="X58" s="112">
        <v>39</v>
      </c>
      <c r="Y58" s="112">
        <v>41</v>
      </c>
      <c r="Z58" s="112">
        <v>44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</v>
      </c>
      <c r="W59" s="112">
        <v>12</v>
      </c>
      <c r="X59" s="112">
        <v>14</v>
      </c>
      <c r="Y59" s="112">
        <v>16</v>
      </c>
      <c r="Z59" s="112">
        <v>15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3</v>
      </c>
      <c r="X60" s="112">
        <v>0</v>
      </c>
      <c r="Y60" s="112">
        <v>0</v>
      </c>
      <c r="Z60" s="112">
        <v>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9128</v>
      </c>
      <c r="W61" s="112">
        <v>9712</v>
      </c>
      <c r="X61" s="112">
        <v>9530</v>
      </c>
      <c r="Y61" s="112">
        <v>9468</v>
      </c>
      <c r="Z61" s="112">
        <v>9516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38</v>
      </c>
      <c r="W63" s="112">
        <v>34</v>
      </c>
      <c r="X63" s="112">
        <v>20</v>
      </c>
      <c r="Y63" s="112">
        <v>31</v>
      </c>
      <c r="Z63" s="112">
        <v>32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242</v>
      </c>
      <c r="W64" s="112">
        <v>273</v>
      </c>
      <c r="X64" s="112">
        <v>263</v>
      </c>
      <c r="Y64" s="112">
        <v>243</v>
      </c>
      <c r="Z64" s="112">
        <v>298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Mount Isa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561</v>
      </c>
      <c r="W65" s="112">
        <v>545</v>
      </c>
      <c r="X65" s="112">
        <v>552</v>
      </c>
      <c r="Y65" s="112">
        <v>489</v>
      </c>
      <c r="Z65" s="112">
        <v>563</v>
      </c>
    </row>
    <row r="66" spans="1:26" x14ac:dyDescent="0.25">
      <c r="S66" s="115" t="s">
        <v>39</v>
      </c>
      <c r="T66" s="115"/>
      <c r="U66" s="112"/>
      <c r="V66" s="112">
        <v>841</v>
      </c>
      <c r="W66" s="112">
        <v>912</v>
      </c>
      <c r="X66" s="112">
        <v>801</v>
      </c>
      <c r="Y66" s="112">
        <v>801</v>
      </c>
      <c r="Z66" s="112">
        <v>845</v>
      </c>
    </row>
    <row r="67" spans="1:26" x14ac:dyDescent="0.25">
      <c r="S67" s="115" t="s">
        <v>40</v>
      </c>
      <c r="T67" s="115"/>
      <c r="U67" s="112"/>
      <c r="V67" s="112">
        <v>1101</v>
      </c>
      <c r="W67" s="112">
        <v>1187</v>
      </c>
      <c r="X67" s="112">
        <v>1228</v>
      </c>
      <c r="Y67" s="112">
        <v>1238</v>
      </c>
      <c r="Z67" s="112">
        <v>1253</v>
      </c>
    </row>
    <row r="68" spans="1:26" x14ac:dyDescent="0.25">
      <c r="S68" s="115" t="s">
        <v>41</v>
      </c>
      <c r="T68" s="115"/>
      <c r="U68" s="112"/>
      <c r="V68" s="112">
        <v>1000</v>
      </c>
      <c r="W68" s="112">
        <v>1047</v>
      </c>
      <c r="X68" s="112">
        <v>1030</v>
      </c>
      <c r="Y68" s="112">
        <v>1006</v>
      </c>
      <c r="Z68" s="112">
        <v>1158</v>
      </c>
    </row>
    <row r="69" spans="1:26" x14ac:dyDescent="0.25">
      <c r="S69" s="115" t="s">
        <v>42</v>
      </c>
      <c r="T69" s="115"/>
      <c r="U69" s="112"/>
      <c r="V69" s="112">
        <v>802</v>
      </c>
      <c r="W69" s="112">
        <v>864</v>
      </c>
      <c r="X69" s="112">
        <v>873</v>
      </c>
      <c r="Y69" s="112">
        <v>840</v>
      </c>
      <c r="Z69" s="112">
        <v>933</v>
      </c>
    </row>
    <row r="70" spans="1:26" x14ac:dyDescent="0.25">
      <c r="S70" s="115" t="s">
        <v>43</v>
      </c>
      <c r="T70" s="115"/>
      <c r="U70" s="112"/>
      <c r="V70" s="112">
        <v>705</v>
      </c>
      <c r="W70" s="112">
        <v>718</v>
      </c>
      <c r="X70" s="112">
        <v>714</v>
      </c>
      <c r="Y70" s="112">
        <v>714</v>
      </c>
      <c r="Z70" s="112">
        <v>770</v>
      </c>
    </row>
    <row r="71" spans="1:26" x14ac:dyDescent="0.25">
      <c r="S71" s="115" t="s">
        <v>44</v>
      </c>
      <c r="T71" s="115"/>
      <c r="U71" s="112"/>
      <c r="V71" s="112">
        <v>767</v>
      </c>
      <c r="W71" s="112">
        <v>793</v>
      </c>
      <c r="X71" s="112">
        <v>774</v>
      </c>
      <c r="Y71" s="112">
        <v>739</v>
      </c>
      <c r="Z71" s="112">
        <v>716</v>
      </c>
    </row>
    <row r="72" spans="1:26" x14ac:dyDescent="0.25">
      <c r="S72" s="115" t="s">
        <v>45</v>
      </c>
      <c r="T72" s="115"/>
      <c r="U72" s="112"/>
      <c r="V72" s="112">
        <v>678</v>
      </c>
      <c r="W72" s="112">
        <v>703</v>
      </c>
      <c r="X72" s="112">
        <v>705</v>
      </c>
      <c r="Y72" s="112">
        <v>714</v>
      </c>
      <c r="Z72" s="112">
        <v>689</v>
      </c>
    </row>
    <row r="73" spans="1:26" x14ac:dyDescent="0.25">
      <c r="S73" s="115" t="s">
        <v>46</v>
      </c>
      <c r="T73" s="115"/>
      <c r="U73" s="112"/>
      <c r="V73" s="112">
        <v>474</v>
      </c>
      <c r="W73" s="112">
        <v>573</v>
      </c>
      <c r="X73" s="112">
        <v>570</v>
      </c>
      <c r="Y73" s="112">
        <v>573</v>
      </c>
      <c r="Z73" s="112">
        <v>567</v>
      </c>
    </row>
    <row r="74" spans="1:26" x14ac:dyDescent="0.25">
      <c r="S74" s="115" t="s">
        <v>47</v>
      </c>
      <c r="T74" s="115"/>
      <c r="U74" s="112"/>
      <c r="V74" s="112">
        <v>252</v>
      </c>
      <c r="W74" s="112">
        <v>259</v>
      </c>
      <c r="X74" s="112">
        <v>300</v>
      </c>
      <c r="Y74" s="112">
        <v>318</v>
      </c>
      <c r="Z74" s="112">
        <v>349</v>
      </c>
    </row>
    <row r="75" spans="1:26" x14ac:dyDescent="0.25">
      <c r="S75" s="115" t="s">
        <v>48</v>
      </c>
      <c r="T75" s="115"/>
      <c r="U75" s="112"/>
      <c r="V75" s="112">
        <v>123</v>
      </c>
      <c r="W75" s="112">
        <v>130</v>
      </c>
      <c r="X75" s="112">
        <v>129</v>
      </c>
      <c r="Y75" s="112">
        <v>131</v>
      </c>
      <c r="Z75" s="112">
        <v>146</v>
      </c>
    </row>
    <row r="76" spans="1:26" x14ac:dyDescent="0.25">
      <c r="S76" s="115" t="s">
        <v>49</v>
      </c>
      <c r="T76" s="115"/>
      <c r="U76" s="112"/>
      <c r="V76" s="112">
        <v>50</v>
      </c>
      <c r="W76" s="112">
        <v>56</v>
      </c>
      <c r="X76" s="112">
        <v>40</v>
      </c>
      <c r="Y76" s="112">
        <v>53</v>
      </c>
      <c r="Z76" s="112">
        <v>53</v>
      </c>
    </row>
    <row r="77" spans="1:26" x14ac:dyDescent="0.25">
      <c r="S77" s="115" t="s">
        <v>50</v>
      </c>
      <c r="T77" s="115"/>
      <c r="U77" s="112"/>
      <c r="V77" s="112">
        <v>13</v>
      </c>
      <c r="W77" s="112">
        <v>20</v>
      </c>
      <c r="X77" s="112">
        <v>16</v>
      </c>
      <c r="Y77" s="112">
        <v>20</v>
      </c>
      <c r="Z77" s="112">
        <v>24</v>
      </c>
    </row>
    <row r="78" spans="1:26" x14ac:dyDescent="0.25">
      <c r="S78" s="115" t="s">
        <v>51</v>
      </c>
      <c r="T78" s="115"/>
      <c r="U78" s="112"/>
      <c r="V78" s="112">
        <v>5</v>
      </c>
      <c r="W78" s="112">
        <v>0</v>
      </c>
      <c r="X78" s="112">
        <v>4</v>
      </c>
      <c r="Y78" s="112">
        <v>7</v>
      </c>
      <c r="Z78" s="112">
        <v>4</v>
      </c>
    </row>
    <row r="79" spans="1:26" x14ac:dyDescent="0.25">
      <c r="S79" s="115" t="s">
        <v>52</v>
      </c>
      <c r="T79" s="115"/>
      <c r="U79" s="112"/>
      <c r="V79" s="112">
        <v>3</v>
      </c>
      <c r="W79" s="112">
        <v>11</v>
      </c>
      <c r="X79" s="112">
        <v>3</v>
      </c>
      <c r="Y79" s="112">
        <v>0</v>
      </c>
      <c r="Z79" s="112">
        <v>2</v>
      </c>
    </row>
    <row r="80" spans="1:26" x14ac:dyDescent="0.25">
      <c r="S80" s="118" t="s">
        <v>53</v>
      </c>
      <c r="T80" s="118"/>
      <c r="U80" s="112"/>
      <c r="V80" s="112">
        <v>7649</v>
      </c>
      <c r="W80" s="112">
        <v>8124</v>
      </c>
      <c r="X80" s="112">
        <v>8023</v>
      </c>
      <c r="Y80" s="112">
        <v>7912</v>
      </c>
      <c r="Z80" s="112">
        <v>8402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Mount Isa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370</v>
      </c>
      <c r="W83" s="112">
        <v>383</v>
      </c>
      <c r="X83" s="112">
        <v>374</v>
      </c>
      <c r="Y83" s="112">
        <v>378</v>
      </c>
      <c r="Z83" s="112">
        <v>380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461</v>
      </c>
      <c r="W84" s="112">
        <v>517</v>
      </c>
      <c r="X84" s="112">
        <v>520</v>
      </c>
      <c r="Y84" s="112">
        <v>551</v>
      </c>
      <c r="Z84" s="112">
        <v>531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1894</v>
      </c>
      <c r="W85" s="112">
        <v>1896</v>
      </c>
      <c r="X85" s="112">
        <v>1906</v>
      </c>
      <c r="Y85" s="112">
        <v>1942</v>
      </c>
      <c r="Z85" s="112">
        <v>1963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17,949</v>
      </c>
      <c r="D86" s="96">
        <f t="shared" ref="D86:D91" si="4">AD4</f>
        <v>3.3035971223021487E-2</v>
      </c>
      <c r="E86" s="97">
        <f t="shared" ref="E86:E91" si="5">AD4</f>
        <v>3.3035971223021487E-2</v>
      </c>
      <c r="F86" s="96">
        <f t="shared" ref="F86:F91" si="6">AF4</f>
        <v>6.9921316165951319E-2</v>
      </c>
      <c r="G86" s="97">
        <f t="shared" ref="G86:G91" si="7">AF4</f>
        <v>6.9921316165951319E-2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281</v>
      </c>
      <c r="W86" s="112">
        <v>287</v>
      </c>
      <c r="X86" s="112">
        <v>297</v>
      </c>
      <c r="Y86" s="112">
        <v>331</v>
      </c>
      <c r="Z86" s="112">
        <v>339</v>
      </c>
    </row>
    <row r="87" spans="1:30" ht="15" customHeight="1" x14ac:dyDescent="0.25">
      <c r="A87" s="98" t="s">
        <v>4</v>
      </c>
      <c r="B87" s="49"/>
      <c r="C87" s="57" t="str">
        <f t="shared" si="3"/>
        <v>9,516</v>
      </c>
      <c r="D87" s="96">
        <f t="shared" si="4"/>
        <v>5.7070386810400553E-3</v>
      </c>
      <c r="E87" s="97">
        <f t="shared" si="5"/>
        <v>5.7070386810400553E-3</v>
      </c>
      <c r="F87" s="96">
        <f t="shared" si="6"/>
        <v>4.2620795442094961E-2</v>
      </c>
      <c r="G87" s="97">
        <f t="shared" si="7"/>
        <v>4.2620795442094961E-2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92</v>
      </c>
      <c r="W87" s="112">
        <v>91</v>
      </c>
      <c r="X87" s="112">
        <v>91</v>
      </c>
      <c r="Y87" s="112">
        <v>96</v>
      </c>
      <c r="Z87" s="112">
        <v>90</v>
      </c>
    </row>
    <row r="88" spans="1:30" ht="15" customHeight="1" x14ac:dyDescent="0.25">
      <c r="A88" s="98" t="s">
        <v>5</v>
      </c>
      <c r="B88" s="49"/>
      <c r="C88" s="57" t="str">
        <f t="shared" si="3"/>
        <v>8,402</v>
      </c>
      <c r="D88" s="96">
        <f t="shared" si="4"/>
        <v>6.2468386444107127E-2</v>
      </c>
      <c r="E88" s="97">
        <f t="shared" si="5"/>
        <v>6.2468386444107127E-2</v>
      </c>
      <c r="F88" s="96">
        <f t="shared" si="6"/>
        <v>9.858786610878667E-2</v>
      </c>
      <c r="G88" s="97">
        <f t="shared" si="7"/>
        <v>9.858786610878667E-2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157</v>
      </c>
      <c r="W88" s="112">
        <v>173</v>
      </c>
      <c r="X88" s="112">
        <v>169</v>
      </c>
      <c r="Y88" s="112">
        <v>162</v>
      </c>
      <c r="Z88" s="112">
        <v>180</v>
      </c>
    </row>
    <row r="89" spans="1:30" ht="15" customHeight="1" x14ac:dyDescent="0.25">
      <c r="A89" s="49" t="s">
        <v>6</v>
      </c>
      <c r="B89" s="49"/>
      <c r="C89" s="57" t="str">
        <f t="shared" si="3"/>
        <v>12,338</v>
      </c>
      <c r="D89" s="96">
        <f t="shared" si="4"/>
        <v>1.1643161692358239E-2</v>
      </c>
      <c r="E89" s="97">
        <f t="shared" si="5"/>
        <v>1.1643161692358239E-2</v>
      </c>
      <c r="F89" s="96">
        <f t="shared" si="6"/>
        <v>7.5675675675675569E-2</v>
      </c>
      <c r="G89" s="97">
        <f t="shared" si="7"/>
        <v>7.5675675675675569E-2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1205</v>
      </c>
      <c r="W89" s="112">
        <v>1272</v>
      </c>
      <c r="X89" s="112">
        <v>1308</v>
      </c>
      <c r="Y89" s="112">
        <v>1367</v>
      </c>
      <c r="Z89" s="112">
        <v>1434</v>
      </c>
    </row>
    <row r="90" spans="1:30" ht="15" customHeight="1" x14ac:dyDescent="0.25">
      <c r="A90" s="49" t="s">
        <v>98</v>
      </c>
      <c r="B90" s="49"/>
      <c r="C90" s="57" t="str">
        <f t="shared" si="3"/>
        <v>$60,584</v>
      </c>
      <c r="D90" s="96">
        <f t="shared" si="4"/>
        <v>1.7680912418868378E-2</v>
      </c>
      <c r="E90" s="97">
        <f t="shared" si="5"/>
        <v>1.7680912418868378E-2</v>
      </c>
      <c r="F90" s="96">
        <f t="shared" si="6"/>
        <v>8.4665652134992442E-2</v>
      </c>
      <c r="G90" s="97">
        <f t="shared" si="7"/>
        <v>8.4665652134992442E-2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865</v>
      </c>
      <c r="W90" s="112">
        <v>982</v>
      </c>
      <c r="X90" s="112">
        <v>941</v>
      </c>
      <c r="Y90" s="112">
        <v>965</v>
      </c>
      <c r="Z90" s="112">
        <v>884</v>
      </c>
    </row>
    <row r="91" spans="1:30" ht="15" customHeight="1" x14ac:dyDescent="0.25">
      <c r="A91" s="49" t="s">
        <v>7</v>
      </c>
      <c r="B91" s="49"/>
      <c r="C91" s="57" t="str">
        <f t="shared" si="3"/>
        <v>$1,009.9 mil</v>
      </c>
      <c r="D91" s="96">
        <f t="shared" si="4"/>
        <v>3.540364418138009E-2</v>
      </c>
      <c r="E91" s="97">
        <f t="shared" si="5"/>
        <v>3.540364418138009E-2</v>
      </c>
      <c r="F91" s="96">
        <f t="shared" si="6"/>
        <v>0.16977413172436417</v>
      </c>
      <c r="G91" s="97">
        <f t="shared" si="7"/>
        <v>0.16977413172436417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6314</v>
      </c>
      <c r="W91" s="112">
        <v>6685</v>
      </c>
      <c r="X91" s="112">
        <v>6549</v>
      </c>
      <c r="Y91" s="112">
        <v>6765</v>
      </c>
      <c r="Z91" s="112">
        <v>6736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402</v>
      </c>
      <c r="W93" s="112">
        <v>420</v>
      </c>
      <c r="X93" s="112">
        <v>422</v>
      </c>
      <c r="Y93" s="112">
        <v>420</v>
      </c>
      <c r="Z93" s="112">
        <v>440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917</v>
      </c>
      <c r="W94" s="112">
        <v>973</v>
      </c>
      <c r="X94" s="112">
        <v>1001</v>
      </c>
      <c r="Y94" s="112">
        <v>1024</v>
      </c>
      <c r="Z94" s="112">
        <v>1043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219</v>
      </c>
      <c r="W95" s="112">
        <v>245</v>
      </c>
      <c r="X95" s="112">
        <v>230</v>
      </c>
      <c r="Y95" s="112">
        <v>249</v>
      </c>
      <c r="Z95" s="112">
        <v>262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834</v>
      </c>
      <c r="W96" s="112">
        <v>894</v>
      </c>
      <c r="X96" s="112">
        <v>920</v>
      </c>
      <c r="Y96" s="112">
        <v>923</v>
      </c>
      <c r="Z96" s="112">
        <v>970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930</v>
      </c>
      <c r="W97" s="112">
        <v>998</v>
      </c>
      <c r="X97" s="112">
        <v>1031</v>
      </c>
      <c r="Y97" s="112">
        <v>1005</v>
      </c>
      <c r="Z97" s="112">
        <v>1002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482</v>
      </c>
      <c r="W98" s="112">
        <v>476</v>
      </c>
      <c r="X98" s="112">
        <v>460</v>
      </c>
      <c r="Y98" s="112">
        <v>446</v>
      </c>
      <c r="Z98" s="112">
        <v>466</v>
      </c>
    </row>
    <row r="99" spans="1:32" ht="15" customHeight="1" x14ac:dyDescent="0.25">
      <c r="S99" s="115" t="s">
        <v>199</v>
      </c>
      <c r="T99" s="115"/>
      <c r="U99" s="112"/>
      <c r="V99" s="112">
        <v>178</v>
      </c>
      <c r="W99" s="112">
        <v>162</v>
      </c>
      <c r="X99" s="112">
        <v>187</v>
      </c>
      <c r="Y99" s="112">
        <v>202</v>
      </c>
      <c r="Z99" s="112">
        <v>247</v>
      </c>
    </row>
    <row r="100" spans="1:32" ht="15" customHeight="1" x14ac:dyDescent="0.25">
      <c r="S100" s="115" t="s">
        <v>58</v>
      </c>
      <c r="T100" s="115"/>
      <c r="U100" s="112"/>
      <c r="V100" s="112">
        <v>444</v>
      </c>
      <c r="W100" s="112">
        <v>485</v>
      </c>
      <c r="X100" s="112">
        <v>466</v>
      </c>
      <c r="Y100" s="112">
        <v>470</v>
      </c>
      <c r="Z100" s="112">
        <v>457</v>
      </c>
    </row>
    <row r="101" spans="1:32" x14ac:dyDescent="0.25">
      <c r="A101" s="18"/>
      <c r="S101" s="118" t="s">
        <v>53</v>
      </c>
      <c r="T101" s="118"/>
      <c r="U101" s="112"/>
      <c r="V101" s="112">
        <v>5163</v>
      </c>
      <c r="W101" s="112">
        <v>5429</v>
      </c>
      <c r="X101" s="112">
        <v>5405</v>
      </c>
      <c r="Y101" s="112">
        <v>5424</v>
      </c>
      <c r="Z101" s="112">
        <v>5573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12554</v>
      </c>
      <c r="W104" s="112">
        <v>13268</v>
      </c>
      <c r="X104" s="112">
        <v>13090</v>
      </c>
      <c r="Y104" s="112">
        <v>13857</v>
      </c>
      <c r="Z104" s="112">
        <v>13857</v>
      </c>
      <c r="AB104" s="109" t="str">
        <f>TEXT(Z104,"###,###")</f>
        <v>13,857</v>
      </c>
      <c r="AD104" s="130">
        <f>Z104/($Z$4)*100</f>
        <v>77.202072538860094</v>
      </c>
      <c r="AF104" s="109"/>
    </row>
    <row r="105" spans="1:32" x14ac:dyDescent="0.25">
      <c r="S105" s="115" t="s">
        <v>17</v>
      </c>
      <c r="T105" s="115"/>
      <c r="U105" s="112"/>
      <c r="V105" s="112">
        <v>3341</v>
      </c>
      <c r="W105" s="112">
        <v>3222</v>
      </c>
      <c r="X105" s="112">
        <v>3407</v>
      </c>
      <c r="Y105" s="112">
        <v>3404</v>
      </c>
      <c r="Z105" s="112">
        <v>3380</v>
      </c>
      <c r="AB105" s="109" t="str">
        <f>TEXT(Z105,"###,###")</f>
        <v>3,380</v>
      </c>
      <c r="AD105" s="130">
        <f>Z105/($Z$4)*100</f>
        <v>18.83113265362973</v>
      </c>
      <c r="AF105" s="109"/>
    </row>
    <row r="106" spans="1:32" x14ac:dyDescent="0.25">
      <c r="S106" s="118" t="s">
        <v>53</v>
      </c>
      <c r="T106" s="118"/>
      <c r="U106" s="120"/>
      <c r="V106" s="120">
        <v>15895</v>
      </c>
      <c r="W106" s="120">
        <v>16490</v>
      </c>
      <c r="X106" s="120">
        <v>16497</v>
      </c>
      <c r="Y106" s="120">
        <v>17261</v>
      </c>
      <c r="Z106" s="120">
        <v>17237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1448</v>
      </c>
      <c r="W108" s="112">
        <v>1869</v>
      </c>
      <c r="X108" s="112">
        <v>1321</v>
      </c>
      <c r="Y108" s="112">
        <v>1279</v>
      </c>
      <c r="Z108" s="112">
        <v>1328</v>
      </c>
      <c r="AB108" s="109" t="str">
        <f>TEXT(Z108,"###,###")</f>
        <v>1,328</v>
      </c>
      <c r="AD108" s="130">
        <f>Z108/($Z$4)*100</f>
        <v>7.398740876929077</v>
      </c>
      <c r="AF108" s="109"/>
    </row>
    <row r="109" spans="1:32" x14ac:dyDescent="0.25">
      <c r="S109" s="115" t="s">
        <v>20</v>
      </c>
      <c r="T109" s="115"/>
      <c r="U109" s="112"/>
      <c r="V109" s="112">
        <v>2095</v>
      </c>
      <c r="W109" s="112">
        <v>2307</v>
      </c>
      <c r="X109" s="112">
        <v>2631</v>
      </c>
      <c r="Y109" s="112">
        <v>2379</v>
      </c>
      <c r="Z109" s="112">
        <v>2351</v>
      </c>
      <c r="AB109" s="109" t="str">
        <f>TEXT(Z109,"###,###")</f>
        <v>2,351</v>
      </c>
      <c r="AD109" s="130">
        <f>Z109/($Z$4)*100</f>
        <v>13.09822274221405</v>
      </c>
      <c r="AF109" s="109"/>
    </row>
    <row r="110" spans="1:32" x14ac:dyDescent="0.25">
      <c r="S110" s="115" t="s">
        <v>21</v>
      </c>
      <c r="T110" s="115"/>
      <c r="U110" s="112"/>
      <c r="V110" s="112">
        <v>4054</v>
      </c>
      <c r="W110" s="112">
        <v>4118</v>
      </c>
      <c r="X110" s="112">
        <v>4016</v>
      </c>
      <c r="Y110" s="112">
        <v>3964</v>
      </c>
      <c r="Z110" s="112">
        <v>3934</v>
      </c>
      <c r="AB110" s="109" t="str">
        <f>TEXT(Z110,"###,###")</f>
        <v>3,934</v>
      </c>
      <c r="AD110" s="130">
        <f>Z110/($Z$4)*100</f>
        <v>21.917655579698035</v>
      </c>
      <c r="AF110" s="109"/>
    </row>
    <row r="111" spans="1:32" x14ac:dyDescent="0.25">
      <c r="S111" s="115" t="s">
        <v>22</v>
      </c>
      <c r="T111" s="115"/>
      <c r="U111" s="112"/>
      <c r="V111" s="112">
        <v>8305</v>
      </c>
      <c r="W111" s="112">
        <v>8384</v>
      </c>
      <c r="X111" s="112">
        <v>8584</v>
      </c>
      <c r="Y111" s="112">
        <v>9111</v>
      </c>
      <c r="Z111" s="112">
        <v>9739</v>
      </c>
      <c r="AB111" s="109" t="str">
        <f>TEXT(Z111,"###,###")</f>
        <v>9,739</v>
      </c>
      <c r="AD111" s="130">
        <f>Z111/($Z$4)*100</f>
        <v>54.259290211153818</v>
      </c>
      <c r="AF111" s="109"/>
    </row>
    <row r="112" spans="1:32" x14ac:dyDescent="0.25">
      <c r="S112" s="118" t="s">
        <v>53</v>
      </c>
      <c r="T112" s="118"/>
      <c r="U112" s="112"/>
      <c r="V112" s="112">
        <v>16778</v>
      </c>
      <c r="W112" s="112">
        <v>17831</v>
      </c>
      <c r="X112" s="112">
        <v>17550</v>
      </c>
      <c r="Y112" s="112">
        <v>17377</v>
      </c>
      <c r="Z112" s="112">
        <v>17949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38.340000000000003</v>
      </c>
      <c r="W118" s="131">
        <v>38.54</v>
      </c>
      <c r="X118" s="131">
        <v>38.54</v>
      </c>
      <c r="Y118" s="131">
        <v>38.68</v>
      </c>
      <c r="Z118" s="131">
        <v>38.590000000000003</v>
      </c>
      <c r="AB118" s="109" t="str">
        <f>TEXT(Z118,"##.0")</f>
        <v>38.6</v>
      </c>
    </row>
    <row r="120" spans="19:32" x14ac:dyDescent="0.25">
      <c r="S120" s="101" t="s">
        <v>100</v>
      </c>
      <c r="T120" s="112"/>
      <c r="U120" s="112"/>
      <c r="V120" s="112">
        <v>10502</v>
      </c>
      <c r="W120" s="112">
        <v>10970</v>
      </c>
      <c r="X120" s="112">
        <v>10847</v>
      </c>
      <c r="Y120" s="112">
        <v>11410</v>
      </c>
      <c r="Z120" s="112">
        <v>11553</v>
      </c>
      <c r="AB120" s="109" t="str">
        <f>TEXT(Z120,"###,###")</f>
        <v>11,553</v>
      </c>
    </row>
    <row r="121" spans="19:32" x14ac:dyDescent="0.25">
      <c r="S121" s="101" t="s">
        <v>101</v>
      </c>
      <c r="T121" s="112"/>
      <c r="U121" s="112"/>
      <c r="V121" s="112">
        <v>270</v>
      </c>
      <c r="W121" s="112">
        <v>292</v>
      </c>
      <c r="X121" s="112">
        <v>277</v>
      </c>
      <c r="Y121" s="112">
        <v>273</v>
      </c>
      <c r="Z121" s="112">
        <v>287</v>
      </c>
      <c r="AB121" s="109" t="str">
        <f>TEXT(Z121,"###,###")</f>
        <v>287</v>
      </c>
    </row>
    <row r="122" spans="19:32" x14ac:dyDescent="0.25">
      <c r="S122" s="101" t="s">
        <v>102</v>
      </c>
      <c r="T122" s="112"/>
      <c r="U122" s="112"/>
      <c r="V122" s="112">
        <v>708</v>
      </c>
      <c r="W122" s="112">
        <v>854</v>
      </c>
      <c r="X122" s="112">
        <v>823</v>
      </c>
      <c r="Y122" s="112">
        <v>512</v>
      </c>
      <c r="Z122" s="112">
        <v>498</v>
      </c>
      <c r="AB122" s="109" t="str">
        <f>TEXT(Z122,"###,###")</f>
        <v>498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11210</v>
      </c>
      <c r="W124" s="112">
        <v>11824</v>
      </c>
      <c r="X124" s="112">
        <v>11670</v>
      </c>
      <c r="Y124" s="112">
        <v>11922</v>
      </c>
      <c r="Z124" s="112">
        <v>12051</v>
      </c>
      <c r="AB124" s="109" t="str">
        <f>TEXT(Z124,"###,###")</f>
        <v>12,051</v>
      </c>
      <c r="AD124" s="127">
        <f>Z124/$Z$7*100</f>
        <v>97.673853136651005</v>
      </c>
    </row>
    <row r="125" spans="19:32" x14ac:dyDescent="0.25">
      <c r="S125" s="101" t="s">
        <v>104</v>
      </c>
      <c r="T125" s="112"/>
      <c r="U125" s="112"/>
      <c r="V125" s="112">
        <v>978</v>
      </c>
      <c r="W125" s="112">
        <v>1146</v>
      </c>
      <c r="X125" s="112">
        <v>1100</v>
      </c>
      <c r="Y125" s="112">
        <v>785</v>
      </c>
      <c r="Z125" s="112">
        <v>785</v>
      </c>
      <c r="AB125" s="109" t="str">
        <f>TEXT(Z125,"###,###")</f>
        <v>785</v>
      </c>
      <c r="AD125" s="127">
        <f>Z125/$Z$7*100</f>
        <v>6.3624574485329877</v>
      </c>
    </row>
    <row r="127" spans="19:32" x14ac:dyDescent="0.25">
      <c r="S127" s="101" t="s">
        <v>105</v>
      </c>
      <c r="T127" s="112"/>
      <c r="U127" s="112"/>
      <c r="V127" s="112">
        <v>6315</v>
      </c>
      <c r="W127" s="112">
        <v>6685</v>
      </c>
      <c r="X127" s="112">
        <v>6549</v>
      </c>
      <c r="Y127" s="112">
        <v>6764</v>
      </c>
      <c r="Z127" s="112">
        <v>6740</v>
      </c>
      <c r="AB127" s="109" t="str">
        <f>TEXT(Z127,"###,###")</f>
        <v>6,740</v>
      </c>
      <c r="AD127" s="127">
        <f>Z127/$Z$7*100</f>
        <v>54.627978602690874</v>
      </c>
    </row>
    <row r="128" spans="19:32" x14ac:dyDescent="0.25">
      <c r="S128" s="101" t="s">
        <v>106</v>
      </c>
      <c r="T128" s="112"/>
      <c r="U128" s="112"/>
      <c r="V128" s="112">
        <v>5157</v>
      </c>
      <c r="W128" s="112">
        <v>5429</v>
      </c>
      <c r="X128" s="112">
        <v>5400</v>
      </c>
      <c r="Y128" s="112">
        <v>5428</v>
      </c>
      <c r="Z128" s="112">
        <v>5569</v>
      </c>
      <c r="AB128" s="109" t="str">
        <f>TEXT(Z128,"###,###")</f>
        <v>5,569</v>
      </c>
      <c r="AD128" s="127">
        <f>Z128/$Z$7*100</f>
        <v>45.136975198573516</v>
      </c>
    </row>
    <row r="130" spans="19:20" x14ac:dyDescent="0.25">
      <c r="S130" s="101" t="s">
        <v>280</v>
      </c>
      <c r="T130" s="127">
        <v>93.637542551467007</v>
      </c>
    </row>
    <row r="131" spans="19:20" x14ac:dyDescent="0.25">
      <c r="S131" s="101" t="s">
        <v>281</v>
      </c>
      <c r="T131" s="127">
        <v>2.326146863349003</v>
      </c>
    </row>
    <row r="132" spans="19:20" x14ac:dyDescent="0.25">
      <c r="S132" s="101" t="s">
        <v>282</v>
      </c>
      <c r="T132" s="127">
        <v>4.0363105851839842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1A1534F-CFB3-4E94-A40C-F641868E656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E342DE9-CF12-4D90-AC00-70428C81DA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73810B7-7F17-4FF7-93E8-111C6B876E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285899B-CB7E-4C74-9F1E-26A251613C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4341F-6DF1-439D-A0B2-52F2B5AFCF42}">
  <sheetPr codeName="Sheet11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160</v>
      </c>
      <c r="T1" s="99"/>
      <c r="U1" s="99"/>
      <c r="V1" s="99"/>
      <c r="W1" s="99"/>
      <c r="X1" s="99"/>
      <c r="Y1" s="100" t="s">
        <v>161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160</v>
      </c>
      <c r="Y3" s="105" t="s">
        <v>161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9.50 Murweh,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3462</v>
      </c>
      <c r="W4" s="108">
        <v>3964</v>
      </c>
      <c r="X4" s="108">
        <v>3519</v>
      </c>
      <c r="Y4" s="108">
        <v>3853</v>
      </c>
      <c r="Z4" s="108">
        <v>3881</v>
      </c>
      <c r="AB4" s="109" t="str">
        <f>TEXT(Z4,"###,###")</f>
        <v>3,881</v>
      </c>
      <c r="AD4" s="110">
        <f>Z4/Y4-1</f>
        <v>7.2670646249675119E-3</v>
      </c>
      <c r="AF4" s="110">
        <f>Z4/V4-1</f>
        <v>0.12102830733679948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1720</v>
      </c>
      <c r="W5" s="108">
        <v>1927</v>
      </c>
      <c r="X5" s="108">
        <v>1736</v>
      </c>
      <c r="Y5" s="108">
        <v>1940</v>
      </c>
      <c r="Z5" s="108">
        <v>1906</v>
      </c>
      <c r="AB5" s="109" t="str">
        <f>TEXT(Z5,"###,###")</f>
        <v>1,906</v>
      </c>
      <c r="AD5" s="110">
        <f t="shared" ref="AD5:AD9" si="0">Z5/Y5-1</f>
        <v>-1.7525773195876337E-2</v>
      </c>
      <c r="AF5" s="110">
        <f t="shared" ref="AF5:AF9" si="1">Z5/V5-1</f>
        <v>0.10813953488372086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1743</v>
      </c>
      <c r="W6" s="108">
        <v>2035</v>
      </c>
      <c r="X6" s="108">
        <v>1781</v>
      </c>
      <c r="Y6" s="108">
        <v>1919</v>
      </c>
      <c r="Z6" s="108">
        <v>1966</v>
      </c>
      <c r="AB6" s="109" t="str">
        <f>TEXT(Z6,"###,###")</f>
        <v>1,966</v>
      </c>
      <c r="AD6" s="110">
        <f t="shared" si="0"/>
        <v>2.4491922876498151E-2</v>
      </c>
      <c r="AF6" s="110">
        <f t="shared" si="1"/>
        <v>0.12794033275960981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2289</v>
      </c>
      <c r="W7" s="108">
        <v>2642</v>
      </c>
      <c r="X7" s="108">
        <v>2336</v>
      </c>
      <c r="Y7" s="108">
        <v>2581</v>
      </c>
      <c r="Z7" s="108">
        <v>2579</v>
      </c>
      <c r="AB7" s="109" t="str">
        <f>TEXT(Z7,"###,###")</f>
        <v>2,579</v>
      </c>
      <c r="AD7" s="110">
        <f t="shared" si="0"/>
        <v>-7.7489345215031591E-4</v>
      </c>
      <c r="AF7" s="110">
        <f t="shared" si="1"/>
        <v>0.12669287898645698</v>
      </c>
    </row>
    <row r="8" spans="1:32" ht="17.25" customHeight="1" x14ac:dyDescent="0.25">
      <c r="A8" s="64" t="s">
        <v>12</v>
      </c>
      <c r="B8" s="65"/>
      <c r="C8" s="29"/>
      <c r="D8" s="66" t="str">
        <f>AB4</f>
        <v>3,881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2,579</v>
      </c>
      <c r="P8" s="67"/>
      <c r="S8" s="107" t="s">
        <v>84</v>
      </c>
      <c r="T8" s="108"/>
      <c r="U8" s="108"/>
      <c r="V8" s="108">
        <v>36032</v>
      </c>
      <c r="W8" s="108">
        <v>37602.339999999997</v>
      </c>
      <c r="X8" s="108">
        <v>41380</v>
      </c>
      <c r="Y8" s="108">
        <v>39590.93</v>
      </c>
      <c r="Z8" s="108">
        <v>39690.15</v>
      </c>
      <c r="AB8" s="109" t="str">
        <f>TEXT(Z8,"$###,###")</f>
        <v>$39,690</v>
      </c>
      <c r="AD8" s="110">
        <f t="shared" si="0"/>
        <v>2.5061295604826839E-3</v>
      </c>
      <c r="AF8" s="110">
        <f t="shared" si="1"/>
        <v>0.10152503330373008</v>
      </c>
    </row>
    <row r="9" spans="1:32" x14ac:dyDescent="0.25">
      <c r="A9" s="30" t="s">
        <v>14</v>
      </c>
      <c r="B9" s="71"/>
      <c r="C9" s="72"/>
      <c r="D9" s="73">
        <f>AD104</f>
        <v>61.968564802885851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50.484683986041098</v>
      </c>
      <c r="P9" s="74" t="s">
        <v>85</v>
      </c>
      <c r="S9" s="107" t="s">
        <v>7</v>
      </c>
      <c r="T9" s="108"/>
      <c r="U9" s="108"/>
      <c r="V9" s="108">
        <v>112803781</v>
      </c>
      <c r="W9" s="108">
        <v>121245335</v>
      </c>
      <c r="X9" s="108">
        <v>108571552</v>
      </c>
      <c r="Y9" s="108">
        <v>125457737</v>
      </c>
      <c r="Z9" s="108">
        <v>144817121</v>
      </c>
      <c r="AB9" s="109" t="str">
        <f>TEXT(Z9/1000000,"$#,###.0")&amp;" mil"</f>
        <v>$144.8 mil</v>
      </c>
      <c r="AD9" s="110">
        <f t="shared" si="0"/>
        <v>0.15431000481062407</v>
      </c>
      <c r="AF9" s="110">
        <f t="shared" si="1"/>
        <v>0.28379669294950327</v>
      </c>
    </row>
    <row r="10" spans="1:32" x14ac:dyDescent="0.25">
      <c r="A10" s="30" t="s">
        <v>17</v>
      </c>
      <c r="B10" s="71"/>
      <c r="C10" s="72"/>
      <c r="D10" s="73">
        <f>AD105</f>
        <v>24.091728935841278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49.398991857309035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71.035284994183783</v>
      </c>
      <c r="P11" s="74" t="s">
        <v>85</v>
      </c>
      <c r="S11" s="107" t="s">
        <v>29</v>
      </c>
      <c r="T11" s="112"/>
      <c r="U11" s="112"/>
      <c r="V11" s="112">
        <v>2904</v>
      </c>
      <c r="W11" s="112">
        <v>3195</v>
      </c>
      <c r="X11" s="112">
        <v>2914</v>
      </c>
      <c r="Y11" s="112">
        <v>3104</v>
      </c>
      <c r="Z11" s="112">
        <v>3134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14.191547111283443</v>
      </c>
      <c r="P12" s="74" t="s">
        <v>85</v>
      </c>
      <c r="S12" s="107" t="s">
        <v>30</v>
      </c>
      <c r="T12" s="112"/>
      <c r="U12" s="112"/>
      <c r="V12" s="112">
        <v>557</v>
      </c>
      <c r="W12" s="112">
        <v>770</v>
      </c>
      <c r="X12" s="112">
        <v>605</v>
      </c>
      <c r="Y12" s="112">
        <v>748</v>
      </c>
      <c r="Z12" s="112">
        <v>747</v>
      </c>
    </row>
    <row r="13" spans="1:32" ht="15" customHeight="1" x14ac:dyDescent="0.25">
      <c r="A13" s="30" t="s">
        <v>19</v>
      </c>
      <c r="B13" s="72"/>
      <c r="C13" s="72"/>
      <c r="D13" s="73">
        <f>AD108</f>
        <v>20.587477454264363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14.734393175649476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17.212058747745427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42.4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19.015717598557071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17.772603802871558</v>
      </c>
      <c r="P15" s="74" t="s">
        <v>85</v>
      </c>
      <c r="S15" s="115" t="s">
        <v>61</v>
      </c>
      <c r="T15" s="115"/>
      <c r="U15" s="116"/>
      <c r="V15" s="116">
        <v>476</v>
      </c>
      <c r="W15" s="116">
        <v>529</v>
      </c>
      <c r="X15" s="116">
        <v>497</v>
      </c>
      <c r="Y15" s="112">
        <v>586</v>
      </c>
      <c r="Z15" s="112">
        <v>545</v>
      </c>
      <c r="AB15" s="117">
        <f t="shared" ref="AB15:AB34" si="2">IF(Z15="np",0,Z15/$Z$34)</f>
        <v>0.14042772481319249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28.678175727905181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82.227396197128442</v>
      </c>
      <c r="P16" s="37" t="s">
        <v>85</v>
      </c>
      <c r="S16" s="115" t="s">
        <v>62</v>
      </c>
      <c r="T16" s="115"/>
      <c r="U16" s="116"/>
      <c r="V16" s="116">
        <v>18</v>
      </c>
      <c r="W16" s="116">
        <v>17</v>
      </c>
      <c r="X16" s="116">
        <v>15</v>
      </c>
      <c r="Y16" s="112">
        <v>4</v>
      </c>
      <c r="Z16" s="112">
        <v>12</v>
      </c>
      <c r="AB16" s="117">
        <f t="shared" si="2"/>
        <v>3.0919866013913938E-3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270</v>
      </c>
      <c r="W17" s="116">
        <v>381</v>
      </c>
      <c r="X17" s="116">
        <v>291</v>
      </c>
      <c r="Y17" s="112">
        <v>279</v>
      </c>
      <c r="Z17" s="112">
        <v>248</v>
      </c>
      <c r="AB17" s="117">
        <f t="shared" si="2"/>
        <v>6.3901056428755473E-2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10</v>
      </c>
      <c r="W18" s="116">
        <v>20</v>
      </c>
      <c r="X18" s="116">
        <v>19</v>
      </c>
      <c r="Y18" s="112">
        <v>13</v>
      </c>
      <c r="Z18" s="112">
        <v>18</v>
      </c>
      <c r="AB18" s="117">
        <f t="shared" si="2"/>
        <v>4.6379799020870912E-3</v>
      </c>
    </row>
    <row r="19" spans="1:28" x14ac:dyDescent="0.25">
      <c r="A19" s="63" t="str">
        <f>$S$1&amp;" ("&amp;$V$2&amp;" to "&amp;$Z$2&amp;")"</f>
        <v>Murweh (2016-17 to 2020-21)</v>
      </c>
      <c r="B19" s="63"/>
      <c r="C19" s="63"/>
      <c r="D19" s="63"/>
      <c r="E19" s="63"/>
      <c r="F19" s="63"/>
      <c r="G19" s="63" t="str">
        <f>$S$1&amp;" ("&amp;$V$2&amp;" to "&amp;$Z$2&amp;")"</f>
        <v>Murweh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178</v>
      </c>
      <c r="W19" s="116">
        <v>223</v>
      </c>
      <c r="X19" s="116">
        <v>211</v>
      </c>
      <c r="Y19" s="112">
        <v>236</v>
      </c>
      <c r="Z19" s="112">
        <v>244</v>
      </c>
      <c r="AB19" s="117">
        <f t="shared" si="2"/>
        <v>6.2870394228291673E-2</v>
      </c>
    </row>
    <row r="20" spans="1:28" x14ac:dyDescent="0.25">
      <c r="S20" s="115" t="s">
        <v>66</v>
      </c>
      <c r="T20" s="115"/>
      <c r="U20" s="116"/>
      <c r="V20" s="116">
        <v>51</v>
      </c>
      <c r="W20" s="116">
        <v>68</v>
      </c>
      <c r="X20" s="116">
        <v>55</v>
      </c>
      <c r="Y20" s="112">
        <v>61</v>
      </c>
      <c r="Z20" s="112">
        <v>84</v>
      </c>
      <c r="AB20" s="117">
        <f t="shared" si="2"/>
        <v>2.1643906209739758E-2</v>
      </c>
    </row>
    <row r="21" spans="1:28" x14ac:dyDescent="0.25">
      <c r="S21" s="115" t="s">
        <v>67</v>
      </c>
      <c r="T21" s="115"/>
      <c r="U21" s="116"/>
      <c r="V21" s="116">
        <v>310</v>
      </c>
      <c r="W21" s="116">
        <v>358</v>
      </c>
      <c r="X21" s="116">
        <v>318</v>
      </c>
      <c r="Y21" s="112">
        <v>303</v>
      </c>
      <c r="Z21" s="112">
        <v>347</v>
      </c>
      <c r="AB21" s="117">
        <f t="shared" si="2"/>
        <v>8.9409945890234474E-2</v>
      </c>
    </row>
    <row r="22" spans="1:28" x14ac:dyDescent="0.25">
      <c r="S22" s="115" t="s">
        <v>68</v>
      </c>
      <c r="T22" s="115"/>
      <c r="U22" s="116"/>
      <c r="V22" s="116">
        <v>221</v>
      </c>
      <c r="W22" s="116">
        <v>261</v>
      </c>
      <c r="X22" s="116">
        <v>233</v>
      </c>
      <c r="Y22" s="112">
        <v>254</v>
      </c>
      <c r="Z22" s="112">
        <v>289</v>
      </c>
      <c r="AB22" s="117">
        <f t="shared" si="2"/>
        <v>7.4465343983509402E-2</v>
      </c>
    </row>
    <row r="23" spans="1:28" x14ac:dyDescent="0.25">
      <c r="S23" s="115" t="s">
        <v>69</v>
      </c>
      <c r="T23" s="115"/>
      <c r="U23" s="116"/>
      <c r="V23" s="116">
        <v>98</v>
      </c>
      <c r="W23" s="116">
        <v>137</v>
      </c>
      <c r="X23" s="116">
        <v>83</v>
      </c>
      <c r="Y23" s="112">
        <v>127</v>
      </c>
      <c r="Z23" s="112">
        <v>120</v>
      </c>
      <c r="AB23" s="117">
        <f t="shared" si="2"/>
        <v>3.091986601391394E-2</v>
      </c>
    </row>
    <row r="24" spans="1:28" x14ac:dyDescent="0.25">
      <c r="S24" s="115" t="s">
        <v>70</v>
      </c>
      <c r="T24" s="115"/>
      <c r="U24" s="116"/>
      <c r="V24" s="116">
        <v>14</v>
      </c>
      <c r="W24" s="116">
        <v>15</v>
      </c>
      <c r="X24" s="116">
        <v>24</v>
      </c>
      <c r="Y24" s="112">
        <v>15</v>
      </c>
      <c r="Z24" s="112">
        <v>18</v>
      </c>
      <c r="AB24" s="117">
        <f t="shared" si="2"/>
        <v>4.6379799020870912E-3</v>
      </c>
    </row>
    <row r="25" spans="1:28" x14ac:dyDescent="0.25">
      <c r="S25" s="115" t="s">
        <v>71</v>
      </c>
      <c r="T25" s="115"/>
      <c r="U25" s="116"/>
      <c r="V25" s="116">
        <v>77</v>
      </c>
      <c r="W25" s="116">
        <v>68</v>
      </c>
      <c r="X25" s="116">
        <v>82</v>
      </c>
      <c r="Y25" s="112">
        <v>90</v>
      </c>
      <c r="Z25" s="112">
        <v>79</v>
      </c>
      <c r="AB25" s="117">
        <f t="shared" si="2"/>
        <v>2.0355578459160011E-2</v>
      </c>
    </row>
    <row r="26" spans="1:28" x14ac:dyDescent="0.25">
      <c r="S26" s="115" t="s">
        <v>72</v>
      </c>
      <c r="T26" s="115"/>
      <c r="U26" s="116"/>
      <c r="V26" s="116">
        <v>32</v>
      </c>
      <c r="W26" s="116">
        <v>38</v>
      </c>
      <c r="X26" s="116">
        <v>29</v>
      </c>
      <c r="Y26" s="112">
        <v>61</v>
      </c>
      <c r="Z26" s="112">
        <v>47</v>
      </c>
      <c r="AB26" s="117">
        <f t="shared" si="2"/>
        <v>1.2110280855449627E-2</v>
      </c>
    </row>
    <row r="27" spans="1:28" x14ac:dyDescent="0.25">
      <c r="S27" s="115" t="s">
        <v>73</v>
      </c>
      <c r="T27" s="115"/>
      <c r="U27" s="116"/>
      <c r="V27" s="116">
        <v>72</v>
      </c>
      <c r="W27" s="116">
        <v>117</v>
      </c>
      <c r="X27" s="116">
        <v>82</v>
      </c>
      <c r="Y27" s="112">
        <v>92</v>
      </c>
      <c r="Z27" s="112">
        <v>100</v>
      </c>
      <c r="AB27" s="117">
        <f t="shared" si="2"/>
        <v>2.5766555011594951E-2</v>
      </c>
    </row>
    <row r="28" spans="1:28" x14ac:dyDescent="0.25">
      <c r="S28" s="115" t="s">
        <v>74</v>
      </c>
      <c r="T28" s="115"/>
      <c r="U28" s="116"/>
      <c r="V28" s="116">
        <v>132</v>
      </c>
      <c r="W28" s="116">
        <v>118</v>
      </c>
      <c r="X28" s="116">
        <v>136</v>
      </c>
      <c r="Y28" s="112">
        <v>191</v>
      </c>
      <c r="Z28" s="112">
        <v>183</v>
      </c>
      <c r="AB28" s="117">
        <f t="shared" si="2"/>
        <v>4.7152795671218758E-2</v>
      </c>
    </row>
    <row r="29" spans="1:28" x14ac:dyDescent="0.25">
      <c r="S29" s="115" t="s">
        <v>75</v>
      </c>
      <c r="T29" s="115"/>
      <c r="U29" s="116"/>
      <c r="V29" s="116">
        <v>288</v>
      </c>
      <c r="W29" s="116">
        <v>312</v>
      </c>
      <c r="X29" s="116">
        <v>320</v>
      </c>
      <c r="Y29" s="112">
        <v>344</v>
      </c>
      <c r="Z29" s="112">
        <v>325</v>
      </c>
      <c r="AB29" s="117">
        <f t="shared" si="2"/>
        <v>8.3741303787683588E-2</v>
      </c>
    </row>
    <row r="30" spans="1:28" x14ac:dyDescent="0.25">
      <c r="S30" s="115" t="s">
        <v>76</v>
      </c>
      <c r="T30" s="115"/>
      <c r="U30" s="116"/>
      <c r="V30" s="116">
        <v>257</v>
      </c>
      <c r="W30" s="116">
        <v>308</v>
      </c>
      <c r="X30" s="116">
        <v>281</v>
      </c>
      <c r="Y30" s="112">
        <v>235</v>
      </c>
      <c r="Z30" s="112">
        <v>260</v>
      </c>
      <c r="AB30" s="117">
        <f t="shared" si="2"/>
        <v>6.6993043030146873E-2</v>
      </c>
    </row>
    <row r="31" spans="1:28" x14ac:dyDescent="0.25">
      <c r="S31" s="115" t="s">
        <v>77</v>
      </c>
      <c r="T31" s="115"/>
      <c r="U31" s="116"/>
      <c r="V31" s="116">
        <v>397</v>
      </c>
      <c r="W31" s="116">
        <v>433</v>
      </c>
      <c r="X31" s="116">
        <v>412</v>
      </c>
      <c r="Y31" s="112">
        <v>454</v>
      </c>
      <c r="Z31" s="112">
        <v>491</v>
      </c>
      <c r="AB31" s="117">
        <f t="shared" si="2"/>
        <v>0.1265137851069312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21</v>
      </c>
      <c r="W32" s="116">
        <v>31</v>
      </c>
      <c r="X32" s="116">
        <v>24</v>
      </c>
      <c r="Y32" s="112">
        <v>29</v>
      </c>
      <c r="Z32" s="112">
        <v>30</v>
      </c>
      <c r="AB32" s="117">
        <f t="shared" si="2"/>
        <v>7.729966503478485E-3</v>
      </c>
    </row>
    <row r="33" spans="19:32" x14ac:dyDescent="0.25">
      <c r="S33" s="115" t="s">
        <v>79</v>
      </c>
      <c r="T33" s="115"/>
      <c r="U33" s="116"/>
      <c r="V33" s="116">
        <v>110</v>
      </c>
      <c r="W33" s="116">
        <v>125</v>
      </c>
      <c r="X33" s="116">
        <v>116</v>
      </c>
      <c r="Y33" s="112">
        <v>149</v>
      </c>
      <c r="Z33" s="112">
        <v>127</v>
      </c>
      <c r="AB33" s="117">
        <f t="shared" si="2"/>
        <v>3.2723524864725587E-2</v>
      </c>
    </row>
    <row r="34" spans="19:32" x14ac:dyDescent="0.25">
      <c r="S34" s="118" t="s">
        <v>53</v>
      </c>
      <c r="T34" s="118"/>
      <c r="U34" s="119"/>
      <c r="V34" s="119">
        <v>3464</v>
      </c>
      <c r="W34" s="119">
        <v>3967</v>
      </c>
      <c r="X34" s="119">
        <v>3520</v>
      </c>
      <c r="Y34" s="120">
        <v>3853</v>
      </c>
      <c r="Z34" s="120">
        <v>3881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1848</v>
      </c>
      <c r="W37" s="112">
        <v>2178</v>
      </c>
      <c r="X37" s="112">
        <v>1899</v>
      </c>
      <c r="Y37" s="112">
        <v>2122</v>
      </c>
      <c r="Z37" s="112">
        <v>2119</v>
      </c>
      <c r="AB37" s="132">
        <f>Z37/Z40*100</f>
        <v>82.227396197128442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436</v>
      </c>
      <c r="W38" s="112">
        <v>468</v>
      </c>
      <c r="X38" s="112">
        <v>435</v>
      </c>
      <c r="Y38" s="112">
        <v>458</v>
      </c>
      <c r="Z38" s="112">
        <v>458</v>
      </c>
      <c r="AB38" s="132">
        <f>Z38/Z40*100</f>
        <v>17.772603802871558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2284</v>
      </c>
      <c r="W40" s="112">
        <v>2646</v>
      </c>
      <c r="X40" s="112">
        <v>2334</v>
      </c>
      <c r="Y40" s="112">
        <v>2580</v>
      </c>
      <c r="Z40" s="112">
        <v>2577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15</v>
      </c>
      <c r="X44" s="112">
        <v>7</v>
      </c>
      <c r="Y44" s="112">
        <v>16</v>
      </c>
      <c r="Z44" s="112">
        <v>11</v>
      </c>
    </row>
    <row r="45" spans="19:32" x14ac:dyDescent="0.25">
      <c r="S45" s="115" t="s">
        <v>37</v>
      </c>
      <c r="T45" s="115"/>
      <c r="U45" s="112"/>
      <c r="V45" s="112">
        <v>57</v>
      </c>
      <c r="W45" s="112">
        <v>53</v>
      </c>
      <c r="X45" s="112">
        <v>76</v>
      </c>
      <c r="Y45" s="112">
        <v>71</v>
      </c>
      <c r="Z45" s="112">
        <v>92</v>
      </c>
    </row>
    <row r="46" spans="19:32" x14ac:dyDescent="0.25">
      <c r="S46" s="115" t="s">
        <v>38</v>
      </c>
      <c r="T46" s="115"/>
      <c r="U46" s="112"/>
      <c r="V46" s="112">
        <v>112</v>
      </c>
      <c r="W46" s="112">
        <v>123</v>
      </c>
      <c r="X46" s="112">
        <v>110</v>
      </c>
      <c r="Y46" s="112">
        <v>110</v>
      </c>
      <c r="Z46" s="112">
        <v>81</v>
      </c>
    </row>
    <row r="47" spans="19:32" x14ac:dyDescent="0.25">
      <c r="S47" s="115" t="s">
        <v>39</v>
      </c>
      <c r="T47" s="115"/>
      <c r="U47" s="112"/>
      <c r="V47" s="112">
        <v>151</v>
      </c>
      <c r="W47" s="112">
        <v>178</v>
      </c>
      <c r="X47" s="112">
        <v>143</v>
      </c>
      <c r="Y47" s="112">
        <v>184</v>
      </c>
      <c r="Z47" s="112">
        <v>162</v>
      </c>
    </row>
    <row r="48" spans="19:32" x14ac:dyDescent="0.25">
      <c r="S48" s="115" t="s">
        <v>40</v>
      </c>
      <c r="T48" s="115"/>
      <c r="U48" s="112"/>
      <c r="V48" s="112">
        <v>212</v>
      </c>
      <c r="W48" s="112">
        <v>241</v>
      </c>
      <c r="X48" s="112">
        <v>217</v>
      </c>
      <c r="Y48" s="112">
        <v>238</v>
      </c>
      <c r="Z48" s="112">
        <v>246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165</v>
      </c>
      <c r="W49" s="112">
        <v>184</v>
      </c>
      <c r="X49" s="112">
        <v>182</v>
      </c>
      <c r="Y49" s="112">
        <v>211</v>
      </c>
      <c r="Z49" s="112">
        <v>228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Murweh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154</v>
      </c>
      <c r="W50" s="112">
        <v>153</v>
      </c>
      <c r="X50" s="112">
        <v>138</v>
      </c>
      <c r="Y50" s="112">
        <v>137</v>
      </c>
      <c r="Z50" s="112">
        <v>149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156</v>
      </c>
      <c r="W51" s="112">
        <v>176</v>
      </c>
      <c r="X51" s="112">
        <v>171</v>
      </c>
      <c r="Y51" s="112">
        <v>162</v>
      </c>
      <c r="Z51" s="112">
        <v>140</v>
      </c>
    </row>
    <row r="52" spans="1:26" ht="15" customHeight="1" x14ac:dyDescent="0.25">
      <c r="S52" s="115" t="s">
        <v>44</v>
      </c>
      <c r="T52" s="115"/>
      <c r="U52" s="112"/>
      <c r="V52" s="112">
        <v>166</v>
      </c>
      <c r="W52" s="112">
        <v>149</v>
      </c>
      <c r="X52" s="112">
        <v>143</v>
      </c>
      <c r="Y52" s="112">
        <v>169</v>
      </c>
      <c r="Z52" s="112">
        <v>160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167</v>
      </c>
      <c r="W53" s="112">
        <v>160</v>
      </c>
      <c r="X53" s="112">
        <v>135</v>
      </c>
      <c r="Y53" s="112">
        <v>141</v>
      </c>
      <c r="Z53" s="112">
        <v>124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130</v>
      </c>
      <c r="W54" s="112">
        <v>184</v>
      </c>
      <c r="X54" s="112">
        <v>162</v>
      </c>
      <c r="Y54" s="112">
        <v>182</v>
      </c>
      <c r="Z54" s="112">
        <v>185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138</v>
      </c>
      <c r="W55" s="112">
        <v>160</v>
      </c>
      <c r="X55" s="112">
        <v>125</v>
      </c>
      <c r="Y55" s="112">
        <v>148</v>
      </c>
      <c r="Z55" s="112">
        <v>151</v>
      </c>
    </row>
    <row r="56" spans="1:26" ht="15" customHeight="1" x14ac:dyDescent="0.25">
      <c r="S56" s="115" t="s">
        <v>48</v>
      </c>
      <c r="T56" s="115"/>
      <c r="U56" s="112"/>
      <c r="V56" s="112">
        <v>67</v>
      </c>
      <c r="W56" s="112">
        <v>89</v>
      </c>
      <c r="X56" s="112">
        <v>92</v>
      </c>
      <c r="Y56" s="112">
        <v>118</v>
      </c>
      <c r="Z56" s="112">
        <v>117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26</v>
      </c>
      <c r="W57" s="112">
        <v>39</v>
      </c>
      <c r="X57" s="112">
        <v>31</v>
      </c>
      <c r="Y57" s="112">
        <v>37</v>
      </c>
      <c r="Z57" s="112">
        <v>39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11</v>
      </c>
      <c r="W58" s="112">
        <v>16</v>
      </c>
      <c r="X58" s="112">
        <v>6</v>
      </c>
      <c r="Y58" s="112">
        <v>11</v>
      </c>
      <c r="Z58" s="112">
        <v>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</v>
      </c>
      <c r="W59" s="112">
        <v>0</v>
      </c>
      <c r="X59" s="112">
        <v>4</v>
      </c>
      <c r="Y59" s="112">
        <v>6</v>
      </c>
      <c r="Z59" s="112">
        <v>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5</v>
      </c>
      <c r="X60" s="112">
        <v>5</v>
      </c>
      <c r="Y60" s="112">
        <v>6</v>
      </c>
      <c r="Z60" s="112">
        <v>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1717</v>
      </c>
      <c r="W61" s="112">
        <v>1931</v>
      </c>
      <c r="X61" s="112">
        <v>1733</v>
      </c>
      <c r="Y61" s="112">
        <v>1942</v>
      </c>
      <c r="Z61" s="112">
        <v>1906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13</v>
      </c>
      <c r="W63" s="112">
        <v>14</v>
      </c>
      <c r="X63" s="112">
        <v>8</v>
      </c>
      <c r="Y63" s="112">
        <v>9</v>
      </c>
      <c r="Z63" s="112">
        <v>17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71</v>
      </c>
      <c r="W64" s="112">
        <v>61</v>
      </c>
      <c r="X64" s="112">
        <v>76</v>
      </c>
      <c r="Y64" s="112">
        <v>72</v>
      </c>
      <c r="Z64" s="112">
        <v>68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Murweh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100</v>
      </c>
      <c r="W65" s="112">
        <v>145</v>
      </c>
      <c r="X65" s="112">
        <v>111</v>
      </c>
      <c r="Y65" s="112">
        <v>124</v>
      </c>
      <c r="Z65" s="112">
        <v>106</v>
      </c>
    </row>
    <row r="66" spans="1:26" x14ac:dyDescent="0.25">
      <c r="S66" s="115" t="s">
        <v>39</v>
      </c>
      <c r="T66" s="115"/>
      <c r="U66" s="112"/>
      <c r="V66" s="112">
        <v>188</v>
      </c>
      <c r="W66" s="112">
        <v>223</v>
      </c>
      <c r="X66" s="112">
        <v>143</v>
      </c>
      <c r="Y66" s="112">
        <v>150</v>
      </c>
      <c r="Z66" s="112">
        <v>149</v>
      </c>
    </row>
    <row r="67" spans="1:26" x14ac:dyDescent="0.25">
      <c r="S67" s="115" t="s">
        <v>40</v>
      </c>
      <c r="T67" s="115"/>
      <c r="U67" s="112"/>
      <c r="V67" s="112">
        <v>205</v>
      </c>
      <c r="W67" s="112">
        <v>251</v>
      </c>
      <c r="X67" s="112">
        <v>246</v>
      </c>
      <c r="Y67" s="112">
        <v>246</v>
      </c>
      <c r="Z67" s="112">
        <v>216</v>
      </c>
    </row>
    <row r="68" spans="1:26" x14ac:dyDescent="0.25">
      <c r="S68" s="115" t="s">
        <v>41</v>
      </c>
      <c r="T68" s="115"/>
      <c r="U68" s="112"/>
      <c r="V68" s="112">
        <v>163</v>
      </c>
      <c r="W68" s="112">
        <v>195</v>
      </c>
      <c r="X68" s="112">
        <v>164</v>
      </c>
      <c r="Y68" s="112">
        <v>192</v>
      </c>
      <c r="Z68" s="112">
        <v>193</v>
      </c>
    </row>
    <row r="69" spans="1:26" x14ac:dyDescent="0.25">
      <c r="S69" s="115" t="s">
        <v>42</v>
      </c>
      <c r="T69" s="115"/>
      <c r="U69" s="112"/>
      <c r="V69" s="112">
        <v>149</v>
      </c>
      <c r="W69" s="112">
        <v>166</v>
      </c>
      <c r="X69" s="112">
        <v>176</v>
      </c>
      <c r="Y69" s="112">
        <v>194</v>
      </c>
      <c r="Z69" s="112">
        <v>199</v>
      </c>
    </row>
    <row r="70" spans="1:26" x14ac:dyDescent="0.25">
      <c r="S70" s="115" t="s">
        <v>43</v>
      </c>
      <c r="T70" s="115"/>
      <c r="U70" s="112"/>
      <c r="V70" s="112">
        <v>151</v>
      </c>
      <c r="W70" s="112">
        <v>154</v>
      </c>
      <c r="X70" s="112">
        <v>140</v>
      </c>
      <c r="Y70" s="112">
        <v>143</v>
      </c>
      <c r="Z70" s="112">
        <v>158</v>
      </c>
    </row>
    <row r="71" spans="1:26" x14ac:dyDescent="0.25">
      <c r="S71" s="115" t="s">
        <v>44</v>
      </c>
      <c r="T71" s="115"/>
      <c r="U71" s="112"/>
      <c r="V71" s="112">
        <v>172</v>
      </c>
      <c r="W71" s="112">
        <v>176</v>
      </c>
      <c r="X71" s="112">
        <v>160</v>
      </c>
      <c r="Y71" s="112">
        <v>139</v>
      </c>
      <c r="Z71" s="112">
        <v>163</v>
      </c>
    </row>
    <row r="72" spans="1:26" x14ac:dyDescent="0.25">
      <c r="S72" s="115" t="s">
        <v>45</v>
      </c>
      <c r="T72" s="115"/>
      <c r="U72" s="112"/>
      <c r="V72" s="112">
        <v>182</v>
      </c>
      <c r="W72" s="112">
        <v>209</v>
      </c>
      <c r="X72" s="112">
        <v>155</v>
      </c>
      <c r="Y72" s="112">
        <v>178</v>
      </c>
      <c r="Z72" s="112">
        <v>196</v>
      </c>
    </row>
    <row r="73" spans="1:26" x14ac:dyDescent="0.25">
      <c r="S73" s="115" t="s">
        <v>46</v>
      </c>
      <c r="T73" s="115"/>
      <c r="U73" s="112"/>
      <c r="V73" s="112">
        <v>151</v>
      </c>
      <c r="W73" s="112">
        <v>175</v>
      </c>
      <c r="X73" s="112">
        <v>182</v>
      </c>
      <c r="Y73" s="112">
        <v>215</v>
      </c>
      <c r="Z73" s="112">
        <v>228</v>
      </c>
    </row>
    <row r="74" spans="1:26" x14ac:dyDescent="0.25">
      <c r="S74" s="115" t="s">
        <v>47</v>
      </c>
      <c r="T74" s="115"/>
      <c r="U74" s="112"/>
      <c r="V74" s="112">
        <v>105</v>
      </c>
      <c r="W74" s="112">
        <v>148</v>
      </c>
      <c r="X74" s="112">
        <v>130</v>
      </c>
      <c r="Y74" s="112">
        <v>140</v>
      </c>
      <c r="Z74" s="112">
        <v>142</v>
      </c>
    </row>
    <row r="75" spans="1:26" x14ac:dyDescent="0.25">
      <c r="S75" s="115" t="s">
        <v>48</v>
      </c>
      <c r="T75" s="115"/>
      <c r="U75" s="112"/>
      <c r="V75" s="112">
        <v>56</v>
      </c>
      <c r="W75" s="112">
        <v>72</v>
      </c>
      <c r="X75" s="112">
        <v>54</v>
      </c>
      <c r="Y75" s="112">
        <v>64</v>
      </c>
      <c r="Z75" s="112">
        <v>81</v>
      </c>
    </row>
    <row r="76" spans="1:26" x14ac:dyDescent="0.25">
      <c r="S76" s="115" t="s">
        <v>49</v>
      </c>
      <c r="T76" s="115"/>
      <c r="U76" s="112"/>
      <c r="V76" s="112">
        <v>22</v>
      </c>
      <c r="W76" s="112">
        <v>34</v>
      </c>
      <c r="X76" s="112">
        <v>29</v>
      </c>
      <c r="Y76" s="112">
        <v>29</v>
      </c>
      <c r="Z76" s="112">
        <v>25</v>
      </c>
    </row>
    <row r="77" spans="1:26" x14ac:dyDescent="0.25">
      <c r="S77" s="115" t="s">
        <v>50</v>
      </c>
      <c r="T77" s="115"/>
      <c r="U77" s="112"/>
      <c r="V77" s="112">
        <v>7</v>
      </c>
      <c r="W77" s="112">
        <v>15</v>
      </c>
      <c r="X77" s="112">
        <v>17</v>
      </c>
      <c r="Y77" s="112">
        <v>16</v>
      </c>
      <c r="Z77" s="112">
        <v>17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5</v>
      </c>
      <c r="Z78" s="112">
        <v>5</v>
      </c>
    </row>
    <row r="79" spans="1:26" x14ac:dyDescent="0.25">
      <c r="S79" s="115" t="s">
        <v>52</v>
      </c>
      <c r="T79" s="115"/>
      <c r="U79" s="112"/>
      <c r="V79" s="112">
        <v>4</v>
      </c>
      <c r="W79" s="112">
        <v>6</v>
      </c>
      <c r="X79" s="112">
        <v>0</v>
      </c>
      <c r="Y79" s="112">
        <v>6</v>
      </c>
      <c r="Z79" s="112">
        <v>3</v>
      </c>
    </row>
    <row r="80" spans="1:26" x14ac:dyDescent="0.25">
      <c r="S80" s="118" t="s">
        <v>53</v>
      </c>
      <c r="T80" s="118"/>
      <c r="U80" s="112"/>
      <c r="V80" s="112">
        <v>1740</v>
      </c>
      <c r="W80" s="112">
        <v>2039</v>
      </c>
      <c r="X80" s="112">
        <v>1779</v>
      </c>
      <c r="Y80" s="112">
        <v>1916</v>
      </c>
      <c r="Z80" s="112">
        <v>1966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Murweh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77</v>
      </c>
      <c r="W83" s="112">
        <v>100</v>
      </c>
      <c r="X83" s="112">
        <v>89</v>
      </c>
      <c r="Y83" s="112">
        <v>101</v>
      </c>
      <c r="Z83" s="112">
        <v>106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75</v>
      </c>
      <c r="W84" s="112">
        <v>72</v>
      </c>
      <c r="X84" s="112">
        <v>69</v>
      </c>
      <c r="Y84" s="112">
        <v>63</v>
      </c>
      <c r="Z84" s="112">
        <v>73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147</v>
      </c>
      <c r="W85" s="112">
        <v>161</v>
      </c>
      <c r="X85" s="112">
        <v>158</v>
      </c>
      <c r="Y85" s="112">
        <v>183</v>
      </c>
      <c r="Z85" s="112">
        <v>171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3,881</v>
      </c>
      <c r="D86" s="96">
        <f t="shared" ref="D86:D91" si="4">AD4</f>
        <v>7.2670646249675119E-3</v>
      </c>
      <c r="E86" s="97">
        <f t="shared" ref="E86:E91" si="5">AD4</f>
        <v>7.2670646249675119E-3</v>
      </c>
      <c r="F86" s="96">
        <f t="shared" ref="F86:F91" si="6">AF4</f>
        <v>0.12102830733679948</v>
      </c>
      <c r="G86" s="97">
        <f t="shared" ref="G86:G91" si="7">AF4</f>
        <v>0.12102830733679948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58</v>
      </c>
      <c r="W86" s="112">
        <v>55</v>
      </c>
      <c r="X86" s="112">
        <v>68</v>
      </c>
      <c r="Y86" s="112">
        <v>70</v>
      </c>
      <c r="Z86" s="112">
        <v>88</v>
      </c>
    </row>
    <row r="87" spans="1:30" ht="15" customHeight="1" x14ac:dyDescent="0.25">
      <c r="A87" s="98" t="s">
        <v>4</v>
      </c>
      <c r="B87" s="49"/>
      <c r="C87" s="57" t="str">
        <f t="shared" si="3"/>
        <v>1,906</v>
      </c>
      <c r="D87" s="96">
        <f t="shared" si="4"/>
        <v>-1.7525773195876337E-2</v>
      </c>
      <c r="E87" s="97">
        <f t="shared" si="5"/>
        <v>-1.7525773195876337E-2</v>
      </c>
      <c r="F87" s="96">
        <f t="shared" si="6"/>
        <v>0.10813953488372086</v>
      </c>
      <c r="G87" s="97">
        <f t="shared" si="7"/>
        <v>0.10813953488372086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35</v>
      </c>
      <c r="W87" s="112">
        <v>36</v>
      </c>
      <c r="X87" s="112">
        <v>31</v>
      </c>
      <c r="Y87" s="112">
        <v>33</v>
      </c>
      <c r="Z87" s="112">
        <v>27</v>
      </c>
    </row>
    <row r="88" spans="1:30" ht="15" customHeight="1" x14ac:dyDescent="0.25">
      <c r="A88" s="98" t="s">
        <v>5</v>
      </c>
      <c r="B88" s="49"/>
      <c r="C88" s="57" t="str">
        <f t="shared" si="3"/>
        <v>1,966</v>
      </c>
      <c r="D88" s="96">
        <f t="shared" si="4"/>
        <v>2.4491922876498151E-2</v>
      </c>
      <c r="E88" s="97">
        <f t="shared" si="5"/>
        <v>2.4491922876498151E-2</v>
      </c>
      <c r="F88" s="96">
        <f t="shared" si="6"/>
        <v>0.12794033275960981</v>
      </c>
      <c r="G88" s="97">
        <f t="shared" si="7"/>
        <v>0.12794033275960981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54</v>
      </c>
      <c r="W88" s="112">
        <v>59</v>
      </c>
      <c r="X88" s="112">
        <v>53</v>
      </c>
      <c r="Y88" s="112">
        <v>58</v>
      </c>
      <c r="Z88" s="112">
        <v>73</v>
      </c>
    </row>
    <row r="89" spans="1:30" ht="15" customHeight="1" x14ac:dyDescent="0.25">
      <c r="A89" s="49" t="s">
        <v>6</v>
      </c>
      <c r="B89" s="49"/>
      <c r="C89" s="57" t="str">
        <f t="shared" si="3"/>
        <v>2,579</v>
      </c>
      <c r="D89" s="96">
        <f t="shared" si="4"/>
        <v>-7.7489345215031591E-4</v>
      </c>
      <c r="E89" s="97">
        <f t="shared" si="5"/>
        <v>-7.7489345215031591E-4</v>
      </c>
      <c r="F89" s="96">
        <f t="shared" si="6"/>
        <v>0.12669287898645698</v>
      </c>
      <c r="G89" s="97">
        <f t="shared" si="7"/>
        <v>0.12669287898645698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120</v>
      </c>
      <c r="W89" s="112">
        <v>106</v>
      </c>
      <c r="X89" s="112">
        <v>97</v>
      </c>
      <c r="Y89" s="112">
        <v>98</v>
      </c>
      <c r="Z89" s="112">
        <v>98</v>
      </c>
    </row>
    <row r="90" spans="1:30" ht="15" customHeight="1" x14ac:dyDescent="0.25">
      <c r="A90" s="49" t="s">
        <v>98</v>
      </c>
      <c r="B90" s="49"/>
      <c r="C90" s="57" t="str">
        <f t="shared" si="3"/>
        <v>$39,690</v>
      </c>
      <c r="D90" s="96">
        <f t="shared" si="4"/>
        <v>2.5061295604826839E-3</v>
      </c>
      <c r="E90" s="97">
        <f t="shared" si="5"/>
        <v>2.5061295604826839E-3</v>
      </c>
      <c r="F90" s="96">
        <f t="shared" si="6"/>
        <v>0.10152503330373008</v>
      </c>
      <c r="G90" s="97">
        <f t="shared" si="7"/>
        <v>0.10152503330373008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279</v>
      </c>
      <c r="W90" s="112">
        <v>305</v>
      </c>
      <c r="X90" s="112">
        <v>300</v>
      </c>
      <c r="Y90" s="112">
        <v>296</v>
      </c>
      <c r="Z90" s="112">
        <v>292</v>
      </c>
    </row>
    <row r="91" spans="1:30" ht="15" customHeight="1" x14ac:dyDescent="0.25">
      <c r="A91" s="49" t="s">
        <v>7</v>
      </c>
      <c r="B91" s="49"/>
      <c r="C91" s="57" t="str">
        <f t="shared" si="3"/>
        <v>$144.8 mil</v>
      </c>
      <c r="D91" s="96">
        <f t="shared" si="4"/>
        <v>0.15431000481062407</v>
      </c>
      <c r="E91" s="97">
        <f t="shared" si="5"/>
        <v>0.15431000481062407</v>
      </c>
      <c r="F91" s="96">
        <f t="shared" si="6"/>
        <v>0.28379669294950327</v>
      </c>
      <c r="G91" s="97">
        <f t="shared" si="7"/>
        <v>0.28379669294950327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1158</v>
      </c>
      <c r="W91" s="112">
        <v>1312</v>
      </c>
      <c r="X91" s="112">
        <v>1175</v>
      </c>
      <c r="Y91" s="112">
        <v>1310</v>
      </c>
      <c r="Z91" s="112">
        <v>1303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70</v>
      </c>
      <c r="W93" s="112">
        <v>91</v>
      </c>
      <c r="X93" s="112">
        <v>91</v>
      </c>
      <c r="Y93" s="112">
        <v>91</v>
      </c>
      <c r="Z93" s="112">
        <v>99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210</v>
      </c>
      <c r="W94" s="112">
        <v>224</v>
      </c>
      <c r="X94" s="112">
        <v>209</v>
      </c>
      <c r="Y94" s="112">
        <v>222</v>
      </c>
      <c r="Z94" s="112">
        <v>227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28</v>
      </c>
      <c r="W95" s="112">
        <v>34</v>
      </c>
      <c r="X95" s="112">
        <v>28</v>
      </c>
      <c r="Y95" s="112">
        <v>32</v>
      </c>
      <c r="Z95" s="112">
        <v>31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142</v>
      </c>
      <c r="W96" s="112">
        <v>175</v>
      </c>
      <c r="X96" s="112">
        <v>159</v>
      </c>
      <c r="Y96" s="112">
        <v>158</v>
      </c>
      <c r="Z96" s="112">
        <v>171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168</v>
      </c>
      <c r="W97" s="112">
        <v>189</v>
      </c>
      <c r="X97" s="112">
        <v>181</v>
      </c>
      <c r="Y97" s="112">
        <v>177</v>
      </c>
      <c r="Z97" s="112">
        <v>190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93</v>
      </c>
      <c r="W98" s="112">
        <v>91</v>
      </c>
      <c r="X98" s="112">
        <v>78</v>
      </c>
      <c r="Y98" s="112">
        <v>88</v>
      </c>
      <c r="Z98" s="112">
        <v>90</v>
      </c>
    </row>
    <row r="99" spans="1:32" ht="15" customHeight="1" x14ac:dyDescent="0.25">
      <c r="S99" s="115" t="s">
        <v>199</v>
      </c>
      <c r="T99" s="115"/>
      <c r="U99" s="112"/>
      <c r="V99" s="112">
        <v>9</v>
      </c>
      <c r="W99" s="112">
        <v>9</v>
      </c>
      <c r="X99" s="112">
        <v>13</v>
      </c>
      <c r="Y99" s="112">
        <v>11</v>
      </c>
      <c r="Z99" s="112">
        <v>11</v>
      </c>
    </row>
    <row r="100" spans="1:32" ht="15" customHeight="1" x14ac:dyDescent="0.25">
      <c r="S100" s="115" t="s">
        <v>58</v>
      </c>
      <c r="T100" s="115"/>
      <c r="U100" s="112"/>
      <c r="V100" s="112">
        <v>167</v>
      </c>
      <c r="W100" s="112">
        <v>195</v>
      </c>
      <c r="X100" s="112">
        <v>183</v>
      </c>
      <c r="Y100" s="112">
        <v>205</v>
      </c>
      <c r="Z100" s="112">
        <v>209</v>
      </c>
    </row>
    <row r="101" spans="1:32" x14ac:dyDescent="0.25">
      <c r="A101" s="18"/>
      <c r="S101" s="118" t="s">
        <v>53</v>
      </c>
      <c r="T101" s="118"/>
      <c r="U101" s="112"/>
      <c r="V101" s="112">
        <v>1125</v>
      </c>
      <c r="W101" s="112">
        <v>1331</v>
      </c>
      <c r="X101" s="112">
        <v>1162</v>
      </c>
      <c r="Y101" s="112">
        <v>1271</v>
      </c>
      <c r="Z101" s="112">
        <v>1273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2203</v>
      </c>
      <c r="W104" s="112">
        <v>2320</v>
      </c>
      <c r="X104" s="112">
        <v>2242</v>
      </c>
      <c r="Y104" s="112">
        <v>2405</v>
      </c>
      <c r="Z104" s="112">
        <v>2405</v>
      </c>
      <c r="AB104" s="109" t="str">
        <f>TEXT(Z104,"###,###")</f>
        <v>2,405</v>
      </c>
      <c r="AD104" s="130">
        <f>Z104/($Z$4)*100</f>
        <v>61.968564802885851</v>
      </c>
      <c r="AF104" s="109"/>
    </row>
    <row r="105" spans="1:32" x14ac:dyDescent="0.25">
      <c r="S105" s="115" t="s">
        <v>17</v>
      </c>
      <c r="T105" s="115"/>
      <c r="U105" s="112"/>
      <c r="V105" s="112">
        <v>895</v>
      </c>
      <c r="W105" s="112">
        <v>955</v>
      </c>
      <c r="X105" s="112">
        <v>915</v>
      </c>
      <c r="Y105" s="112">
        <v>944</v>
      </c>
      <c r="Z105" s="112">
        <v>935</v>
      </c>
      <c r="AB105" s="109" t="str">
        <f>TEXT(Z105,"###,###")</f>
        <v>935</v>
      </c>
      <c r="AD105" s="130">
        <f>Z105/($Z$4)*100</f>
        <v>24.091728935841278</v>
      </c>
      <c r="AF105" s="109"/>
    </row>
    <row r="106" spans="1:32" x14ac:dyDescent="0.25">
      <c r="S106" s="118" t="s">
        <v>53</v>
      </c>
      <c r="T106" s="118"/>
      <c r="U106" s="120"/>
      <c r="V106" s="120">
        <v>3098</v>
      </c>
      <c r="W106" s="120">
        <v>3275</v>
      </c>
      <c r="X106" s="120">
        <v>3157</v>
      </c>
      <c r="Y106" s="120">
        <v>3349</v>
      </c>
      <c r="Z106" s="120">
        <v>3340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695</v>
      </c>
      <c r="W108" s="112">
        <v>799</v>
      </c>
      <c r="X108" s="112">
        <v>645</v>
      </c>
      <c r="Y108" s="112">
        <v>747</v>
      </c>
      <c r="Z108" s="112">
        <v>799</v>
      </c>
      <c r="AB108" s="109" t="str">
        <f>TEXT(Z108,"###,###")</f>
        <v>799</v>
      </c>
      <c r="AD108" s="130">
        <f>Z108/($Z$4)*100</f>
        <v>20.587477454264363</v>
      </c>
      <c r="AF108" s="109"/>
    </row>
    <row r="109" spans="1:32" x14ac:dyDescent="0.25">
      <c r="S109" s="115" t="s">
        <v>20</v>
      </c>
      <c r="T109" s="115"/>
      <c r="U109" s="112"/>
      <c r="V109" s="112">
        <v>522</v>
      </c>
      <c r="W109" s="112">
        <v>623</v>
      </c>
      <c r="X109" s="112">
        <v>559</v>
      </c>
      <c r="Y109" s="112">
        <v>601</v>
      </c>
      <c r="Z109" s="112">
        <v>668</v>
      </c>
      <c r="AB109" s="109" t="str">
        <f>TEXT(Z109,"###,###")</f>
        <v>668</v>
      </c>
      <c r="AD109" s="130">
        <f>Z109/($Z$4)*100</f>
        <v>17.212058747745427</v>
      </c>
      <c r="AF109" s="109"/>
    </row>
    <row r="110" spans="1:32" x14ac:dyDescent="0.25">
      <c r="S110" s="115" t="s">
        <v>21</v>
      </c>
      <c r="T110" s="115"/>
      <c r="U110" s="112"/>
      <c r="V110" s="112">
        <v>782</v>
      </c>
      <c r="W110" s="112">
        <v>804</v>
      </c>
      <c r="X110" s="112">
        <v>779</v>
      </c>
      <c r="Y110" s="112">
        <v>886</v>
      </c>
      <c r="Z110" s="112">
        <v>738</v>
      </c>
      <c r="AB110" s="109" t="str">
        <f>TEXT(Z110,"###,###")</f>
        <v>738</v>
      </c>
      <c r="AD110" s="130">
        <f>Z110/($Z$4)*100</f>
        <v>19.015717598557071</v>
      </c>
      <c r="AF110" s="109"/>
    </row>
    <row r="111" spans="1:32" x14ac:dyDescent="0.25">
      <c r="S111" s="115" t="s">
        <v>22</v>
      </c>
      <c r="T111" s="115"/>
      <c r="U111" s="112"/>
      <c r="V111" s="112">
        <v>1030</v>
      </c>
      <c r="W111" s="112">
        <v>1085</v>
      </c>
      <c r="X111" s="112">
        <v>1059</v>
      </c>
      <c r="Y111" s="112">
        <v>1039</v>
      </c>
      <c r="Z111" s="112">
        <v>1113</v>
      </c>
      <c r="AB111" s="109" t="str">
        <f>TEXT(Z111,"###,###")</f>
        <v>1,113</v>
      </c>
      <c r="AD111" s="130">
        <f>Z111/($Z$4)*100</f>
        <v>28.678175727905181</v>
      </c>
      <c r="AF111" s="109"/>
    </row>
    <row r="112" spans="1:32" x14ac:dyDescent="0.25">
      <c r="S112" s="118" t="s">
        <v>53</v>
      </c>
      <c r="T112" s="118"/>
      <c r="U112" s="112"/>
      <c r="V112" s="112">
        <v>3459</v>
      </c>
      <c r="W112" s="112">
        <v>3965</v>
      </c>
      <c r="X112" s="112">
        <v>3514</v>
      </c>
      <c r="Y112" s="112">
        <v>3858</v>
      </c>
      <c r="Z112" s="112">
        <v>3881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40.880000000000003</v>
      </c>
      <c r="W118" s="131">
        <v>41.95</v>
      </c>
      <c r="X118" s="131">
        <v>41.62</v>
      </c>
      <c r="Y118" s="131">
        <v>42.35</v>
      </c>
      <c r="Z118" s="131">
        <v>42.42</v>
      </c>
      <c r="AB118" s="109" t="str">
        <f>TEXT(Z118,"##.0")</f>
        <v>42.4</v>
      </c>
    </row>
    <row r="120" spans="19:32" x14ac:dyDescent="0.25">
      <c r="S120" s="101" t="s">
        <v>100</v>
      </c>
      <c r="T120" s="112"/>
      <c r="U120" s="112"/>
      <c r="V120" s="112">
        <v>1732</v>
      </c>
      <c r="W120" s="112">
        <v>1873</v>
      </c>
      <c r="X120" s="112">
        <v>1734</v>
      </c>
      <c r="Y120" s="112">
        <v>1833</v>
      </c>
      <c r="Z120" s="112">
        <v>1832</v>
      </c>
      <c r="AB120" s="109" t="str">
        <f>TEXT(Z120,"###,###")</f>
        <v>1,832</v>
      </c>
    </row>
    <row r="121" spans="19:32" x14ac:dyDescent="0.25">
      <c r="S121" s="101" t="s">
        <v>101</v>
      </c>
      <c r="T121" s="112"/>
      <c r="U121" s="112"/>
      <c r="V121" s="112">
        <v>255</v>
      </c>
      <c r="W121" s="112">
        <v>408</v>
      </c>
      <c r="X121" s="112">
        <v>297</v>
      </c>
      <c r="Y121" s="112">
        <v>387</v>
      </c>
      <c r="Z121" s="112">
        <v>366</v>
      </c>
      <c r="AB121" s="109" t="str">
        <f>TEXT(Z121,"###,###")</f>
        <v>366</v>
      </c>
    </row>
    <row r="122" spans="19:32" x14ac:dyDescent="0.25">
      <c r="S122" s="101" t="s">
        <v>102</v>
      </c>
      <c r="T122" s="112"/>
      <c r="U122" s="112"/>
      <c r="V122" s="112">
        <v>299</v>
      </c>
      <c r="W122" s="112">
        <v>360</v>
      </c>
      <c r="X122" s="112">
        <v>306</v>
      </c>
      <c r="Y122" s="112">
        <v>361</v>
      </c>
      <c r="Z122" s="112">
        <v>380</v>
      </c>
      <c r="AB122" s="109" t="str">
        <f>TEXT(Z122,"###,###")</f>
        <v>380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2031</v>
      </c>
      <c r="W124" s="112">
        <v>2233</v>
      </c>
      <c r="X124" s="112">
        <v>2040</v>
      </c>
      <c r="Y124" s="112">
        <v>2194</v>
      </c>
      <c r="Z124" s="112">
        <v>2212</v>
      </c>
      <c r="AB124" s="109" t="str">
        <f>TEXT(Z124,"###,###")</f>
        <v>2,212</v>
      </c>
      <c r="AD124" s="127">
        <f>Z124/$Z$7*100</f>
        <v>85.76967816983327</v>
      </c>
    </row>
    <row r="125" spans="19:32" x14ac:dyDescent="0.25">
      <c r="S125" s="101" t="s">
        <v>104</v>
      </c>
      <c r="T125" s="112"/>
      <c r="U125" s="112"/>
      <c r="V125" s="112">
        <v>554</v>
      </c>
      <c r="W125" s="112">
        <v>768</v>
      </c>
      <c r="X125" s="112">
        <v>603</v>
      </c>
      <c r="Y125" s="112">
        <v>748</v>
      </c>
      <c r="Z125" s="112">
        <v>746</v>
      </c>
      <c r="AB125" s="109" t="str">
        <f>TEXT(Z125,"###,###")</f>
        <v>746</v>
      </c>
      <c r="AD125" s="127">
        <f>Z125/$Z$7*100</f>
        <v>28.925940286932921</v>
      </c>
    </row>
    <row r="127" spans="19:32" x14ac:dyDescent="0.25">
      <c r="S127" s="101" t="s">
        <v>105</v>
      </c>
      <c r="T127" s="112"/>
      <c r="U127" s="112"/>
      <c r="V127" s="112">
        <v>1161</v>
      </c>
      <c r="W127" s="112">
        <v>1312</v>
      </c>
      <c r="X127" s="112">
        <v>1177</v>
      </c>
      <c r="Y127" s="112">
        <v>1309</v>
      </c>
      <c r="Z127" s="112">
        <v>1302</v>
      </c>
      <c r="AB127" s="109" t="str">
        <f>TEXT(Z127,"###,###")</f>
        <v>1,302</v>
      </c>
      <c r="AD127" s="127">
        <f>Z127/$Z$7*100</f>
        <v>50.484683986041098</v>
      </c>
    </row>
    <row r="128" spans="19:32" x14ac:dyDescent="0.25">
      <c r="S128" s="101" t="s">
        <v>106</v>
      </c>
      <c r="T128" s="112"/>
      <c r="U128" s="112"/>
      <c r="V128" s="112">
        <v>1128</v>
      </c>
      <c r="W128" s="112">
        <v>1335</v>
      </c>
      <c r="X128" s="112">
        <v>1164</v>
      </c>
      <c r="Y128" s="112">
        <v>1270</v>
      </c>
      <c r="Z128" s="112">
        <v>1274</v>
      </c>
      <c r="AB128" s="109" t="str">
        <f>TEXT(Z128,"###,###")</f>
        <v>1,274</v>
      </c>
      <c r="AD128" s="127">
        <f>Z128/$Z$7*100</f>
        <v>49.398991857309035</v>
      </c>
    </row>
    <row r="130" spans="19:20" x14ac:dyDescent="0.25">
      <c r="S130" s="101" t="s">
        <v>280</v>
      </c>
      <c r="T130" s="127">
        <v>71.035284994183783</v>
      </c>
    </row>
    <row r="131" spans="19:20" x14ac:dyDescent="0.25">
      <c r="S131" s="101" t="s">
        <v>281</v>
      </c>
      <c r="T131" s="127">
        <v>14.191547111283443</v>
      </c>
    </row>
    <row r="132" spans="19:20" x14ac:dyDescent="0.25">
      <c r="S132" s="101" t="s">
        <v>282</v>
      </c>
      <c r="T132" s="127">
        <v>14.734393175649476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D8A03CF-8FBD-4546-8186-36158145E18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2C449CF-35C3-49EF-9A52-4BD0A27245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69208F2-55EE-4F41-89AB-1D7E8D86A67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ABD9FC1-3F06-4EAD-969C-35069CC59F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4610E-518C-4076-B85D-5C5DD1D993E9}">
  <sheetPr codeName="Sheet11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162</v>
      </c>
      <c r="T1" s="99"/>
      <c r="U1" s="99"/>
      <c r="V1" s="99"/>
      <c r="W1" s="99"/>
      <c r="X1" s="99"/>
      <c r="Y1" s="100" t="s">
        <v>249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162</v>
      </c>
      <c r="Y3" s="105" t="s">
        <v>249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9.51 Napranum,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470</v>
      </c>
      <c r="W4" s="108">
        <v>551</v>
      </c>
      <c r="X4" s="108">
        <v>556</v>
      </c>
      <c r="Y4" s="108">
        <v>510</v>
      </c>
      <c r="Z4" s="108">
        <v>479</v>
      </c>
      <c r="AB4" s="109" t="str">
        <f>TEXT(Z4,"###,###")</f>
        <v>479</v>
      </c>
      <c r="AD4" s="110">
        <f>Z4/Y4-1</f>
        <v>-6.0784313725490202E-2</v>
      </c>
      <c r="AF4" s="110">
        <f>Z4/V4-1</f>
        <v>1.9148936170212849E-2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242</v>
      </c>
      <c r="W5" s="108">
        <v>304</v>
      </c>
      <c r="X5" s="108">
        <v>296</v>
      </c>
      <c r="Y5" s="108">
        <v>246</v>
      </c>
      <c r="Z5" s="108">
        <v>218</v>
      </c>
      <c r="AB5" s="109" t="str">
        <f>TEXT(Z5,"###,###")</f>
        <v>218</v>
      </c>
      <c r="AD5" s="110">
        <f t="shared" ref="AD5:AD9" si="0">Z5/Y5-1</f>
        <v>-0.11382113821138207</v>
      </c>
      <c r="AF5" s="110">
        <f t="shared" ref="AF5:AF9" si="1">Z5/V5-1</f>
        <v>-9.9173553719008267E-2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228</v>
      </c>
      <c r="W6" s="108">
        <v>244</v>
      </c>
      <c r="X6" s="108">
        <v>255</v>
      </c>
      <c r="Y6" s="108">
        <v>262</v>
      </c>
      <c r="Z6" s="108">
        <v>259</v>
      </c>
      <c r="AB6" s="109" t="str">
        <f>TEXT(Z6,"###,###")</f>
        <v>259</v>
      </c>
      <c r="AD6" s="110">
        <f t="shared" si="0"/>
        <v>-1.1450381679389277E-2</v>
      </c>
      <c r="AF6" s="110">
        <f t="shared" si="1"/>
        <v>0.13596491228070184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323</v>
      </c>
      <c r="W7" s="108">
        <v>367</v>
      </c>
      <c r="X7" s="108">
        <v>375</v>
      </c>
      <c r="Y7" s="108">
        <v>357</v>
      </c>
      <c r="Z7" s="108">
        <v>347</v>
      </c>
      <c r="AB7" s="109" t="str">
        <f>TEXT(Z7,"###,###")</f>
        <v>347</v>
      </c>
      <c r="AD7" s="110">
        <f t="shared" si="0"/>
        <v>-2.8011204481792729E-2</v>
      </c>
      <c r="AF7" s="110">
        <f t="shared" si="1"/>
        <v>7.4303405572755388E-2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479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347</v>
      </c>
      <c r="P8" s="67"/>
      <c r="S8" s="107" t="s">
        <v>84</v>
      </c>
      <c r="T8" s="108"/>
      <c r="U8" s="108"/>
      <c r="V8" s="108">
        <v>24238.49</v>
      </c>
      <c r="W8" s="108">
        <v>27598.25</v>
      </c>
      <c r="X8" s="108">
        <v>23772.45</v>
      </c>
      <c r="Y8" s="108">
        <v>17979.37</v>
      </c>
      <c r="Z8" s="108">
        <v>20157</v>
      </c>
      <c r="AB8" s="109" t="str">
        <f>TEXT(Z8,"$###,###")</f>
        <v>$20,157</v>
      </c>
      <c r="AD8" s="110">
        <f t="shared" si="0"/>
        <v>0.12111825942733256</v>
      </c>
      <c r="AF8" s="110">
        <f t="shared" si="1"/>
        <v>-0.16838878989574024</v>
      </c>
    </row>
    <row r="9" spans="1:32" x14ac:dyDescent="0.25">
      <c r="A9" s="30" t="s">
        <v>14</v>
      </c>
      <c r="B9" s="71"/>
      <c r="C9" s="72"/>
      <c r="D9" s="73">
        <f>AD104</f>
        <v>74.739039665970779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48.991354466858787</v>
      </c>
      <c r="P9" s="74" t="s">
        <v>85</v>
      </c>
      <c r="S9" s="107" t="s">
        <v>7</v>
      </c>
      <c r="T9" s="108"/>
      <c r="U9" s="108"/>
      <c r="V9" s="108">
        <v>10892918</v>
      </c>
      <c r="W9" s="108">
        <v>14271053</v>
      </c>
      <c r="X9" s="108">
        <v>14095265</v>
      </c>
      <c r="Y9" s="108">
        <v>14086173</v>
      </c>
      <c r="Z9" s="108">
        <v>13359654</v>
      </c>
      <c r="AB9" s="109" t="str">
        <f>TEXT(Z9/1000000,"$#,###.0")&amp;" mil"</f>
        <v>$13.4 mil</v>
      </c>
      <c r="AD9" s="110">
        <f t="shared" si="0"/>
        <v>-5.1576748347475165E-2</v>
      </c>
      <c r="AF9" s="110">
        <f t="shared" si="1"/>
        <v>0.22645318729104535</v>
      </c>
    </row>
    <row r="10" spans="1:32" x14ac:dyDescent="0.25">
      <c r="A10" s="30" t="s">
        <v>17</v>
      </c>
      <c r="B10" s="71"/>
      <c r="C10" s="72"/>
      <c r="D10" s="73">
        <f>AD105</f>
        <v>22.755741127348646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50.144092219020173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98.559077809798268</v>
      </c>
      <c r="P11" s="74" t="s">
        <v>85</v>
      </c>
      <c r="S11" s="107" t="s">
        <v>29</v>
      </c>
      <c r="T11" s="112"/>
      <c r="U11" s="112"/>
      <c r="V11" s="112">
        <v>468</v>
      </c>
      <c r="W11" s="112">
        <v>553</v>
      </c>
      <c r="X11" s="112">
        <v>555</v>
      </c>
      <c r="Y11" s="112">
        <v>509</v>
      </c>
      <c r="Z11" s="112">
        <v>475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85</v>
      </c>
      <c r="S12" s="107" t="s">
        <v>30</v>
      </c>
      <c r="T12" s="112"/>
      <c r="U12" s="112"/>
      <c r="V12" s="112">
        <v>0</v>
      </c>
      <c r="W12" s="112">
        <v>0</v>
      </c>
      <c r="X12" s="112">
        <v>0</v>
      </c>
      <c r="Y12" s="112">
        <v>0</v>
      </c>
      <c r="Z12" s="112">
        <v>4</v>
      </c>
    </row>
    <row r="13" spans="1:32" ht="15" customHeight="1" x14ac:dyDescent="0.25">
      <c r="A13" s="30" t="s">
        <v>19</v>
      </c>
      <c r="B13" s="72"/>
      <c r="C13" s="72"/>
      <c r="D13" s="73">
        <f>AD108</f>
        <v>5.010438413361169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0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8.1419624217119004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40.5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53.235908141962419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24.198250728862973</v>
      </c>
      <c r="P15" s="74" t="s">
        <v>85</v>
      </c>
      <c r="S15" s="115" t="s">
        <v>61</v>
      </c>
      <c r="T15" s="115"/>
      <c r="U15" s="116"/>
      <c r="V15" s="116">
        <v>7</v>
      </c>
      <c r="W15" s="116">
        <v>0</v>
      </c>
      <c r="X15" s="116">
        <v>3</v>
      </c>
      <c r="Y15" s="112">
        <v>0</v>
      </c>
      <c r="Z15" s="112">
        <v>7</v>
      </c>
      <c r="AB15" s="117">
        <f t="shared" ref="AB15:AB34" si="2">IF(Z15="np",0,Z15/$Z$34)</f>
        <v>1.4613778705636743E-2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32.150313152400834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75.801749271137027</v>
      </c>
      <c r="P16" s="37" t="s">
        <v>85</v>
      </c>
      <c r="S16" s="115" t="s">
        <v>62</v>
      </c>
      <c r="T16" s="115"/>
      <c r="U16" s="116"/>
      <c r="V16" s="116">
        <v>36</v>
      </c>
      <c r="W16" s="116">
        <v>43</v>
      </c>
      <c r="X16" s="116">
        <v>50</v>
      </c>
      <c r="Y16" s="112">
        <v>51</v>
      </c>
      <c r="Z16" s="112">
        <v>49</v>
      </c>
      <c r="AB16" s="117">
        <f t="shared" si="2"/>
        <v>0.1022964509394572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14</v>
      </c>
      <c r="W17" s="116">
        <v>28</v>
      </c>
      <c r="X17" s="116">
        <v>8</v>
      </c>
      <c r="Y17" s="112">
        <v>12</v>
      </c>
      <c r="Z17" s="112">
        <v>10</v>
      </c>
      <c r="AB17" s="117">
        <f t="shared" si="2"/>
        <v>2.0876826722338204E-2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1</v>
      </c>
      <c r="AB18" s="117">
        <f t="shared" si="2"/>
        <v>2.0876826722338203E-3</v>
      </c>
    </row>
    <row r="19" spans="1:28" x14ac:dyDescent="0.25">
      <c r="A19" s="63" t="str">
        <f>$S$1&amp;" ("&amp;$V$2&amp;" to "&amp;$Z$2&amp;")"</f>
        <v>Napranum (2016-17 to 2020-21)</v>
      </c>
      <c r="B19" s="63"/>
      <c r="C19" s="63"/>
      <c r="D19" s="63"/>
      <c r="E19" s="63"/>
      <c r="F19" s="63"/>
      <c r="G19" s="63" t="str">
        <f>$S$1&amp;" ("&amp;$V$2&amp;" to "&amp;$Z$2&amp;")"</f>
        <v>Napranum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103</v>
      </c>
      <c r="W19" s="116">
        <v>138</v>
      </c>
      <c r="X19" s="116">
        <v>144</v>
      </c>
      <c r="Y19" s="112">
        <v>106</v>
      </c>
      <c r="Z19" s="112">
        <v>116</v>
      </c>
      <c r="AB19" s="117">
        <f t="shared" si="2"/>
        <v>0.24217118997912318</v>
      </c>
    </row>
    <row r="20" spans="1:28" x14ac:dyDescent="0.25">
      <c r="S20" s="115" t="s">
        <v>66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67</v>
      </c>
      <c r="T21" s="115"/>
      <c r="U21" s="116"/>
      <c r="V21" s="116">
        <v>19</v>
      </c>
      <c r="W21" s="116">
        <v>12</v>
      </c>
      <c r="X21" s="116">
        <v>17</v>
      </c>
      <c r="Y21" s="112">
        <v>24</v>
      </c>
      <c r="Z21" s="112">
        <v>16</v>
      </c>
      <c r="AB21" s="117">
        <f t="shared" si="2"/>
        <v>3.3402922755741124E-2</v>
      </c>
    </row>
    <row r="22" spans="1:28" x14ac:dyDescent="0.25">
      <c r="S22" s="115" t="s">
        <v>68</v>
      </c>
      <c r="T22" s="115"/>
      <c r="U22" s="116"/>
      <c r="V22" s="116">
        <v>26</v>
      </c>
      <c r="W22" s="116">
        <v>56</v>
      </c>
      <c r="X22" s="116">
        <v>53</v>
      </c>
      <c r="Y22" s="112">
        <v>30</v>
      </c>
      <c r="Z22" s="112">
        <v>39</v>
      </c>
      <c r="AB22" s="117">
        <f t="shared" si="2"/>
        <v>8.1419624217118999E-2</v>
      </c>
    </row>
    <row r="23" spans="1:28" x14ac:dyDescent="0.25">
      <c r="S23" s="115" t="s">
        <v>69</v>
      </c>
      <c r="T23" s="115"/>
      <c r="U23" s="116"/>
      <c r="V23" s="116">
        <v>4</v>
      </c>
      <c r="W23" s="116">
        <v>25</v>
      </c>
      <c r="X23" s="116">
        <v>23</v>
      </c>
      <c r="Y23" s="112">
        <v>8</v>
      </c>
      <c r="Z23" s="112">
        <v>9</v>
      </c>
      <c r="AB23" s="117">
        <f t="shared" si="2"/>
        <v>1.8789144050104383E-2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71</v>
      </c>
      <c r="T25" s="115"/>
      <c r="U25" s="116"/>
      <c r="V25" s="116">
        <v>0</v>
      </c>
      <c r="W25" s="116">
        <v>0</v>
      </c>
      <c r="X25" s="116">
        <v>0</v>
      </c>
      <c r="Y25" s="112">
        <v>0</v>
      </c>
      <c r="Z25" s="112">
        <v>1</v>
      </c>
      <c r="AB25" s="117">
        <f t="shared" si="2"/>
        <v>2.0876826722338203E-3</v>
      </c>
    </row>
    <row r="26" spans="1:28" x14ac:dyDescent="0.25">
      <c r="S26" s="115" t="s">
        <v>72</v>
      </c>
      <c r="T26" s="115"/>
      <c r="U26" s="116"/>
      <c r="V26" s="116">
        <v>15</v>
      </c>
      <c r="W26" s="116">
        <v>14</v>
      </c>
      <c r="X26" s="116">
        <v>7</v>
      </c>
      <c r="Y26" s="112">
        <v>4</v>
      </c>
      <c r="Z26" s="112">
        <v>2</v>
      </c>
      <c r="AB26" s="117">
        <f t="shared" si="2"/>
        <v>4.1753653444676405E-3</v>
      </c>
    </row>
    <row r="27" spans="1:28" x14ac:dyDescent="0.25">
      <c r="S27" s="115" t="s">
        <v>73</v>
      </c>
      <c r="T27" s="115"/>
      <c r="U27" s="116"/>
      <c r="V27" s="116">
        <v>29</v>
      </c>
      <c r="W27" s="116">
        <v>6</v>
      </c>
      <c r="X27" s="116">
        <v>15</v>
      </c>
      <c r="Y27" s="112">
        <v>17</v>
      </c>
      <c r="Z27" s="112">
        <v>21</v>
      </c>
      <c r="AB27" s="117">
        <f t="shared" si="2"/>
        <v>4.3841336116910233E-2</v>
      </c>
    </row>
    <row r="28" spans="1:28" x14ac:dyDescent="0.25">
      <c r="S28" s="115" t="s">
        <v>74</v>
      </c>
      <c r="T28" s="115"/>
      <c r="U28" s="116"/>
      <c r="V28" s="116">
        <v>23</v>
      </c>
      <c r="W28" s="116">
        <v>43</v>
      </c>
      <c r="X28" s="116">
        <v>30</v>
      </c>
      <c r="Y28" s="112">
        <v>45</v>
      </c>
      <c r="Z28" s="112">
        <v>31</v>
      </c>
      <c r="AB28" s="117">
        <f t="shared" si="2"/>
        <v>6.471816283924843E-2</v>
      </c>
    </row>
    <row r="29" spans="1:28" x14ac:dyDescent="0.25">
      <c r="S29" s="115" t="s">
        <v>75</v>
      </c>
      <c r="T29" s="115"/>
      <c r="U29" s="116"/>
      <c r="V29" s="116">
        <v>81</v>
      </c>
      <c r="W29" s="116">
        <v>94</v>
      </c>
      <c r="X29" s="116">
        <v>86</v>
      </c>
      <c r="Y29" s="112">
        <v>81</v>
      </c>
      <c r="Z29" s="112">
        <v>67</v>
      </c>
      <c r="AB29" s="117">
        <f t="shared" si="2"/>
        <v>0.13987473903966596</v>
      </c>
    </row>
    <row r="30" spans="1:28" x14ac:dyDescent="0.25">
      <c r="S30" s="115" t="s">
        <v>76</v>
      </c>
      <c r="T30" s="115"/>
      <c r="U30" s="116"/>
      <c r="V30" s="116">
        <v>37</v>
      </c>
      <c r="W30" s="116">
        <v>24</v>
      </c>
      <c r="X30" s="116">
        <v>20</v>
      </c>
      <c r="Y30" s="112">
        <v>18</v>
      </c>
      <c r="Z30" s="112">
        <v>12</v>
      </c>
      <c r="AB30" s="117">
        <f t="shared" si="2"/>
        <v>2.5052192066805846E-2</v>
      </c>
    </row>
    <row r="31" spans="1:28" x14ac:dyDescent="0.25">
      <c r="S31" s="115" t="s">
        <v>77</v>
      </c>
      <c r="T31" s="115"/>
      <c r="U31" s="116"/>
      <c r="V31" s="116">
        <v>29</v>
      </c>
      <c r="W31" s="116">
        <v>22</v>
      </c>
      <c r="X31" s="116">
        <v>31</v>
      </c>
      <c r="Y31" s="112">
        <v>45</v>
      </c>
      <c r="Z31" s="112">
        <v>35</v>
      </c>
      <c r="AB31" s="117">
        <f t="shared" si="2"/>
        <v>7.3068893528183715E-2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6</v>
      </c>
      <c r="W32" s="116">
        <v>0</v>
      </c>
      <c r="X32" s="116">
        <v>0</v>
      </c>
      <c r="Y32" s="112">
        <v>0</v>
      </c>
      <c r="Z32" s="112">
        <v>0</v>
      </c>
      <c r="AB32" s="117">
        <f t="shared" si="2"/>
        <v>0</v>
      </c>
    </row>
    <row r="33" spans="19:32" x14ac:dyDescent="0.25">
      <c r="S33" s="115" t="s">
        <v>79</v>
      </c>
      <c r="T33" s="115"/>
      <c r="U33" s="116"/>
      <c r="V33" s="116">
        <v>51</v>
      </c>
      <c r="W33" s="116">
        <v>39</v>
      </c>
      <c r="X33" s="116">
        <v>56</v>
      </c>
      <c r="Y33" s="112">
        <v>64</v>
      </c>
      <c r="Z33" s="112">
        <v>57</v>
      </c>
      <c r="AB33" s="117">
        <f t="shared" si="2"/>
        <v>0.11899791231732777</v>
      </c>
    </row>
    <row r="34" spans="19:32" x14ac:dyDescent="0.25">
      <c r="S34" s="118" t="s">
        <v>53</v>
      </c>
      <c r="T34" s="118"/>
      <c r="U34" s="119"/>
      <c r="V34" s="119">
        <v>471</v>
      </c>
      <c r="W34" s="119">
        <v>553</v>
      </c>
      <c r="X34" s="119">
        <v>555</v>
      </c>
      <c r="Y34" s="120">
        <v>510</v>
      </c>
      <c r="Z34" s="120">
        <v>479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255</v>
      </c>
      <c r="W37" s="112">
        <v>278</v>
      </c>
      <c r="X37" s="112">
        <v>296</v>
      </c>
      <c r="Y37" s="112">
        <v>272</v>
      </c>
      <c r="Z37" s="112">
        <v>260</v>
      </c>
      <c r="AB37" s="132">
        <f>Z37/Z40*100</f>
        <v>75.801749271137027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69</v>
      </c>
      <c r="W38" s="112">
        <v>87</v>
      </c>
      <c r="X38" s="112">
        <v>77</v>
      </c>
      <c r="Y38" s="112">
        <v>84</v>
      </c>
      <c r="Z38" s="112">
        <v>83</v>
      </c>
      <c r="AB38" s="132">
        <f>Z38/Z40*100</f>
        <v>24.198250728862973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324</v>
      </c>
      <c r="W40" s="112">
        <v>365</v>
      </c>
      <c r="X40" s="112">
        <v>373</v>
      </c>
      <c r="Y40" s="112">
        <v>356</v>
      </c>
      <c r="Z40" s="112">
        <v>343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1</v>
      </c>
    </row>
    <row r="45" spans="19:32" x14ac:dyDescent="0.25">
      <c r="S45" s="115" t="s">
        <v>37</v>
      </c>
      <c r="T45" s="115"/>
      <c r="U45" s="112"/>
      <c r="V45" s="112">
        <v>6</v>
      </c>
      <c r="W45" s="112">
        <v>4</v>
      </c>
      <c r="X45" s="112">
        <v>6</v>
      </c>
      <c r="Y45" s="112">
        <v>0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17</v>
      </c>
      <c r="W46" s="112">
        <v>9</v>
      </c>
      <c r="X46" s="112">
        <v>17</v>
      </c>
      <c r="Y46" s="112">
        <v>16</v>
      </c>
      <c r="Z46" s="112">
        <v>14</v>
      </c>
    </row>
    <row r="47" spans="19:32" x14ac:dyDescent="0.25">
      <c r="S47" s="115" t="s">
        <v>39</v>
      </c>
      <c r="T47" s="115"/>
      <c r="U47" s="112"/>
      <c r="V47" s="112">
        <v>18</v>
      </c>
      <c r="W47" s="112">
        <v>26</v>
      </c>
      <c r="X47" s="112">
        <v>32</v>
      </c>
      <c r="Y47" s="112">
        <v>15</v>
      </c>
      <c r="Z47" s="112">
        <v>14</v>
      </c>
    </row>
    <row r="48" spans="19:32" x14ac:dyDescent="0.25">
      <c r="S48" s="115" t="s">
        <v>40</v>
      </c>
      <c r="T48" s="115"/>
      <c r="U48" s="112"/>
      <c r="V48" s="112">
        <v>33</v>
      </c>
      <c r="W48" s="112">
        <v>41</v>
      </c>
      <c r="X48" s="112">
        <v>35</v>
      </c>
      <c r="Y48" s="112">
        <v>28</v>
      </c>
      <c r="Z48" s="112">
        <v>23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19</v>
      </c>
      <c r="W49" s="112">
        <v>42</v>
      </c>
      <c r="X49" s="112">
        <v>29</v>
      </c>
      <c r="Y49" s="112">
        <v>27</v>
      </c>
      <c r="Z49" s="112">
        <v>21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Napranum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35</v>
      </c>
      <c r="W50" s="112">
        <v>28</v>
      </c>
      <c r="X50" s="112">
        <v>33</v>
      </c>
      <c r="Y50" s="112">
        <v>27</v>
      </c>
      <c r="Z50" s="112">
        <v>26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44</v>
      </c>
      <c r="W51" s="112">
        <v>40</v>
      </c>
      <c r="X51" s="112">
        <v>43</v>
      </c>
      <c r="Y51" s="112">
        <v>41</v>
      </c>
      <c r="Z51" s="112">
        <v>34</v>
      </c>
    </row>
    <row r="52" spans="1:26" ht="15" customHeight="1" x14ac:dyDescent="0.25">
      <c r="S52" s="115" t="s">
        <v>44</v>
      </c>
      <c r="T52" s="115"/>
      <c r="U52" s="112"/>
      <c r="V52" s="112">
        <v>18</v>
      </c>
      <c r="W52" s="112">
        <v>43</v>
      </c>
      <c r="X52" s="112">
        <v>29</v>
      </c>
      <c r="Y52" s="112">
        <v>19</v>
      </c>
      <c r="Z52" s="112">
        <v>20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19</v>
      </c>
      <c r="W53" s="112">
        <v>27</v>
      </c>
      <c r="X53" s="112">
        <v>38</v>
      </c>
      <c r="Y53" s="112">
        <v>33</v>
      </c>
      <c r="Z53" s="112">
        <v>22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28</v>
      </c>
      <c r="W54" s="112">
        <v>24</v>
      </c>
      <c r="X54" s="112">
        <v>24</v>
      </c>
      <c r="Y54" s="112">
        <v>24</v>
      </c>
      <c r="Z54" s="112">
        <v>16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9</v>
      </c>
      <c r="W55" s="112">
        <v>12</v>
      </c>
      <c r="X55" s="112">
        <v>7</v>
      </c>
      <c r="Y55" s="112">
        <v>16</v>
      </c>
      <c r="Z55" s="112">
        <v>13</v>
      </c>
    </row>
    <row r="56" spans="1:26" ht="15" customHeight="1" x14ac:dyDescent="0.25">
      <c r="S56" s="115" t="s">
        <v>48</v>
      </c>
      <c r="T56" s="115"/>
      <c r="U56" s="112"/>
      <c r="V56" s="112">
        <v>6</v>
      </c>
      <c r="W56" s="112">
        <v>6</v>
      </c>
      <c r="X56" s="112">
        <v>10</v>
      </c>
      <c r="Y56" s="112">
        <v>5</v>
      </c>
      <c r="Z56" s="112">
        <v>11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0</v>
      </c>
      <c r="Z57" s="112">
        <v>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239</v>
      </c>
      <c r="W61" s="112">
        <v>301</v>
      </c>
      <c r="X61" s="112">
        <v>298</v>
      </c>
      <c r="Y61" s="112">
        <v>249</v>
      </c>
      <c r="Z61" s="112">
        <v>218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8</v>
      </c>
      <c r="W64" s="112">
        <v>0</v>
      </c>
      <c r="X64" s="112">
        <v>7</v>
      </c>
      <c r="Y64" s="112">
        <v>0</v>
      </c>
      <c r="Z64" s="112">
        <v>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Napranum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12</v>
      </c>
      <c r="W65" s="112">
        <v>8</v>
      </c>
      <c r="X65" s="112">
        <v>3</v>
      </c>
      <c r="Y65" s="112">
        <v>7</v>
      </c>
      <c r="Z65" s="112">
        <v>15</v>
      </c>
    </row>
    <row r="66" spans="1:26" x14ac:dyDescent="0.25">
      <c r="S66" s="115" t="s">
        <v>39</v>
      </c>
      <c r="T66" s="115"/>
      <c r="U66" s="112"/>
      <c r="V66" s="112">
        <v>30</v>
      </c>
      <c r="W66" s="112">
        <v>20</v>
      </c>
      <c r="X66" s="112">
        <v>25</v>
      </c>
      <c r="Y66" s="112">
        <v>25</v>
      </c>
      <c r="Z66" s="112">
        <v>22</v>
      </c>
    </row>
    <row r="67" spans="1:26" x14ac:dyDescent="0.25">
      <c r="S67" s="115" t="s">
        <v>40</v>
      </c>
      <c r="T67" s="115"/>
      <c r="U67" s="112"/>
      <c r="V67" s="112">
        <v>23</v>
      </c>
      <c r="W67" s="112">
        <v>44</v>
      </c>
      <c r="X67" s="112">
        <v>28</v>
      </c>
      <c r="Y67" s="112">
        <v>20</v>
      </c>
      <c r="Z67" s="112">
        <v>28</v>
      </c>
    </row>
    <row r="68" spans="1:26" x14ac:dyDescent="0.25">
      <c r="S68" s="115" t="s">
        <v>41</v>
      </c>
      <c r="T68" s="115"/>
      <c r="U68" s="112"/>
      <c r="V68" s="112">
        <v>23</v>
      </c>
      <c r="W68" s="112">
        <v>22</v>
      </c>
      <c r="X68" s="112">
        <v>30</v>
      </c>
      <c r="Y68" s="112">
        <v>30</v>
      </c>
      <c r="Z68" s="112">
        <v>29</v>
      </c>
    </row>
    <row r="69" spans="1:26" x14ac:dyDescent="0.25">
      <c r="S69" s="115" t="s">
        <v>42</v>
      </c>
      <c r="T69" s="115"/>
      <c r="U69" s="112"/>
      <c r="V69" s="112">
        <v>30</v>
      </c>
      <c r="W69" s="112">
        <v>24</v>
      </c>
      <c r="X69" s="112">
        <v>29</v>
      </c>
      <c r="Y69" s="112">
        <v>22</v>
      </c>
      <c r="Z69" s="112">
        <v>27</v>
      </c>
    </row>
    <row r="70" spans="1:26" x14ac:dyDescent="0.25">
      <c r="S70" s="115" t="s">
        <v>43</v>
      </c>
      <c r="T70" s="115"/>
      <c r="U70" s="112"/>
      <c r="V70" s="112">
        <v>23</v>
      </c>
      <c r="W70" s="112">
        <v>39</v>
      </c>
      <c r="X70" s="112">
        <v>41</v>
      </c>
      <c r="Y70" s="112">
        <v>41</v>
      </c>
      <c r="Z70" s="112">
        <v>29</v>
      </c>
    </row>
    <row r="71" spans="1:26" x14ac:dyDescent="0.25">
      <c r="S71" s="115" t="s">
        <v>44</v>
      </c>
      <c r="T71" s="115"/>
      <c r="U71" s="112"/>
      <c r="V71" s="112">
        <v>33</v>
      </c>
      <c r="W71" s="112">
        <v>26</v>
      </c>
      <c r="X71" s="112">
        <v>28</v>
      </c>
      <c r="Y71" s="112">
        <v>31</v>
      </c>
      <c r="Z71" s="112">
        <v>29</v>
      </c>
    </row>
    <row r="72" spans="1:26" x14ac:dyDescent="0.25">
      <c r="S72" s="115" t="s">
        <v>45</v>
      </c>
      <c r="T72" s="115"/>
      <c r="U72" s="112"/>
      <c r="V72" s="112">
        <v>20</v>
      </c>
      <c r="W72" s="112">
        <v>25</v>
      </c>
      <c r="X72" s="112">
        <v>31</v>
      </c>
      <c r="Y72" s="112">
        <v>30</v>
      </c>
      <c r="Z72" s="112">
        <v>26</v>
      </c>
    </row>
    <row r="73" spans="1:26" x14ac:dyDescent="0.25">
      <c r="S73" s="115" t="s">
        <v>46</v>
      </c>
      <c r="T73" s="115"/>
      <c r="U73" s="112"/>
      <c r="V73" s="112">
        <v>23</v>
      </c>
      <c r="W73" s="112">
        <v>22</v>
      </c>
      <c r="X73" s="112">
        <v>21</v>
      </c>
      <c r="Y73" s="112">
        <v>19</v>
      </c>
      <c r="Z73" s="112">
        <v>18</v>
      </c>
    </row>
    <row r="74" spans="1:26" x14ac:dyDescent="0.25">
      <c r="S74" s="115" t="s">
        <v>47</v>
      </c>
      <c r="T74" s="115"/>
      <c r="U74" s="112"/>
      <c r="V74" s="112">
        <v>3</v>
      </c>
      <c r="W74" s="112">
        <v>6</v>
      </c>
      <c r="X74" s="112">
        <v>7</v>
      </c>
      <c r="Y74" s="112">
        <v>21</v>
      </c>
      <c r="Z74" s="112">
        <v>14</v>
      </c>
    </row>
    <row r="75" spans="1:26" x14ac:dyDescent="0.25">
      <c r="S75" s="115" t="s">
        <v>48</v>
      </c>
      <c r="T75" s="115"/>
      <c r="U75" s="112"/>
      <c r="V75" s="112">
        <v>7</v>
      </c>
      <c r="W75" s="112">
        <v>5</v>
      </c>
      <c r="X75" s="112">
        <v>7</v>
      </c>
      <c r="Y75" s="112">
        <v>3</v>
      </c>
      <c r="Z75" s="112">
        <v>9</v>
      </c>
    </row>
    <row r="76" spans="1:26" x14ac:dyDescent="0.25">
      <c r="S76" s="115" t="s">
        <v>49</v>
      </c>
      <c r="T76" s="115"/>
      <c r="U76" s="112"/>
      <c r="V76" s="112">
        <v>3</v>
      </c>
      <c r="W76" s="112">
        <v>0</v>
      </c>
      <c r="X76" s="112">
        <v>4</v>
      </c>
      <c r="Y76" s="112">
        <v>4</v>
      </c>
      <c r="Z76" s="112">
        <v>2</v>
      </c>
    </row>
    <row r="77" spans="1:26" x14ac:dyDescent="0.25">
      <c r="S77" s="115" t="s">
        <v>50</v>
      </c>
      <c r="T77" s="115"/>
      <c r="U77" s="112"/>
      <c r="V77" s="112">
        <v>4</v>
      </c>
      <c r="W77" s="112">
        <v>3</v>
      </c>
      <c r="X77" s="112">
        <v>5</v>
      </c>
      <c r="Y77" s="112">
        <v>6</v>
      </c>
      <c r="Z77" s="112">
        <v>6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6</v>
      </c>
      <c r="Y78" s="112">
        <v>3</v>
      </c>
      <c r="Z78" s="112">
        <v>3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229</v>
      </c>
      <c r="W80" s="112">
        <v>244</v>
      </c>
      <c r="X80" s="112">
        <v>261</v>
      </c>
      <c r="Y80" s="112">
        <v>264</v>
      </c>
      <c r="Z80" s="112">
        <v>259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Napranum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</v>
      </c>
      <c r="W83" s="112">
        <v>6</v>
      </c>
      <c r="X83" s="112">
        <v>6</v>
      </c>
      <c r="Y83" s="112">
        <v>3</v>
      </c>
      <c r="Z83" s="112">
        <v>7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9</v>
      </c>
      <c r="W84" s="112">
        <v>7</v>
      </c>
      <c r="X84" s="112">
        <v>16</v>
      </c>
      <c r="Y84" s="112">
        <v>12</v>
      </c>
      <c r="Z84" s="112">
        <v>10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23</v>
      </c>
      <c r="W85" s="112">
        <v>27</v>
      </c>
      <c r="X85" s="112">
        <v>34</v>
      </c>
      <c r="Y85" s="112">
        <v>32</v>
      </c>
      <c r="Z85" s="112">
        <v>28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479</v>
      </c>
      <c r="D86" s="96">
        <f t="shared" ref="D86:D91" si="4">AD4</f>
        <v>-6.0784313725490202E-2</v>
      </c>
      <c r="E86" s="97">
        <f t="shared" ref="E86:E91" si="5">AD4</f>
        <v>-6.0784313725490202E-2</v>
      </c>
      <c r="F86" s="96">
        <f t="shared" ref="F86:F91" si="6">AF4</f>
        <v>1.9148936170212849E-2</v>
      </c>
      <c r="G86" s="97">
        <f t="shared" ref="G86:G91" si="7">AF4</f>
        <v>1.9148936170212849E-2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5</v>
      </c>
      <c r="W86" s="112">
        <v>18</v>
      </c>
      <c r="X86" s="112">
        <v>16</v>
      </c>
      <c r="Y86" s="112">
        <v>13</v>
      </c>
      <c r="Z86" s="112">
        <v>11</v>
      </c>
    </row>
    <row r="87" spans="1:30" ht="15" customHeight="1" x14ac:dyDescent="0.25">
      <c r="A87" s="98" t="s">
        <v>4</v>
      </c>
      <c r="B87" s="49"/>
      <c r="C87" s="57" t="str">
        <f t="shared" si="3"/>
        <v>218</v>
      </c>
      <c r="D87" s="96">
        <f t="shared" si="4"/>
        <v>-0.11382113821138207</v>
      </c>
      <c r="E87" s="97">
        <f t="shared" si="5"/>
        <v>-0.11382113821138207</v>
      </c>
      <c r="F87" s="96">
        <f t="shared" si="6"/>
        <v>-9.9173553719008267E-2</v>
      </c>
      <c r="G87" s="97">
        <f t="shared" si="7"/>
        <v>-9.9173553719008267E-2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0</v>
      </c>
      <c r="W87" s="112">
        <v>0</v>
      </c>
      <c r="X87" s="112">
        <v>5</v>
      </c>
      <c r="Y87" s="112">
        <v>6</v>
      </c>
      <c r="Z87" s="112">
        <v>3</v>
      </c>
    </row>
    <row r="88" spans="1:30" ht="15" customHeight="1" x14ac:dyDescent="0.25">
      <c r="A88" s="98" t="s">
        <v>5</v>
      </c>
      <c r="B88" s="49"/>
      <c r="C88" s="57" t="str">
        <f t="shared" si="3"/>
        <v>259</v>
      </c>
      <c r="D88" s="96">
        <f t="shared" si="4"/>
        <v>-1.1450381679389277E-2</v>
      </c>
      <c r="E88" s="97">
        <f t="shared" si="5"/>
        <v>-1.1450381679389277E-2</v>
      </c>
      <c r="F88" s="96">
        <f t="shared" si="6"/>
        <v>0.13596491228070184</v>
      </c>
      <c r="G88" s="97">
        <f t="shared" si="7"/>
        <v>0.13596491228070184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347</v>
      </c>
      <c r="D89" s="96">
        <f t="shared" si="4"/>
        <v>-2.8011204481792729E-2</v>
      </c>
      <c r="E89" s="97">
        <f t="shared" si="5"/>
        <v>-2.8011204481792729E-2</v>
      </c>
      <c r="F89" s="96">
        <f t="shared" si="6"/>
        <v>7.4303405572755388E-2</v>
      </c>
      <c r="G89" s="97">
        <f t="shared" si="7"/>
        <v>7.4303405572755388E-2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40</v>
      </c>
      <c r="W89" s="112">
        <v>50</v>
      </c>
      <c r="X89" s="112">
        <v>52</v>
      </c>
      <c r="Y89" s="112">
        <v>47</v>
      </c>
      <c r="Z89" s="112">
        <v>53</v>
      </c>
    </row>
    <row r="90" spans="1:30" ht="15" customHeight="1" x14ac:dyDescent="0.25">
      <c r="A90" s="49" t="s">
        <v>98</v>
      </c>
      <c r="B90" s="49"/>
      <c r="C90" s="57" t="str">
        <f t="shared" si="3"/>
        <v>$20,157</v>
      </c>
      <c r="D90" s="96">
        <f t="shared" si="4"/>
        <v>0.12111825942733256</v>
      </c>
      <c r="E90" s="97">
        <f t="shared" si="5"/>
        <v>0.12111825942733256</v>
      </c>
      <c r="F90" s="96">
        <f t="shared" si="6"/>
        <v>-0.16838878989574024</v>
      </c>
      <c r="G90" s="97">
        <f t="shared" si="7"/>
        <v>-0.16838878989574024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26</v>
      </c>
      <c r="W90" s="112">
        <v>41</v>
      </c>
      <c r="X90" s="112">
        <v>33</v>
      </c>
      <c r="Y90" s="112">
        <v>27</v>
      </c>
      <c r="Z90" s="112">
        <v>31</v>
      </c>
    </row>
    <row r="91" spans="1:30" ht="15" customHeight="1" x14ac:dyDescent="0.25">
      <c r="A91" s="49" t="s">
        <v>7</v>
      </c>
      <c r="B91" s="49"/>
      <c r="C91" s="57" t="str">
        <f t="shared" si="3"/>
        <v>$13.4 mil</v>
      </c>
      <c r="D91" s="96">
        <f t="shared" si="4"/>
        <v>-5.1576748347475165E-2</v>
      </c>
      <c r="E91" s="97">
        <f t="shared" si="5"/>
        <v>-5.1576748347475165E-2</v>
      </c>
      <c r="F91" s="96">
        <f t="shared" si="6"/>
        <v>0.22645318729104535</v>
      </c>
      <c r="G91" s="97">
        <f t="shared" si="7"/>
        <v>0.22645318729104535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172</v>
      </c>
      <c r="W91" s="112">
        <v>210</v>
      </c>
      <c r="X91" s="112">
        <v>209</v>
      </c>
      <c r="Y91" s="112">
        <v>192</v>
      </c>
      <c r="Z91" s="112">
        <v>168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11</v>
      </c>
      <c r="W93" s="112">
        <v>8</v>
      </c>
      <c r="X93" s="112">
        <v>9</v>
      </c>
      <c r="Y93" s="112">
        <v>10</v>
      </c>
      <c r="Z93" s="112">
        <v>9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5</v>
      </c>
      <c r="W94" s="112">
        <v>9</v>
      </c>
      <c r="X94" s="112">
        <v>11</v>
      </c>
      <c r="Y94" s="112">
        <v>10</v>
      </c>
      <c r="Z94" s="112">
        <v>12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3</v>
      </c>
      <c r="W95" s="112">
        <v>7</v>
      </c>
      <c r="X95" s="112">
        <v>4</v>
      </c>
      <c r="Y95" s="112">
        <v>5</v>
      </c>
      <c r="Z95" s="112">
        <v>6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28</v>
      </c>
      <c r="W96" s="112">
        <v>30</v>
      </c>
      <c r="X96" s="112">
        <v>24</v>
      </c>
      <c r="Y96" s="112">
        <v>33</v>
      </c>
      <c r="Z96" s="112">
        <v>32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12</v>
      </c>
      <c r="W97" s="112">
        <v>13</v>
      </c>
      <c r="X97" s="112">
        <v>13</v>
      </c>
      <c r="Y97" s="112">
        <v>15</v>
      </c>
      <c r="Z97" s="112">
        <v>13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4</v>
      </c>
      <c r="W98" s="112">
        <v>0</v>
      </c>
      <c r="X98" s="112">
        <v>7</v>
      </c>
      <c r="Y98" s="112">
        <v>11</v>
      </c>
      <c r="Z98" s="112">
        <v>6</v>
      </c>
    </row>
    <row r="99" spans="1:32" ht="15" customHeight="1" x14ac:dyDescent="0.25">
      <c r="S99" s="115" t="s">
        <v>199</v>
      </c>
      <c r="T99" s="115"/>
      <c r="U99" s="112"/>
      <c r="V99" s="112">
        <v>7</v>
      </c>
      <c r="W99" s="112">
        <v>15</v>
      </c>
      <c r="X99" s="112">
        <v>20</v>
      </c>
      <c r="Y99" s="112">
        <v>19</v>
      </c>
      <c r="Z99" s="112">
        <v>21</v>
      </c>
    </row>
    <row r="100" spans="1:32" ht="15" customHeight="1" x14ac:dyDescent="0.25">
      <c r="S100" s="115" t="s">
        <v>58</v>
      </c>
      <c r="T100" s="115"/>
      <c r="U100" s="112"/>
      <c r="V100" s="112">
        <v>18</v>
      </c>
      <c r="W100" s="112">
        <v>26</v>
      </c>
      <c r="X100" s="112">
        <v>18</v>
      </c>
      <c r="Y100" s="112">
        <v>20</v>
      </c>
      <c r="Z100" s="112">
        <v>25</v>
      </c>
    </row>
    <row r="101" spans="1:32" x14ac:dyDescent="0.25">
      <c r="A101" s="18"/>
      <c r="S101" s="118" t="s">
        <v>53</v>
      </c>
      <c r="T101" s="118"/>
      <c r="U101" s="112"/>
      <c r="V101" s="112">
        <v>153</v>
      </c>
      <c r="W101" s="112">
        <v>158</v>
      </c>
      <c r="X101" s="112">
        <v>162</v>
      </c>
      <c r="Y101" s="112">
        <v>163</v>
      </c>
      <c r="Z101" s="112">
        <v>175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320</v>
      </c>
      <c r="W104" s="112">
        <v>422</v>
      </c>
      <c r="X104" s="112">
        <v>422</v>
      </c>
      <c r="Y104" s="112">
        <v>358</v>
      </c>
      <c r="Z104" s="112">
        <v>358</v>
      </c>
      <c r="AB104" s="109" t="str">
        <f>TEXT(Z104,"###,###")</f>
        <v>358</v>
      </c>
      <c r="AD104" s="130">
        <f>Z104/($Z$4)*100</f>
        <v>74.739039665970779</v>
      </c>
      <c r="AF104" s="109"/>
    </row>
    <row r="105" spans="1:32" x14ac:dyDescent="0.25">
      <c r="S105" s="115" t="s">
        <v>17</v>
      </c>
      <c r="T105" s="115"/>
      <c r="U105" s="112"/>
      <c r="V105" s="112">
        <v>126</v>
      </c>
      <c r="W105" s="112">
        <v>120</v>
      </c>
      <c r="X105" s="112">
        <v>116</v>
      </c>
      <c r="Y105" s="112">
        <v>127</v>
      </c>
      <c r="Z105" s="112">
        <v>109</v>
      </c>
      <c r="AB105" s="109" t="str">
        <f>TEXT(Z105,"###,###")</f>
        <v>109</v>
      </c>
      <c r="AD105" s="130">
        <f>Z105/($Z$4)*100</f>
        <v>22.755741127348646</v>
      </c>
      <c r="AF105" s="109"/>
    </row>
    <row r="106" spans="1:32" x14ac:dyDescent="0.25">
      <c r="S106" s="118" t="s">
        <v>53</v>
      </c>
      <c r="T106" s="118"/>
      <c r="U106" s="120"/>
      <c r="V106" s="120">
        <v>446</v>
      </c>
      <c r="W106" s="120">
        <v>542</v>
      </c>
      <c r="X106" s="120">
        <v>538</v>
      </c>
      <c r="Y106" s="120">
        <v>485</v>
      </c>
      <c r="Z106" s="120">
        <v>467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</v>
      </c>
      <c r="W108" s="112">
        <v>29</v>
      </c>
      <c r="X108" s="112">
        <v>22</v>
      </c>
      <c r="Y108" s="112">
        <v>14</v>
      </c>
      <c r="Z108" s="112">
        <v>24</v>
      </c>
      <c r="AB108" s="109" t="str">
        <f>TEXT(Z108,"###,###")</f>
        <v>24</v>
      </c>
      <c r="AD108" s="130">
        <f>Z108/($Z$4)*100</f>
        <v>5.010438413361169</v>
      </c>
      <c r="AF108" s="109"/>
    </row>
    <row r="109" spans="1:32" x14ac:dyDescent="0.25">
      <c r="S109" s="115" t="s">
        <v>20</v>
      </c>
      <c r="T109" s="115"/>
      <c r="U109" s="112"/>
      <c r="V109" s="112">
        <v>30</v>
      </c>
      <c r="W109" s="112">
        <v>64</v>
      </c>
      <c r="X109" s="112">
        <v>34</v>
      </c>
      <c r="Y109" s="112">
        <v>9</v>
      </c>
      <c r="Z109" s="112">
        <v>39</v>
      </c>
      <c r="AB109" s="109" t="str">
        <f>TEXT(Z109,"###,###")</f>
        <v>39</v>
      </c>
      <c r="AD109" s="130">
        <f>Z109/($Z$4)*100</f>
        <v>8.1419624217119004</v>
      </c>
      <c r="AF109" s="109"/>
    </row>
    <row r="110" spans="1:32" x14ac:dyDescent="0.25">
      <c r="S110" s="115" t="s">
        <v>21</v>
      </c>
      <c r="T110" s="115"/>
      <c r="U110" s="112"/>
      <c r="V110" s="112">
        <v>289</v>
      </c>
      <c r="W110" s="112">
        <v>310</v>
      </c>
      <c r="X110" s="112">
        <v>340</v>
      </c>
      <c r="Y110" s="112">
        <v>195</v>
      </c>
      <c r="Z110" s="112">
        <v>255</v>
      </c>
      <c r="AB110" s="109" t="str">
        <f>TEXT(Z110,"###,###")</f>
        <v>255</v>
      </c>
      <c r="AD110" s="130">
        <f>Z110/($Z$4)*100</f>
        <v>53.235908141962419</v>
      </c>
      <c r="AF110" s="109"/>
    </row>
    <row r="111" spans="1:32" x14ac:dyDescent="0.25">
      <c r="S111" s="115" t="s">
        <v>22</v>
      </c>
      <c r="T111" s="115"/>
      <c r="U111" s="112"/>
      <c r="V111" s="112">
        <v>138</v>
      </c>
      <c r="W111" s="112">
        <v>151</v>
      </c>
      <c r="X111" s="112">
        <v>160</v>
      </c>
      <c r="Y111" s="112">
        <v>285</v>
      </c>
      <c r="Z111" s="112">
        <v>154</v>
      </c>
      <c r="AB111" s="109" t="str">
        <f>TEXT(Z111,"###,###")</f>
        <v>154</v>
      </c>
      <c r="AD111" s="130">
        <f>Z111/($Z$4)*100</f>
        <v>32.150313152400834</v>
      </c>
      <c r="AF111" s="109"/>
    </row>
    <row r="112" spans="1:32" x14ac:dyDescent="0.25">
      <c r="S112" s="118" t="s">
        <v>53</v>
      </c>
      <c r="T112" s="118"/>
      <c r="U112" s="112"/>
      <c r="V112" s="112">
        <v>472</v>
      </c>
      <c r="W112" s="112">
        <v>551</v>
      </c>
      <c r="X112" s="112">
        <v>556</v>
      </c>
      <c r="Y112" s="112">
        <v>505</v>
      </c>
      <c r="Z112" s="112">
        <v>479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39.03</v>
      </c>
      <c r="W118" s="131">
        <v>39.520000000000003</v>
      </c>
      <c r="X118" s="131">
        <v>39.65</v>
      </c>
      <c r="Y118" s="131">
        <v>41.34</v>
      </c>
      <c r="Z118" s="131">
        <v>40.479999999999997</v>
      </c>
      <c r="AB118" s="109" t="str">
        <f>TEXT(Z118,"##.0")</f>
        <v>40.5</v>
      </c>
    </row>
    <row r="120" spans="19:32" x14ac:dyDescent="0.25">
      <c r="S120" s="101" t="s">
        <v>100</v>
      </c>
      <c r="T120" s="112"/>
      <c r="U120" s="112"/>
      <c r="V120" s="112">
        <v>324</v>
      </c>
      <c r="W120" s="112">
        <v>367</v>
      </c>
      <c r="X120" s="112">
        <v>378</v>
      </c>
      <c r="Y120" s="112">
        <v>356</v>
      </c>
      <c r="Z120" s="112">
        <v>342</v>
      </c>
      <c r="AB120" s="109" t="str">
        <f>TEXT(Z120,"###,###")</f>
        <v>342</v>
      </c>
    </row>
    <row r="121" spans="19:32" x14ac:dyDescent="0.25">
      <c r="S121" s="101" t="s">
        <v>101</v>
      </c>
      <c r="T121" s="112"/>
      <c r="U121" s="112"/>
      <c r="V121" s="112">
        <v>0</v>
      </c>
      <c r="W121" s="112">
        <v>0</v>
      </c>
      <c r="X121" s="112">
        <v>0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102</v>
      </c>
      <c r="T122" s="112"/>
      <c r="U122" s="112"/>
      <c r="V122" s="112">
        <v>0</v>
      </c>
      <c r="W122" s="112">
        <v>0</v>
      </c>
      <c r="X122" s="112">
        <v>0</v>
      </c>
      <c r="Y122" s="112">
        <v>0</v>
      </c>
      <c r="Z122" s="112">
        <v>0</v>
      </c>
      <c r="AB122" s="109" t="str">
        <f>TEXT(Z122,"###,###")</f>
        <v/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324</v>
      </c>
      <c r="W124" s="112">
        <v>367</v>
      </c>
      <c r="X124" s="112">
        <v>378</v>
      </c>
      <c r="Y124" s="112">
        <v>356</v>
      </c>
      <c r="Z124" s="112">
        <v>342</v>
      </c>
      <c r="AB124" s="109" t="str">
        <f>TEXT(Z124,"###,###")</f>
        <v>342</v>
      </c>
      <c r="AD124" s="127">
        <f>Z124/$Z$7*100</f>
        <v>98.559077809798268</v>
      </c>
    </row>
    <row r="125" spans="19:32" x14ac:dyDescent="0.25">
      <c r="S125" s="101" t="s">
        <v>104</v>
      </c>
      <c r="T125" s="112"/>
      <c r="U125" s="112"/>
      <c r="V125" s="112">
        <v>0</v>
      </c>
      <c r="W125" s="112">
        <v>0</v>
      </c>
      <c r="X125" s="112">
        <v>0</v>
      </c>
      <c r="Y125" s="112">
        <v>0</v>
      </c>
      <c r="Z125" s="112">
        <v>0</v>
      </c>
      <c r="AB125" s="109" t="str">
        <f>TEXT(Z125,"###,###")</f>
        <v/>
      </c>
      <c r="AD125" s="127">
        <f>Z125/$Z$7*100</f>
        <v>0</v>
      </c>
    </row>
    <row r="127" spans="19:32" x14ac:dyDescent="0.25">
      <c r="S127" s="101" t="s">
        <v>105</v>
      </c>
      <c r="T127" s="112"/>
      <c r="U127" s="112"/>
      <c r="V127" s="112">
        <v>173</v>
      </c>
      <c r="W127" s="112">
        <v>212</v>
      </c>
      <c r="X127" s="112">
        <v>209</v>
      </c>
      <c r="Y127" s="112">
        <v>192</v>
      </c>
      <c r="Z127" s="112">
        <v>170</v>
      </c>
      <c r="AB127" s="109" t="str">
        <f>TEXT(Z127,"###,###")</f>
        <v>170</v>
      </c>
      <c r="AD127" s="127">
        <f>Z127/$Z$7*100</f>
        <v>48.991354466858787</v>
      </c>
    </row>
    <row r="128" spans="19:32" x14ac:dyDescent="0.25">
      <c r="S128" s="101" t="s">
        <v>106</v>
      </c>
      <c r="T128" s="112"/>
      <c r="U128" s="112"/>
      <c r="V128" s="112">
        <v>153</v>
      </c>
      <c r="W128" s="112">
        <v>153</v>
      </c>
      <c r="X128" s="112">
        <v>166</v>
      </c>
      <c r="Y128" s="112">
        <v>164</v>
      </c>
      <c r="Z128" s="112">
        <v>174</v>
      </c>
      <c r="AB128" s="109" t="str">
        <f>TEXT(Z128,"###,###")</f>
        <v>174</v>
      </c>
      <c r="AD128" s="127">
        <f>Z128/$Z$7*100</f>
        <v>50.144092219020173</v>
      </c>
    </row>
    <row r="130" spans="19:20" x14ac:dyDescent="0.25">
      <c r="S130" s="101" t="s">
        <v>280</v>
      </c>
      <c r="T130" s="127">
        <v>98.559077809798268</v>
      </c>
    </row>
    <row r="131" spans="19:20" x14ac:dyDescent="0.25">
      <c r="S131" s="101" t="s">
        <v>281</v>
      </c>
      <c r="T131" s="127">
        <v>0</v>
      </c>
    </row>
    <row r="132" spans="19:20" x14ac:dyDescent="0.25">
      <c r="S132" s="101" t="s">
        <v>282</v>
      </c>
      <c r="T132" s="127">
        <v>0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2712B12-503A-466C-B97C-51B03EAC649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EB8E3CD-266A-4868-9458-627A4F3191B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046A2BB-A216-4EB1-B0A8-DDA366AA6CB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631FE19-D9C1-474A-91AF-4EE630C0D1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CF4D1-09A9-4865-802D-D74B33299C8F}">
  <sheetPr codeName="Sheet11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163</v>
      </c>
      <c r="T1" s="99"/>
      <c r="U1" s="99"/>
      <c r="V1" s="99"/>
      <c r="W1" s="99"/>
      <c r="X1" s="99"/>
      <c r="Y1" s="100" t="s">
        <v>250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163</v>
      </c>
      <c r="Y3" s="105" t="s">
        <v>250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9.52 Noosa,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40298</v>
      </c>
      <c r="W4" s="108">
        <v>41681</v>
      </c>
      <c r="X4" s="108">
        <v>41855</v>
      </c>
      <c r="Y4" s="108">
        <v>42787</v>
      </c>
      <c r="Z4" s="108">
        <v>45396</v>
      </c>
      <c r="AB4" s="109" t="str">
        <f>TEXT(Z4,"###,###")</f>
        <v>45,396</v>
      </c>
      <c r="AD4" s="110">
        <f>Z4/Y4-1</f>
        <v>6.0976464814079145E-2</v>
      </c>
      <c r="AF4" s="110">
        <f>Z4/V4-1</f>
        <v>0.12650751898357249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20207</v>
      </c>
      <c r="W5" s="108">
        <v>20936</v>
      </c>
      <c r="X5" s="108">
        <v>20673</v>
      </c>
      <c r="Y5" s="108">
        <v>21089</v>
      </c>
      <c r="Z5" s="108">
        <v>22070</v>
      </c>
      <c r="AB5" s="109" t="str">
        <f>TEXT(Z5,"###,###")</f>
        <v>22,070</v>
      </c>
      <c r="AD5" s="110">
        <f t="shared" ref="AD5:AD9" si="0">Z5/Y5-1</f>
        <v>4.6517141637820725E-2</v>
      </c>
      <c r="AF5" s="110">
        <f t="shared" ref="AF5:AF9" si="1">Z5/V5-1</f>
        <v>9.219577374177268E-2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20089</v>
      </c>
      <c r="W6" s="108">
        <v>20746</v>
      </c>
      <c r="X6" s="108">
        <v>21181</v>
      </c>
      <c r="Y6" s="108">
        <v>21698</v>
      </c>
      <c r="Z6" s="108">
        <v>23257</v>
      </c>
      <c r="AB6" s="109" t="str">
        <f>TEXT(Z6,"###,###")</f>
        <v>23,257</v>
      </c>
      <c r="AD6" s="110">
        <f t="shared" si="0"/>
        <v>7.1849940086643915E-2</v>
      </c>
      <c r="AF6" s="110">
        <f t="shared" si="1"/>
        <v>0.15769824281945333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28683</v>
      </c>
      <c r="W7" s="108">
        <v>29733</v>
      </c>
      <c r="X7" s="108">
        <v>29551</v>
      </c>
      <c r="Y7" s="108">
        <v>30608</v>
      </c>
      <c r="Z7" s="108">
        <v>31200</v>
      </c>
      <c r="AB7" s="109" t="str">
        <f>TEXT(Z7,"###,###")</f>
        <v>31,200</v>
      </c>
      <c r="AD7" s="110">
        <f t="shared" si="0"/>
        <v>1.934134866701509E-2</v>
      </c>
      <c r="AF7" s="110">
        <f t="shared" si="1"/>
        <v>8.7752327162430754E-2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45,396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31,200</v>
      </c>
      <c r="P8" s="67"/>
      <c r="S8" s="107" t="s">
        <v>84</v>
      </c>
      <c r="T8" s="108"/>
      <c r="U8" s="108"/>
      <c r="V8" s="108">
        <v>35110</v>
      </c>
      <c r="W8" s="108">
        <v>35774.639999999999</v>
      </c>
      <c r="X8" s="108">
        <v>37000</v>
      </c>
      <c r="Y8" s="108">
        <v>36428.699999999997</v>
      </c>
      <c r="Z8" s="108">
        <v>38685</v>
      </c>
      <c r="AB8" s="109" t="str">
        <f>TEXT(Z8,"$###,###")</f>
        <v>$38,685</v>
      </c>
      <c r="AD8" s="110">
        <f t="shared" si="0"/>
        <v>6.1937428456134924E-2</v>
      </c>
      <c r="AF8" s="110">
        <f t="shared" si="1"/>
        <v>0.10182284249501561</v>
      </c>
    </row>
    <row r="9" spans="1:32" x14ac:dyDescent="0.25">
      <c r="A9" s="30" t="s">
        <v>14</v>
      </c>
      <c r="B9" s="71"/>
      <c r="C9" s="72"/>
      <c r="D9" s="73">
        <f>AD104</f>
        <v>77.370252885716809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49.932692307692307</v>
      </c>
      <c r="P9" s="74" t="s">
        <v>85</v>
      </c>
      <c r="S9" s="107" t="s">
        <v>7</v>
      </c>
      <c r="T9" s="108"/>
      <c r="U9" s="108"/>
      <c r="V9" s="108">
        <v>1371745840</v>
      </c>
      <c r="W9" s="108">
        <v>1464711867</v>
      </c>
      <c r="X9" s="108">
        <v>1506972073</v>
      </c>
      <c r="Y9" s="108">
        <v>1597405943</v>
      </c>
      <c r="Z9" s="108">
        <v>1796333434</v>
      </c>
      <c r="AB9" s="109" t="str">
        <f>TEXT(Z9/1000000,"$#,###.0")&amp;" mil"</f>
        <v>$1,796.3 mil</v>
      </c>
      <c r="AD9" s="110">
        <f t="shared" si="0"/>
        <v>0.12453158314060442</v>
      </c>
      <c r="AF9" s="110">
        <f t="shared" si="1"/>
        <v>0.30952351493918151</v>
      </c>
    </row>
    <row r="10" spans="1:32" x14ac:dyDescent="0.25">
      <c r="A10" s="30" t="s">
        <v>17</v>
      </c>
      <c r="B10" s="71"/>
      <c r="C10" s="72"/>
      <c r="D10" s="73">
        <f>AD105</f>
        <v>11.747731077627984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49.878205128205124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77.692307692307693</v>
      </c>
      <c r="P11" s="74" t="s">
        <v>85</v>
      </c>
      <c r="S11" s="107" t="s">
        <v>29</v>
      </c>
      <c r="T11" s="112"/>
      <c r="U11" s="112"/>
      <c r="V11" s="112">
        <v>33992</v>
      </c>
      <c r="W11" s="112">
        <v>35187</v>
      </c>
      <c r="X11" s="112">
        <v>35346</v>
      </c>
      <c r="Y11" s="112">
        <v>35997</v>
      </c>
      <c r="Z11" s="112">
        <v>38440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12.705128205128204</v>
      </c>
      <c r="P12" s="74" t="s">
        <v>85</v>
      </c>
      <c r="S12" s="107" t="s">
        <v>30</v>
      </c>
      <c r="T12" s="112"/>
      <c r="U12" s="112"/>
      <c r="V12" s="112">
        <v>6302</v>
      </c>
      <c r="W12" s="112">
        <v>6497</v>
      </c>
      <c r="X12" s="112">
        <v>6513</v>
      </c>
      <c r="Y12" s="112">
        <v>6784</v>
      </c>
      <c r="Z12" s="112">
        <v>6956</v>
      </c>
    </row>
    <row r="13" spans="1:32" ht="15" customHeight="1" x14ac:dyDescent="0.25">
      <c r="A13" s="30" t="s">
        <v>19</v>
      </c>
      <c r="B13" s="72"/>
      <c r="C13" s="72"/>
      <c r="D13" s="73">
        <f>AD108</f>
        <v>22.345581108467709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9.5865384615384617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19.429024583663761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44.0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20.607542514759007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16.268632793716943</v>
      </c>
      <c r="P15" s="74" t="s">
        <v>85</v>
      </c>
      <c r="S15" s="115" t="s">
        <v>61</v>
      </c>
      <c r="T15" s="115"/>
      <c r="U15" s="116"/>
      <c r="V15" s="116">
        <v>737</v>
      </c>
      <c r="W15" s="116">
        <v>753</v>
      </c>
      <c r="X15" s="116">
        <v>762</v>
      </c>
      <c r="Y15" s="112">
        <v>884</v>
      </c>
      <c r="Z15" s="112">
        <v>960</v>
      </c>
      <c r="AB15" s="117">
        <f t="shared" ref="AB15:AB34" si="2">IF(Z15="np",0,Z15/$Z$34)</f>
        <v>2.1147237642083004E-2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28.253590624724644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83.731367206283053</v>
      </c>
      <c r="P16" s="37" t="s">
        <v>85</v>
      </c>
      <c r="S16" s="115" t="s">
        <v>62</v>
      </c>
      <c r="T16" s="115"/>
      <c r="U16" s="116"/>
      <c r="V16" s="116">
        <v>396</v>
      </c>
      <c r="W16" s="116">
        <v>437</v>
      </c>
      <c r="X16" s="116">
        <v>463</v>
      </c>
      <c r="Y16" s="112">
        <v>469</v>
      </c>
      <c r="Z16" s="112">
        <v>466</v>
      </c>
      <c r="AB16" s="117">
        <f t="shared" si="2"/>
        <v>1.0265221605427791E-2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1494</v>
      </c>
      <c r="W17" s="116">
        <v>1742</v>
      </c>
      <c r="X17" s="116">
        <v>1711</v>
      </c>
      <c r="Y17" s="112">
        <v>1723</v>
      </c>
      <c r="Z17" s="112">
        <v>1897</v>
      </c>
      <c r="AB17" s="117">
        <f t="shared" si="2"/>
        <v>4.1787822715657764E-2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213</v>
      </c>
      <c r="W18" s="116">
        <v>199</v>
      </c>
      <c r="X18" s="116">
        <v>223</v>
      </c>
      <c r="Y18" s="112">
        <v>237</v>
      </c>
      <c r="Z18" s="112">
        <v>256</v>
      </c>
      <c r="AB18" s="117">
        <f t="shared" si="2"/>
        <v>5.639263371222134E-3</v>
      </c>
    </row>
    <row r="19" spans="1:28" x14ac:dyDescent="0.25">
      <c r="A19" s="63" t="str">
        <f>$S$1&amp;" ("&amp;$V$2&amp;" to "&amp;$Z$2&amp;")"</f>
        <v>Noosa (2016-17 to 2020-21)</v>
      </c>
      <c r="B19" s="63"/>
      <c r="C19" s="63"/>
      <c r="D19" s="63"/>
      <c r="E19" s="63"/>
      <c r="F19" s="63"/>
      <c r="G19" s="63" t="str">
        <f>$S$1&amp;" ("&amp;$V$2&amp;" to "&amp;$Z$2&amp;")"</f>
        <v>Noosa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3540</v>
      </c>
      <c r="W19" s="116">
        <v>3990</v>
      </c>
      <c r="X19" s="116">
        <v>3995</v>
      </c>
      <c r="Y19" s="112">
        <v>3791</v>
      </c>
      <c r="Z19" s="112">
        <v>4045</v>
      </c>
      <c r="AB19" s="117">
        <f t="shared" si="2"/>
        <v>8.9104766939818489E-2</v>
      </c>
    </row>
    <row r="20" spans="1:28" x14ac:dyDescent="0.25">
      <c r="S20" s="115" t="s">
        <v>66</v>
      </c>
      <c r="T20" s="115"/>
      <c r="U20" s="116"/>
      <c r="V20" s="116">
        <v>969</v>
      </c>
      <c r="W20" s="116">
        <v>1037</v>
      </c>
      <c r="X20" s="116">
        <v>1035</v>
      </c>
      <c r="Y20" s="112">
        <v>1124</v>
      </c>
      <c r="Z20" s="112">
        <v>1201</v>
      </c>
      <c r="AB20" s="117">
        <f t="shared" si="2"/>
        <v>2.645607542514759E-2</v>
      </c>
    </row>
    <row r="21" spans="1:28" x14ac:dyDescent="0.25">
      <c r="S21" s="115" t="s">
        <v>67</v>
      </c>
      <c r="T21" s="115"/>
      <c r="U21" s="116"/>
      <c r="V21" s="116">
        <v>3860</v>
      </c>
      <c r="W21" s="116">
        <v>4226</v>
      </c>
      <c r="X21" s="116">
        <v>4019</v>
      </c>
      <c r="Y21" s="112">
        <v>4181</v>
      </c>
      <c r="Z21" s="112">
        <v>4531</v>
      </c>
      <c r="AB21" s="117">
        <f t="shared" si="2"/>
        <v>9.9810555996123013E-2</v>
      </c>
    </row>
    <row r="22" spans="1:28" x14ac:dyDescent="0.25">
      <c r="S22" s="115" t="s">
        <v>68</v>
      </c>
      <c r="T22" s="115"/>
      <c r="U22" s="116"/>
      <c r="V22" s="116">
        <v>5048</v>
      </c>
      <c r="W22" s="116">
        <v>5384</v>
      </c>
      <c r="X22" s="116">
        <v>5425</v>
      </c>
      <c r="Y22" s="112">
        <v>5340</v>
      </c>
      <c r="Z22" s="112">
        <v>5850</v>
      </c>
      <c r="AB22" s="117">
        <f t="shared" si="2"/>
        <v>0.12886597938144329</v>
      </c>
    </row>
    <row r="23" spans="1:28" x14ac:dyDescent="0.25">
      <c r="S23" s="115" t="s">
        <v>69</v>
      </c>
      <c r="T23" s="115"/>
      <c r="U23" s="116"/>
      <c r="V23" s="116">
        <v>889</v>
      </c>
      <c r="W23" s="116">
        <v>976</v>
      </c>
      <c r="X23" s="116">
        <v>975</v>
      </c>
      <c r="Y23" s="112">
        <v>1032</v>
      </c>
      <c r="Z23" s="112">
        <v>1078</v>
      </c>
      <c r="AB23" s="117">
        <f t="shared" si="2"/>
        <v>2.3746585602255704E-2</v>
      </c>
    </row>
    <row r="24" spans="1:28" x14ac:dyDescent="0.25">
      <c r="S24" s="115" t="s">
        <v>70</v>
      </c>
      <c r="T24" s="115"/>
      <c r="U24" s="116"/>
      <c r="V24" s="116">
        <v>315</v>
      </c>
      <c r="W24" s="116">
        <v>342</v>
      </c>
      <c r="X24" s="116">
        <v>306</v>
      </c>
      <c r="Y24" s="112">
        <v>312</v>
      </c>
      <c r="Z24" s="112">
        <v>333</v>
      </c>
      <c r="AB24" s="117">
        <f t="shared" si="2"/>
        <v>7.3354480570975416E-3</v>
      </c>
    </row>
    <row r="25" spans="1:28" x14ac:dyDescent="0.25">
      <c r="S25" s="115" t="s">
        <v>71</v>
      </c>
      <c r="T25" s="115"/>
      <c r="U25" s="116"/>
      <c r="V25" s="116">
        <v>1344</v>
      </c>
      <c r="W25" s="116">
        <v>1427</v>
      </c>
      <c r="X25" s="116">
        <v>1386</v>
      </c>
      <c r="Y25" s="112">
        <v>1516</v>
      </c>
      <c r="Z25" s="112">
        <v>1701</v>
      </c>
      <c r="AB25" s="117">
        <f t="shared" si="2"/>
        <v>3.7470261697065819E-2</v>
      </c>
    </row>
    <row r="26" spans="1:28" x14ac:dyDescent="0.25">
      <c r="S26" s="115" t="s">
        <v>72</v>
      </c>
      <c r="T26" s="115"/>
      <c r="U26" s="116"/>
      <c r="V26" s="116">
        <v>1487</v>
      </c>
      <c r="W26" s="116">
        <v>1708</v>
      </c>
      <c r="X26" s="116">
        <v>1668</v>
      </c>
      <c r="Y26" s="112">
        <v>1661</v>
      </c>
      <c r="Z26" s="112">
        <v>1840</v>
      </c>
      <c r="AB26" s="117">
        <f t="shared" si="2"/>
        <v>4.0532205480659091E-2</v>
      </c>
    </row>
    <row r="27" spans="1:28" x14ac:dyDescent="0.25">
      <c r="S27" s="115" t="s">
        <v>73</v>
      </c>
      <c r="T27" s="115"/>
      <c r="U27" s="116"/>
      <c r="V27" s="116">
        <v>2485</v>
      </c>
      <c r="W27" s="116">
        <v>2783</v>
      </c>
      <c r="X27" s="116">
        <v>2954</v>
      </c>
      <c r="Y27" s="112">
        <v>3111</v>
      </c>
      <c r="Z27" s="112">
        <v>3502</v>
      </c>
      <c r="AB27" s="117">
        <f t="shared" si="2"/>
        <v>7.7143360648515291E-2</v>
      </c>
    </row>
    <row r="28" spans="1:28" x14ac:dyDescent="0.25">
      <c r="S28" s="115" t="s">
        <v>74</v>
      </c>
      <c r="T28" s="115"/>
      <c r="U28" s="116"/>
      <c r="V28" s="116">
        <v>2348</v>
      </c>
      <c r="W28" s="116">
        <v>2813</v>
      </c>
      <c r="X28" s="116">
        <v>2851</v>
      </c>
      <c r="Y28" s="112">
        <v>3243</v>
      </c>
      <c r="Z28" s="112">
        <v>3331</v>
      </c>
      <c r="AB28" s="117">
        <f t="shared" si="2"/>
        <v>7.3376508943519256E-2</v>
      </c>
    </row>
    <row r="29" spans="1:28" x14ac:dyDescent="0.25">
      <c r="S29" s="115" t="s">
        <v>75</v>
      </c>
      <c r="T29" s="115"/>
      <c r="U29" s="116"/>
      <c r="V29" s="116">
        <v>1371</v>
      </c>
      <c r="W29" s="116">
        <v>1389</v>
      </c>
      <c r="X29" s="116">
        <v>1443</v>
      </c>
      <c r="Y29" s="112">
        <v>1318</v>
      </c>
      <c r="Z29" s="112">
        <v>1309</v>
      </c>
      <c r="AB29" s="117">
        <f t="shared" si="2"/>
        <v>2.883513965988193E-2</v>
      </c>
    </row>
    <row r="30" spans="1:28" x14ac:dyDescent="0.25">
      <c r="S30" s="115" t="s">
        <v>76</v>
      </c>
      <c r="T30" s="115"/>
      <c r="U30" s="116"/>
      <c r="V30" s="116">
        <v>2876</v>
      </c>
      <c r="W30" s="116">
        <v>3027</v>
      </c>
      <c r="X30" s="116">
        <v>3023</v>
      </c>
      <c r="Y30" s="112">
        <v>3051</v>
      </c>
      <c r="Z30" s="112">
        <v>3107</v>
      </c>
      <c r="AB30" s="117">
        <f t="shared" si="2"/>
        <v>6.8442153493699892E-2</v>
      </c>
    </row>
    <row r="31" spans="1:28" x14ac:dyDescent="0.25">
      <c r="S31" s="115" t="s">
        <v>77</v>
      </c>
      <c r="T31" s="115"/>
      <c r="U31" s="116"/>
      <c r="V31" s="116">
        <v>4033</v>
      </c>
      <c r="W31" s="116">
        <v>4321</v>
      </c>
      <c r="X31" s="116">
        <v>4646</v>
      </c>
      <c r="Y31" s="112">
        <v>4900</v>
      </c>
      <c r="Z31" s="112">
        <v>5301</v>
      </c>
      <c r="AB31" s="117">
        <f t="shared" si="2"/>
        <v>0.11677240285487708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626</v>
      </c>
      <c r="W32" s="116">
        <v>735</v>
      </c>
      <c r="X32" s="116">
        <v>771</v>
      </c>
      <c r="Y32" s="112">
        <v>879</v>
      </c>
      <c r="Z32" s="112">
        <v>896</v>
      </c>
      <c r="AB32" s="117">
        <f t="shared" si="2"/>
        <v>1.9737421799277469E-2</v>
      </c>
    </row>
    <row r="33" spans="19:32" x14ac:dyDescent="0.25">
      <c r="S33" s="115" t="s">
        <v>79</v>
      </c>
      <c r="T33" s="115"/>
      <c r="U33" s="116"/>
      <c r="V33" s="116">
        <v>1576</v>
      </c>
      <c r="W33" s="116">
        <v>1663</v>
      </c>
      <c r="X33" s="116">
        <v>1751</v>
      </c>
      <c r="Y33" s="112">
        <v>1781</v>
      </c>
      <c r="Z33" s="112">
        <v>1898</v>
      </c>
      <c r="AB33" s="117">
        <f t="shared" si="2"/>
        <v>4.1809851088201601E-2</v>
      </c>
    </row>
    <row r="34" spans="19:32" x14ac:dyDescent="0.25">
      <c r="S34" s="118" t="s">
        <v>53</v>
      </c>
      <c r="T34" s="118"/>
      <c r="U34" s="119"/>
      <c r="V34" s="119">
        <v>40294</v>
      </c>
      <c r="W34" s="119">
        <v>41682</v>
      </c>
      <c r="X34" s="119">
        <v>41857</v>
      </c>
      <c r="Y34" s="120">
        <v>42782</v>
      </c>
      <c r="Z34" s="120">
        <v>45396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24499</v>
      </c>
      <c r="W37" s="112">
        <v>25578</v>
      </c>
      <c r="X37" s="112">
        <v>25036</v>
      </c>
      <c r="Y37" s="112">
        <v>25887</v>
      </c>
      <c r="Z37" s="112">
        <v>26120</v>
      </c>
      <c r="AB37" s="132">
        <f>Z37/Z40*100</f>
        <v>83.731367206283053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4182</v>
      </c>
      <c r="W38" s="112">
        <v>4151</v>
      </c>
      <c r="X38" s="112">
        <v>4517</v>
      </c>
      <c r="Y38" s="112">
        <v>4725</v>
      </c>
      <c r="Z38" s="112">
        <v>5075</v>
      </c>
      <c r="AB38" s="132">
        <f>Z38/Z40*100</f>
        <v>16.268632793716943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28681</v>
      </c>
      <c r="W40" s="112">
        <v>29729</v>
      </c>
      <c r="X40" s="112">
        <v>29553</v>
      </c>
      <c r="Y40" s="112">
        <v>30612</v>
      </c>
      <c r="Z40" s="112">
        <v>31195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30</v>
      </c>
      <c r="W44" s="112">
        <v>28</v>
      </c>
      <c r="X44" s="112">
        <v>41</v>
      </c>
      <c r="Y44" s="112">
        <v>40</v>
      </c>
      <c r="Z44" s="112">
        <v>72</v>
      </c>
    </row>
    <row r="45" spans="19:32" x14ac:dyDescent="0.25">
      <c r="S45" s="115" t="s">
        <v>37</v>
      </c>
      <c r="T45" s="115"/>
      <c r="U45" s="112"/>
      <c r="V45" s="112">
        <v>612</v>
      </c>
      <c r="W45" s="112">
        <v>632</v>
      </c>
      <c r="X45" s="112">
        <v>645</v>
      </c>
      <c r="Y45" s="112">
        <v>618</v>
      </c>
      <c r="Z45" s="112">
        <v>846</v>
      </c>
    </row>
    <row r="46" spans="19:32" x14ac:dyDescent="0.25">
      <c r="S46" s="115" t="s">
        <v>38</v>
      </c>
      <c r="T46" s="115"/>
      <c r="U46" s="112"/>
      <c r="V46" s="112">
        <v>1236</v>
      </c>
      <c r="W46" s="112">
        <v>1313</v>
      </c>
      <c r="X46" s="112">
        <v>1255</v>
      </c>
      <c r="Y46" s="112">
        <v>1233</v>
      </c>
      <c r="Z46" s="112">
        <v>1473</v>
      </c>
    </row>
    <row r="47" spans="19:32" x14ac:dyDescent="0.25">
      <c r="S47" s="115" t="s">
        <v>39</v>
      </c>
      <c r="T47" s="115"/>
      <c r="U47" s="112"/>
      <c r="V47" s="112">
        <v>1523</v>
      </c>
      <c r="W47" s="112">
        <v>1690</v>
      </c>
      <c r="X47" s="112">
        <v>1612</v>
      </c>
      <c r="Y47" s="112">
        <v>1585</v>
      </c>
      <c r="Z47" s="112">
        <v>1725</v>
      </c>
    </row>
    <row r="48" spans="19:32" x14ac:dyDescent="0.25">
      <c r="S48" s="115" t="s">
        <v>40</v>
      </c>
      <c r="T48" s="115"/>
      <c r="U48" s="112"/>
      <c r="V48" s="112">
        <v>1807</v>
      </c>
      <c r="W48" s="112">
        <v>1961</v>
      </c>
      <c r="X48" s="112">
        <v>1913</v>
      </c>
      <c r="Y48" s="112">
        <v>1978</v>
      </c>
      <c r="Z48" s="112">
        <v>2094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1724</v>
      </c>
      <c r="W49" s="112">
        <v>1738</v>
      </c>
      <c r="X49" s="112">
        <v>1830</v>
      </c>
      <c r="Y49" s="112">
        <v>1832</v>
      </c>
      <c r="Z49" s="112">
        <v>1809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Noosa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1825</v>
      </c>
      <c r="W50" s="112">
        <v>1806</v>
      </c>
      <c r="X50" s="112">
        <v>1735</v>
      </c>
      <c r="Y50" s="112">
        <v>1765</v>
      </c>
      <c r="Z50" s="112">
        <v>1755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2082</v>
      </c>
      <c r="W51" s="112">
        <v>2020</v>
      </c>
      <c r="X51" s="112">
        <v>1955</v>
      </c>
      <c r="Y51" s="112">
        <v>1920</v>
      </c>
      <c r="Z51" s="112">
        <v>2007</v>
      </c>
    </row>
    <row r="52" spans="1:26" ht="15" customHeight="1" x14ac:dyDescent="0.25">
      <c r="S52" s="115" t="s">
        <v>44</v>
      </c>
      <c r="T52" s="115"/>
      <c r="U52" s="112"/>
      <c r="V52" s="112">
        <v>2123</v>
      </c>
      <c r="W52" s="112">
        <v>2246</v>
      </c>
      <c r="X52" s="112">
        <v>2295</v>
      </c>
      <c r="Y52" s="112">
        <v>2382</v>
      </c>
      <c r="Z52" s="112">
        <v>2328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2148</v>
      </c>
      <c r="W53" s="112">
        <v>2093</v>
      </c>
      <c r="X53" s="112">
        <v>2004</v>
      </c>
      <c r="Y53" s="112">
        <v>2065</v>
      </c>
      <c r="Z53" s="112">
        <v>2185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1878</v>
      </c>
      <c r="W54" s="112">
        <v>2037</v>
      </c>
      <c r="X54" s="112">
        <v>1991</v>
      </c>
      <c r="Y54" s="112">
        <v>2037</v>
      </c>
      <c r="Z54" s="112">
        <v>2021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1548</v>
      </c>
      <c r="W55" s="112">
        <v>1607</v>
      </c>
      <c r="X55" s="112">
        <v>1610</v>
      </c>
      <c r="Y55" s="112">
        <v>1734</v>
      </c>
      <c r="Z55" s="112">
        <v>1789</v>
      </c>
    </row>
    <row r="56" spans="1:26" ht="15" customHeight="1" x14ac:dyDescent="0.25">
      <c r="S56" s="115" t="s">
        <v>48</v>
      </c>
      <c r="T56" s="115"/>
      <c r="U56" s="112"/>
      <c r="V56" s="112">
        <v>977</v>
      </c>
      <c r="W56" s="112">
        <v>998</v>
      </c>
      <c r="X56" s="112">
        <v>978</v>
      </c>
      <c r="Y56" s="112">
        <v>1033</v>
      </c>
      <c r="Z56" s="112">
        <v>1057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429</v>
      </c>
      <c r="W57" s="112">
        <v>464</v>
      </c>
      <c r="X57" s="112">
        <v>491</v>
      </c>
      <c r="Y57" s="112">
        <v>537</v>
      </c>
      <c r="Z57" s="112">
        <v>560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158</v>
      </c>
      <c r="W58" s="112">
        <v>188</v>
      </c>
      <c r="X58" s="112">
        <v>196</v>
      </c>
      <c r="Y58" s="112">
        <v>197</v>
      </c>
      <c r="Z58" s="112">
        <v>206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66</v>
      </c>
      <c r="W59" s="112">
        <v>87</v>
      </c>
      <c r="X59" s="112">
        <v>80</v>
      </c>
      <c r="Y59" s="112">
        <v>81</v>
      </c>
      <c r="Z59" s="112">
        <v>92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36</v>
      </c>
      <c r="W60" s="112">
        <v>45</v>
      </c>
      <c r="X60" s="112">
        <v>45</v>
      </c>
      <c r="Y60" s="112">
        <v>50</v>
      </c>
      <c r="Z60" s="112">
        <v>51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20209</v>
      </c>
      <c r="W61" s="112">
        <v>20937</v>
      </c>
      <c r="X61" s="112">
        <v>20673</v>
      </c>
      <c r="Y61" s="112">
        <v>21088</v>
      </c>
      <c r="Z61" s="112">
        <v>22070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33</v>
      </c>
      <c r="W63" s="112">
        <v>42</v>
      </c>
      <c r="X63" s="112">
        <v>53</v>
      </c>
      <c r="Y63" s="112">
        <v>63</v>
      </c>
      <c r="Z63" s="112">
        <v>115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665</v>
      </c>
      <c r="W64" s="112">
        <v>710</v>
      </c>
      <c r="X64" s="112">
        <v>672</v>
      </c>
      <c r="Y64" s="112">
        <v>666</v>
      </c>
      <c r="Z64" s="112">
        <v>893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Noosa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1249</v>
      </c>
      <c r="W65" s="112">
        <v>1288</v>
      </c>
      <c r="X65" s="112">
        <v>1337</v>
      </c>
      <c r="Y65" s="112">
        <v>1335</v>
      </c>
      <c r="Z65" s="112">
        <v>1518</v>
      </c>
    </row>
    <row r="66" spans="1:26" x14ac:dyDescent="0.25">
      <c r="S66" s="115" t="s">
        <v>39</v>
      </c>
      <c r="T66" s="115"/>
      <c r="U66" s="112"/>
      <c r="V66" s="112">
        <v>1489</v>
      </c>
      <c r="W66" s="112">
        <v>1625</v>
      </c>
      <c r="X66" s="112">
        <v>1589</v>
      </c>
      <c r="Y66" s="112">
        <v>1622</v>
      </c>
      <c r="Z66" s="112">
        <v>1767</v>
      </c>
    </row>
    <row r="67" spans="1:26" x14ac:dyDescent="0.25">
      <c r="S67" s="115" t="s">
        <v>40</v>
      </c>
      <c r="T67" s="115"/>
      <c r="U67" s="112"/>
      <c r="V67" s="112">
        <v>1758</v>
      </c>
      <c r="W67" s="112">
        <v>1768</v>
      </c>
      <c r="X67" s="112">
        <v>1955</v>
      </c>
      <c r="Y67" s="112">
        <v>1923</v>
      </c>
      <c r="Z67" s="112">
        <v>2023</v>
      </c>
    </row>
    <row r="68" spans="1:26" x14ac:dyDescent="0.25">
      <c r="S68" s="115" t="s">
        <v>41</v>
      </c>
      <c r="T68" s="115"/>
      <c r="U68" s="112"/>
      <c r="V68" s="112">
        <v>1632</v>
      </c>
      <c r="W68" s="112">
        <v>1684</v>
      </c>
      <c r="X68" s="112">
        <v>1754</v>
      </c>
      <c r="Y68" s="112">
        <v>1775</v>
      </c>
      <c r="Z68" s="112">
        <v>1808</v>
      </c>
    </row>
    <row r="69" spans="1:26" x14ac:dyDescent="0.25">
      <c r="S69" s="115" t="s">
        <v>42</v>
      </c>
      <c r="T69" s="115"/>
      <c r="U69" s="112"/>
      <c r="V69" s="112">
        <v>1631</v>
      </c>
      <c r="W69" s="112">
        <v>1760</v>
      </c>
      <c r="X69" s="112">
        <v>1760</v>
      </c>
      <c r="Y69" s="112">
        <v>1891</v>
      </c>
      <c r="Z69" s="112">
        <v>2034</v>
      </c>
    </row>
    <row r="70" spans="1:26" x14ac:dyDescent="0.25">
      <c r="S70" s="115" t="s">
        <v>43</v>
      </c>
      <c r="T70" s="115"/>
      <c r="U70" s="112"/>
      <c r="V70" s="112">
        <v>1979</v>
      </c>
      <c r="W70" s="112">
        <v>2020</v>
      </c>
      <c r="X70" s="112">
        <v>2075</v>
      </c>
      <c r="Y70" s="112">
        <v>2046</v>
      </c>
      <c r="Z70" s="112">
        <v>2224</v>
      </c>
    </row>
    <row r="71" spans="1:26" x14ac:dyDescent="0.25">
      <c r="S71" s="115" t="s">
        <v>44</v>
      </c>
      <c r="T71" s="115"/>
      <c r="U71" s="112"/>
      <c r="V71" s="112">
        <v>2397</v>
      </c>
      <c r="W71" s="112">
        <v>2430</v>
      </c>
      <c r="X71" s="112">
        <v>2515</v>
      </c>
      <c r="Y71" s="112">
        <v>2552</v>
      </c>
      <c r="Z71" s="112">
        <v>2546</v>
      </c>
    </row>
    <row r="72" spans="1:26" x14ac:dyDescent="0.25">
      <c r="S72" s="115" t="s">
        <v>45</v>
      </c>
      <c r="T72" s="115"/>
      <c r="U72" s="112"/>
      <c r="V72" s="112">
        <v>2429</v>
      </c>
      <c r="W72" s="112">
        <v>2389</v>
      </c>
      <c r="X72" s="112">
        <v>2320</v>
      </c>
      <c r="Y72" s="112">
        <v>2369</v>
      </c>
      <c r="Z72" s="112">
        <v>2587</v>
      </c>
    </row>
    <row r="73" spans="1:26" x14ac:dyDescent="0.25">
      <c r="S73" s="115" t="s">
        <v>46</v>
      </c>
      <c r="T73" s="115"/>
      <c r="U73" s="112"/>
      <c r="V73" s="112">
        <v>2214</v>
      </c>
      <c r="W73" s="112">
        <v>2247</v>
      </c>
      <c r="X73" s="112">
        <v>2280</v>
      </c>
      <c r="Y73" s="112">
        <v>2375</v>
      </c>
      <c r="Z73" s="112">
        <v>2464</v>
      </c>
    </row>
    <row r="74" spans="1:26" x14ac:dyDescent="0.25">
      <c r="S74" s="115" t="s">
        <v>47</v>
      </c>
      <c r="T74" s="115"/>
      <c r="U74" s="112"/>
      <c r="V74" s="112">
        <v>1482</v>
      </c>
      <c r="W74" s="112">
        <v>1534</v>
      </c>
      <c r="X74" s="112">
        <v>1603</v>
      </c>
      <c r="Y74" s="112">
        <v>1684</v>
      </c>
      <c r="Z74" s="112">
        <v>1769</v>
      </c>
    </row>
    <row r="75" spans="1:26" x14ac:dyDescent="0.25">
      <c r="S75" s="115" t="s">
        <v>48</v>
      </c>
      <c r="T75" s="115"/>
      <c r="U75" s="112"/>
      <c r="V75" s="112">
        <v>678</v>
      </c>
      <c r="W75" s="112">
        <v>747</v>
      </c>
      <c r="X75" s="112">
        <v>750</v>
      </c>
      <c r="Y75" s="112">
        <v>839</v>
      </c>
      <c r="Z75" s="112">
        <v>916</v>
      </c>
    </row>
    <row r="76" spans="1:26" x14ac:dyDescent="0.25">
      <c r="S76" s="115" t="s">
        <v>49</v>
      </c>
      <c r="T76" s="115"/>
      <c r="U76" s="112"/>
      <c r="V76" s="112">
        <v>256</v>
      </c>
      <c r="W76" s="112">
        <v>290</v>
      </c>
      <c r="X76" s="112">
        <v>314</v>
      </c>
      <c r="Y76" s="112">
        <v>325</v>
      </c>
      <c r="Z76" s="112">
        <v>374</v>
      </c>
    </row>
    <row r="77" spans="1:26" x14ac:dyDescent="0.25">
      <c r="S77" s="115" t="s">
        <v>50</v>
      </c>
      <c r="T77" s="115"/>
      <c r="U77" s="112"/>
      <c r="V77" s="112">
        <v>112</v>
      </c>
      <c r="W77" s="112">
        <v>118</v>
      </c>
      <c r="X77" s="112">
        <v>107</v>
      </c>
      <c r="Y77" s="112">
        <v>131</v>
      </c>
      <c r="Z77" s="112">
        <v>130</v>
      </c>
    </row>
    <row r="78" spans="1:26" x14ac:dyDescent="0.25">
      <c r="S78" s="115" t="s">
        <v>51</v>
      </c>
      <c r="T78" s="115"/>
      <c r="U78" s="112"/>
      <c r="V78" s="112">
        <v>35</v>
      </c>
      <c r="W78" s="112">
        <v>50</v>
      </c>
      <c r="X78" s="112">
        <v>45</v>
      </c>
      <c r="Y78" s="112">
        <v>43</v>
      </c>
      <c r="Z78" s="112">
        <v>46</v>
      </c>
    </row>
    <row r="79" spans="1:26" x14ac:dyDescent="0.25">
      <c r="S79" s="115" t="s">
        <v>52</v>
      </c>
      <c r="T79" s="115"/>
      <c r="U79" s="112"/>
      <c r="V79" s="112">
        <v>44</v>
      </c>
      <c r="W79" s="112">
        <v>43</v>
      </c>
      <c r="X79" s="112">
        <v>45</v>
      </c>
      <c r="Y79" s="112">
        <v>46</v>
      </c>
      <c r="Z79" s="112">
        <v>43</v>
      </c>
    </row>
    <row r="80" spans="1:26" x14ac:dyDescent="0.25">
      <c r="S80" s="118" t="s">
        <v>53</v>
      </c>
      <c r="T80" s="118"/>
      <c r="U80" s="112"/>
      <c r="V80" s="112">
        <v>20090</v>
      </c>
      <c r="W80" s="112">
        <v>20747</v>
      </c>
      <c r="X80" s="112">
        <v>21184</v>
      </c>
      <c r="Y80" s="112">
        <v>21692</v>
      </c>
      <c r="Z80" s="112">
        <v>23257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Noosa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1749</v>
      </c>
      <c r="W83" s="112">
        <v>1906</v>
      </c>
      <c r="X83" s="112">
        <v>1923</v>
      </c>
      <c r="Y83" s="112">
        <v>2162</v>
      </c>
      <c r="Z83" s="112">
        <v>2254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1648</v>
      </c>
      <c r="W84" s="112">
        <v>1694</v>
      </c>
      <c r="X84" s="112">
        <v>1713</v>
      </c>
      <c r="Y84" s="112">
        <v>1804</v>
      </c>
      <c r="Z84" s="112">
        <v>1829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2588</v>
      </c>
      <c r="W85" s="112">
        <v>2715</v>
      </c>
      <c r="X85" s="112">
        <v>2708</v>
      </c>
      <c r="Y85" s="112">
        <v>2661</v>
      </c>
      <c r="Z85" s="112">
        <v>2765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45,396</v>
      </c>
      <c r="D86" s="96">
        <f t="shared" ref="D86:D91" si="4">AD4</f>
        <v>6.0976464814079145E-2</v>
      </c>
      <c r="E86" s="97">
        <f t="shared" ref="E86:E91" si="5">AD4</f>
        <v>6.0976464814079145E-2</v>
      </c>
      <c r="F86" s="96">
        <f t="shared" ref="F86:F91" si="6">AF4</f>
        <v>0.12650751898357249</v>
      </c>
      <c r="G86" s="97">
        <f t="shared" ref="G86:G91" si="7">AF4</f>
        <v>0.12650751898357249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943</v>
      </c>
      <c r="W86" s="112">
        <v>1006</v>
      </c>
      <c r="X86" s="112">
        <v>1019</v>
      </c>
      <c r="Y86" s="112">
        <v>1114</v>
      </c>
      <c r="Z86" s="112">
        <v>1092</v>
      </c>
    </row>
    <row r="87" spans="1:30" ht="15" customHeight="1" x14ac:dyDescent="0.25">
      <c r="A87" s="98" t="s">
        <v>4</v>
      </c>
      <c r="B87" s="49"/>
      <c r="C87" s="57" t="str">
        <f t="shared" si="3"/>
        <v>22,070</v>
      </c>
      <c r="D87" s="96">
        <f t="shared" si="4"/>
        <v>4.6517141637820725E-2</v>
      </c>
      <c r="E87" s="97">
        <f t="shared" si="5"/>
        <v>4.6517141637820725E-2</v>
      </c>
      <c r="F87" s="96">
        <f t="shared" si="6"/>
        <v>9.219577374177268E-2</v>
      </c>
      <c r="G87" s="97">
        <f t="shared" si="7"/>
        <v>9.219577374177268E-2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405</v>
      </c>
      <c r="W87" s="112">
        <v>423</v>
      </c>
      <c r="X87" s="112">
        <v>417</v>
      </c>
      <c r="Y87" s="112">
        <v>439</v>
      </c>
      <c r="Z87" s="112">
        <v>434</v>
      </c>
    </row>
    <row r="88" spans="1:30" ht="15" customHeight="1" x14ac:dyDescent="0.25">
      <c r="A88" s="98" t="s">
        <v>5</v>
      </c>
      <c r="B88" s="49"/>
      <c r="C88" s="57" t="str">
        <f t="shared" si="3"/>
        <v>23,257</v>
      </c>
      <c r="D88" s="96">
        <f t="shared" si="4"/>
        <v>7.1849940086643915E-2</v>
      </c>
      <c r="E88" s="97">
        <f t="shared" si="5"/>
        <v>7.1849940086643915E-2</v>
      </c>
      <c r="F88" s="96">
        <f t="shared" si="6"/>
        <v>0.15769824281945333</v>
      </c>
      <c r="G88" s="97">
        <f t="shared" si="7"/>
        <v>0.15769824281945333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837</v>
      </c>
      <c r="W88" s="112">
        <v>884</v>
      </c>
      <c r="X88" s="112">
        <v>863</v>
      </c>
      <c r="Y88" s="112">
        <v>846</v>
      </c>
      <c r="Z88" s="112">
        <v>860</v>
      </c>
    </row>
    <row r="89" spans="1:30" ht="15" customHeight="1" x14ac:dyDescent="0.25">
      <c r="A89" s="49" t="s">
        <v>6</v>
      </c>
      <c r="B89" s="49"/>
      <c r="C89" s="57" t="str">
        <f t="shared" si="3"/>
        <v>31,200</v>
      </c>
      <c r="D89" s="96">
        <f t="shared" si="4"/>
        <v>1.934134866701509E-2</v>
      </c>
      <c r="E89" s="97">
        <f t="shared" si="5"/>
        <v>1.934134866701509E-2</v>
      </c>
      <c r="F89" s="96">
        <f t="shared" si="6"/>
        <v>8.7752327162430754E-2</v>
      </c>
      <c r="G89" s="97">
        <f t="shared" si="7"/>
        <v>8.7752327162430754E-2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862</v>
      </c>
      <c r="W89" s="112">
        <v>876</v>
      </c>
      <c r="X89" s="112">
        <v>884</v>
      </c>
      <c r="Y89" s="112">
        <v>911</v>
      </c>
      <c r="Z89" s="112">
        <v>924</v>
      </c>
    </row>
    <row r="90" spans="1:30" ht="15" customHeight="1" x14ac:dyDescent="0.25">
      <c r="A90" s="49" t="s">
        <v>98</v>
      </c>
      <c r="B90" s="49"/>
      <c r="C90" s="57" t="str">
        <f t="shared" si="3"/>
        <v>$38,685</v>
      </c>
      <c r="D90" s="96">
        <f t="shared" si="4"/>
        <v>6.1937428456134924E-2</v>
      </c>
      <c r="E90" s="97">
        <f t="shared" si="5"/>
        <v>6.1937428456134924E-2</v>
      </c>
      <c r="F90" s="96">
        <f t="shared" si="6"/>
        <v>0.10182284249501561</v>
      </c>
      <c r="G90" s="97">
        <f t="shared" si="7"/>
        <v>0.10182284249501561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1424</v>
      </c>
      <c r="W90" s="112">
        <v>1492</v>
      </c>
      <c r="X90" s="112">
        <v>1467</v>
      </c>
      <c r="Y90" s="112">
        <v>1482</v>
      </c>
      <c r="Z90" s="112">
        <v>1507</v>
      </c>
    </row>
    <row r="91" spans="1:30" ht="15" customHeight="1" x14ac:dyDescent="0.25">
      <c r="A91" s="49" t="s">
        <v>7</v>
      </c>
      <c r="B91" s="49"/>
      <c r="C91" s="57" t="str">
        <f t="shared" si="3"/>
        <v>$1,796.3 mil</v>
      </c>
      <c r="D91" s="96">
        <f t="shared" si="4"/>
        <v>0.12453158314060442</v>
      </c>
      <c r="E91" s="97">
        <f t="shared" si="5"/>
        <v>0.12453158314060442</v>
      </c>
      <c r="F91" s="96">
        <f t="shared" si="6"/>
        <v>0.30952351493918151</v>
      </c>
      <c r="G91" s="97">
        <f t="shared" si="7"/>
        <v>0.30952351493918151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14509</v>
      </c>
      <c r="W91" s="112">
        <v>15035</v>
      </c>
      <c r="X91" s="112">
        <v>14778</v>
      </c>
      <c r="Y91" s="112">
        <v>15329</v>
      </c>
      <c r="Z91" s="112">
        <v>15580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1276</v>
      </c>
      <c r="W93" s="112">
        <v>1381</v>
      </c>
      <c r="X93" s="112">
        <v>1442</v>
      </c>
      <c r="Y93" s="112">
        <v>1592</v>
      </c>
      <c r="Z93" s="112">
        <v>1637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2462</v>
      </c>
      <c r="W94" s="112">
        <v>2547</v>
      </c>
      <c r="X94" s="112">
        <v>2629</v>
      </c>
      <c r="Y94" s="112">
        <v>2743</v>
      </c>
      <c r="Z94" s="112">
        <v>2791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469</v>
      </c>
      <c r="W95" s="112">
        <v>487</v>
      </c>
      <c r="X95" s="112">
        <v>499</v>
      </c>
      <c r="Y95" s="112">
        <v>519</v>
      </c>
      <c r="Z95" s="112">
        <v>497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2139</v>
      </c>
      <c r="W96" s="112">
        <v>2303</v>
      </c>
      <c r="X96" s="112">
        <v>2399</v>
      </c>
      <c r="Y96" s="112">
        <v>2411</v>
      </c>
      <c r="Z96" s="112">
        <v>2488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2217</v>
      </c>
      <c r="W97" s="112">
        <v>2251</v>
      </c>
      <c r="X97" s="112">
        <v>2148</v>
      </c>
      <c r="Y97" s="112">
        <v>2215</v>
      </c>
      <c r="Z97" s="112">
        <v>2233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1453</v>
      </c>
      <c r="W98" s="112">
        <v>1547</v>
      </c>
      <c r="X98" s="112">
        <v>1528</v>
      </c>
      <c r="Y98" s="112">
        <v>1521</v>
      </c>
      <c r="Z98" s="112">
        <v>1577</v>
      </c>
    </row>
    <row r="99" spans="1:32" ht="15" customHeight="1" x14ac:dyDescent="0.25">
      <c r="S99" s="115" t="s">
        <v>199</v>
      </c>
      <c r="T99" s="115"/>
      <c r="U99" s="112"/>
      <c r="V99" s="112">
        <v>79</v>
      </c>
      <c r="W99" s="112">
        <v>82</v>
      </c>
      <c r="X99" s="112">
        <v>96</v>
      </c>
      <c r="Y99" s="112">
        <v>88</v>
      </c>
      <c r="Z99" s="112">
        <v>113</v>
      </c>
    </row>
    <row r="100" spans="1:32" ht="15" customHeight="1" x14ac:dyDescent="0.25">
      <c r="S100" s="115" t="s">
        <v>58</v>
      </c>
      <c r="T100" s="115"/>
      <c r="U100" s="112"/>
      <c r="V100" s="112">
        <v>782</v>
      </c>
      <c r="W100" s="112">
        <v>824</v>
      </c>
      <c r="X100" s="112">
        <v>833</v>
      </c>
      <c r="Y100" s="112">
        <v>861</v>
      </c>
      <c r="Z100" s="112">
        <v>856</v>
      </c>
    </row>
    <row r="101" spans="1:32" x14ac:dyDescent="0.25">
      <c r="A101" s="18"/>
      <c r="S101" s="118" t="s">
        <v>53</v>
      </c>
      <c r="T101" s="118"/>
      <c r="U101" s="112"/>
      <c r="V101" s="112">
        <v>14171</v>
      </c>
      <c r="W101" s="112">
        <v>14695</v>
      </c>
      <c r="X101" s="112">
        <v>14778</v>
      </c>
      <c r="Y101" s="112">
        <v>15277</v>
      </c>
      <c r="Z101" s="112">
        <v>15562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31200</v>
      </c>
      <c r="W104" s="112">
        <v>31863</v>
      </c>
      <c r="X104" s="112">
        <v>32194</v>
      </c>
      <c r="Y104" s="112">
        <v>35123</v>
      </c>
      <c r="Z104" s="112">
        <v>35123</v>
      </c>
      <c r="AB104" s="109" t="str">
        <f>TEXT(Z104,"###,###")</f>
        <v>35,123</v>
      </c>
      <c r="AD104" s="130">
        <f>Z104/($Z$4)*100</f>
        <v>77.370252885716809</v>
      </c>
      <c r="AF104" s="109"/>
    </row>
    <row r="105" spans="1:32" x14ac:dyDescent="0.25">
      <c r="S105" s="115" t="s">
        <v>17</v>
      </c>
      <c r="T105" s="115"/>
      <c r="U105" s="112"/>
      <c r="V105" s="112">
        <v>5392</v>
      </c>
      <c r="W105" s="112">
        <v>5299</v>
      </c>
      <c r="X105" s="112">
        <v>5434</v>
      </c>
      <c r="Y105" s="112">
        <v>5395</v>
      </c>
      <c r="Z105" s="112">
        <v>5333</v>
      </c>
      <c r="AB105" s="109" t="str">
        <f>TEXT(Z105,"###,###")</f>
        <v>5,333</v>
      </c>
      <c r="AD105" s="130">
        <f>Z105/($Z$4)*100</f>
        <v>11.747731077627984</v>
      </c>
      <c r="AF105" s="109"/>
    </row>
    <row r="106" spans="1:32" x14ac:dyDescent="0.25">
      <c r="S106" s="118" t="s">
        <v>53</v>
      </c>
      <c r="T106" s="118"/>
      <c r="U106" s="120"/>
      <c r="V106" s="120">
        <v>36592</v>
      </c>
      <c r="W106" s="120">
        <v>37162</v>
      </c>
      <c r="X106" s="120">
        <v>37628</v>
      </c>
      <c r="Y106" s="120">
        <v>40518</v>
      </c>
      <c r="Z106" s="120">
        <v>40456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8549</v>
      </c>
      <c r="W108" s="112">
        <v>10023</v>
      </c>
      <c r="X108" s="112">
        <v>8847</v>
      </c>
      <c r="Y108" s="112">
        <v>9465</v>
      </c>
      <c r="Z108" s="112">
        <v>10144</v>
      </c>
      <c r="AB108" s="109" t="str">
        <f>TEXT(Z108,"###,###")</f>
        <v>10,144</v>
      </c>
      <c r="AD108" s="130">
        <f>Z108/($Z$4)*100</f>
        <v>22.345581108467709</v>
      </c>
      <c r="AF108" s="109"/>
    </row>
    <row r="109" spans="1:32" x14ac:dyDescent="0.25">
      <c r="S109" s="115" t="s">
        <v>20</v>
      </c>
      <c r="T109" s="115"/>
      <c r="U109" s="112"/>
      <c r="V109" s="112">
        <v>7238</v>
      </c>
      <c r="W109" s="112">
        <v>7048</v>
      </c>
      <c r="X109" s="112">
        <v>7342</v>
      </c>
      <c r="Y109" s="112">
        <v>7573</v>
      </c>
      <c r="Z109" s="112">
        <v>8820</v>
      </c>
      <c r="AB109" s="109" t="str">
        <f>TEXT(Z109,"###,###")</f>
        <v>8,820</v>
      </c>
      <c r="AD109" s="130">
        <f>Z109/($Z$4)*100</f>
        <v>19.429024583663761</v>
      </c>
      <c r="AF109" s="109"/>
    </row>
    <row r="110" spans="1:32" x14ac:dyDescent="0.25">
      <c r="S110" s="115" t="s">
        <v>21</v>
      </c>
      <c r="T110" s="115"/>
      <c r="U110" s="112"/>
      <c r="V110" s="112">
        <v>8275</v>
      </c>
      <c r="W110" s="112">
        <v>8179</v>
      </c>
      <c r="X110" s="112">
        <v>8898</v>
      </c>
      <c r="Y110" s="112">
        <v>8885</v>
      </c>
      <c r="Z110" s="112">
        <v>9355</v>
      </c>
      <c r="AB110" s="109" t="str">
        <f>TEXT(Z110,"###,###")</f>
        <v>9,355</v>
      </c>
      <c r="AD110" s="130">
        <f>Z110/($Z$4)*100</f>
        <v>20.607542514759007</v>
      </c>
      <c r="AF110" s="109"/>
    </row>
    <row r="111" spans="1:32" x14ac:dyDescent="0.25">
      <c r="S111" s="115" t="s">
        <v>22</v>
      </c>
      <c r="T111" s="115"/>
      <c r="U111" s="112"/>
      <c r="V111" s="112">
        <v>11778</v>
      </c>
      <c r="W111" s="112">
        <v>11955</v>
      </c>
      <c r="X111" s="112">
        <v>12307</v>
      </c>
      <c r="Y111" s="112">
        <v>12331</v>
      </c>
      <c r="Z111" s="112">
        <v>12826</v>
      </c>
      <c r="AB111" s="109" t="str">
        <f>TEXT(Z111,"###,###")</f>
        <v>12,826</v>
      </c>
      <c r="AD111" s="130">
        <f>Z111/($Z$4)*100</f>
        <v>28.253590624724644</v>
      </c>
      <c r="AF111" s="109"/>
    </row>
    <row r="112" spans="1:32" x14ac:dyDescent="0.25">
      <c r="S112" s="118" t="s">
        <v>53</v>
      </c>
      <c r="T112" s="118"/>
      <c r="U112" s="112"/>
      <c r="V112" s="112">
        <v>40298</v>
      </c>
      <c r="W112" s="112">
        <v>41684</v>
      </c>
      <c r="X112" s="112">
        <v>41857</v>
      </c>
      <c r="Y112" s="112">
        <v>42787</v>
      </c>
      <c r="Z112" s="112">
        <v>45396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43.84</v>
      </c>
      <c r="W118" s="131">
        <v>43.96</v>
      </c>
      <c r="X118" s="131">
        <v>43.91</v>
      </c>
      <c r="Y118" s="131">
        <v>44.16</v>
      </c>
      <c r="Z118" s="131">
        <v>44.04</v>
      </c>
      <c r="AB118" s="109" t="str">
        <f>TEXT(Z118,"##.0")</f>
        <v>44.0</v>
      </c>
    </row>
    <row r="120" spans="19:32" x14ac:dyDescent="0.25">
      <c r="S120" s="101" t="s">
        <v>100</v>
      </c>
      <c r="T120" s="112"/>
      <c r="U120" s="112"/>
      <c r="V120" s="112">
        <v>22372</v>
      </c>
      <c r="W120" s="112">
        <v>23235</v>
      </c>
      <c r="X120" s="112">
        <v>23043</v>
      </c>
      <c r="Y120" s="112">
        <v>23824</v>
      </c>
      <c r="Z120" s="112">
        <v>24240</v>
      </c>
      <c r="AB120" s="109" t="str">
        <f>TEXT(Z120,"###,###")</f>
        <v>24,240</v>
      </c>
    </row>
    <row r="121" spans="19:32" x14ac:dyDescent="0.25">
      <c r="S121" s="101" t="s">
        <v>101</v>
      </c>
      <c r="T121" s="112"/>
      <c r="U121" s="112"/>
      <c r="V121" s="112">
        <v>3786</v>
      </c>
      <c r="W121" s="112">
        <v>3900</v>
      </c>
      <c r="X121" s="112">
        <v>3824</v>
      </c>
      <c r="Y121" s="112">
        <v>3963</v>
      </c>
      <c r="Z121" s="112">
        <v>3964</v>
      </c>
      <c r="AB121" s="109" t="str">
        <f>TEXT(Z121,"###,###")</f>
        <v>3,964</v>
      </c>
    </row>
    <row r="122" spans="19:32" x14ac:dyDescent="0.25">
      <c r="S122" s="101" t="s">
        <v>102</v>
      </c>
      <c r="T122" s="112"/>
      <c r="U122" s="112"/>
      <c r="V122" s="112">
        <v>2520</v>
      </c>
      <c r="W122" s="112">
        <v>2598</v>
      </c>
      <c r="X122" s="112">
        <v>2691</v>
      </c>
      <c r="Y122" s="112">
        <v>2822</v>
      </c>
      <c r="Z122" s="112">
        <v>2991</v>
      </c>
      <c r="AB122" s="109" t="str">
        <f>TEXT(Z122,"###,###")</f>
        <v>2,991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24892</v>
      </c>
      <c r="W124" s="112">
        <v>25833</v>
      </c>
      <c r="X124" s="112">
        <v>25734</v>
      </c>
      <c r="Y124" s="112">
        <v>26646</v>
      </c>
      <c r="Z124" s="112">
        <v>27231</v>
      </c>
      <c r="AB124" s="109" t="str">
        <f>TEXT(Z124,"###,###")</f>
        <v>27,231</v>
      </c>
      <c r="AD124" s="127">
        <f>Z124/$Z$7*100</f>
        <v>87.27884615384616</v>
      </c>
    </row>
    <row r="125" spans="19:32" x14ac:dyDescent="0.25">
      <c r="S125" s="101" t="s">
        <v>104</v>
      </c>
      <c r="T125" s="112"/>
      <c r="U125" s="112"/>
      <c r="V125" s="112">
        <v>6306</v>
      </c>
      <c r="W125" s="112">
        <v>6498</v>
      </c>
      <c r="X125" s="112">
        <v>6515</v>
      </c>
      <c r="Y125" s="112">
        <v>6785</v>
      </c>
      <c r="Z125" s="112">
        <v>6955</v>
      </c>
      <c r="AB125" s="109" t="str">
        <f>TEXT(Z125,"###,###")</f>
        <v>6,955</v>
      </c>
      <c r="AD125" s="127">
        <f>Z125/$Z$7*100</f>
        <v>22.291666666666668</v>
      </c>
    </row>
    <row r="127" spans="19:32" x14ac:dyDescent="0.25">
      <c r="S127" s="101" t="s">
        <v>105</v>
      </c>
      <c r="T127" s="112"/>
      <c r="U127" s="112"/>
      <c r="V127" s="112">
        <v>14510</v>
      </c>
      <c r="W127" s="112">
        <v>15036</v>
      </c>
      <c r="X127" s="112">
        <v>14774</v>
      </c>
      <c r="Y127" s="112">
        <v>15329</v>
      </c>
      <c r="Z127" s="112">
        <v>15579</v>
      </c>
      <c r="AB127" s="109" t="str">
        <f>TEXT(Z127,"###,###")</f>
        <v>15,579</v>
      </c>
      <c r="AD127" s="127">
        <f>Z127/$Z$7*100</f>
        <v>49.932692307692307</v>
      </c>
    </row>
    <row r="128" spans="19:32" x14ac:dyDescent="0.25">
      <c r="S128" s="101" t="s">
        <v>106</v>
      </c>
      <c r="T128" s="112"/>
      <c r="U128" s="112"/>
      <c r="V128" s="112">
        <v>14170</v>
      </c>
      <c r="W128" s="112">
        <v>14698</v>
      </c>
      <c r="X128" s="112">
        <v>14774</v>
      </c>
      <c r="Y128" s="112">
        <v>15275</v>
      </c>
      <c r="Z128" s="112">
        <v>15562</v>
      </c>
      <c r="AB128" s="109" t="str">
        <f>TEXT(Z128,"###,###")</f>
        <v>15,562</v>
      </c>
      <c r="AD128" s="127">
        <f>Z128/$Z$7*100</f>
        <v>49.878205128205124</v>
      </c>
    </row>
    <row r="130" spans="19:20" x14ac:dyDescent="0.25">
      <c r="S130" s="101" t="s">
        <v>280</v>
      </c>
      <c r="T130" s="127">
        <v>77.692307692307693</v>
      </c>
    </row>
    <row r="131" spans="19:20" x14ac:dyDescent="0.25">
      <c r="S131" s="101" t="s">
        <v>281</v>
      </c>
      <c r="T131" s="127">
        <v>12.705128205128204</v>
      </c>
    </row>
    <row r="132" spans="19:20" x14ac:dyDescent="0.25">
      <c r="S132" s="101" t="s">
        <v>282</v>
      </c>
      <c r="T132" s="127">
        <v>9.5865384615384617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A00B1AE-54C6-4FD8-BC78-0132CF3B33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DADBD63-1E6F-456A-A080-F59031762D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7459773-4794-4CDC-B782-E8AAD7972D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4A5B0E9-FA80-4A26-B056-7E4F1A5CA2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7CE83-5D22-4303-825C-6D07A90E7D0A}">
  <sheetPr codeName="Sheet11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164</v>
      </c>
      <c r="T1" s="99"/>
      <c r="U1" s="99"/>
      <c r="V1" s="99"/>
      <c r="W1" s="99"/>
      <c r="X1" s="99"/>
      <c r="Y1" s="100" t="s">
        <v>251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164</v>
      </c>
      <c r="Y3" s="105" t="s">
        <v>251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9.53 North Burnett,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9481</v>
      </c>
      <c r="W4" s="108">
        <v>10865</v>
      </c>
      <c r="X4" s="108">
        <v>10149</v>
      </c>
      <c r="Y4" s="108">
        <v>10751</v>
      </c>
      <c r="Z4" s="108">
        <v>10356</v>
      </c>
      <c r="AB4" s="109" t="str">
        <f>TEXT(Z4,"###,###")</f>
        <v>10,356</v>
      </c>
      <c r="AD4" s="110">
        <f>Z4/Y4-1</f>
        <v>-3.6740768300623228E-2</v>
      </c>
      <c r="AF4" s="110">
        <f>Z4/V4-1</f>
        <v>9.2289842843581882E-2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5097</v>
      </c>
      <c r="W5" s="108">
        <v>6058</v>
      </c>
      <c r="X5" s="108">
        <v>5458</v>
      </c>
      <c r="Y5" s="108">
        <v>5819</v>
      </c>
      <c r="Z5" s="108">
        <v>5495</v>
      </c>
      <c r="AB5" s="109" t="str">
        <f>TEXT(Z5,"###,###")</f>
        <v>5,495</v>
      </c>
      <c r="AD5" s="110">
        <f t="shared" ref="AD5:AD9" si="0">Z5/Y5-1</f>
        <v>-5.5679670046399732E-2</v>
      </c>
      <c r="AF5" s="110">
        <f t="shared" ref="AF5:AF9" si="1">Z5/V5-1</f>
        <v>7.8085148126348924E-2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4385</v>
      </c>
      <c r="W6" s="108">
        <v>4803</v>
      </c>
      <c r="X6" s="108">
        <v>4692</v>
      </c>
      <c r="Y6" s="108">
        <v>4929</v>
      </c>
      <c r="Z6" s="108">
        <v>4857</v>
      </c>
      <c r="AB6" s="109" t="str">
        <f>TEXT(Z6,"###,###")</f>
        <v>4,857</v>
      </c>
      <c r="AD6" s="110">
        <f t="shared" si="0"/>
        <v>-1.4607425441266031E-2</v>
      </c>
      <c r="AF6" s="110">
        <f t="shared" si="1"/>
        <v>0.1076396807297606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5780</v>
      </c>
      <c r="W7" s="108">
        <v>6670</v>
      </c>
      <c r="X7" s="108">
        <v>6213</v>
      </c>
      <c r="Y7" s="108">
        <v>6700</v>
      </c>
      <c r="Z7" s="108">
        <v>6305</v>
      </c>
      <c r="AB7" s="109" t="str">
        <f>TEXT(Z7,"###,###")</f>
        <v>6,305</v>
      </c>
      <c r="AD7" s="110">
        <f t="shared" si="0"/>
        <v>-5.8955223880597041E-2</v>
      </c>
      <c r="AF7" s="110">
        <f t="shared" si="1"/>
        <v>9.0830449826989623E-2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10,356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6,305</v>
      </c>
      <c r="P8" s="67"/>
      <c r="S8" s="107" t="s">
        <v>84</v>
      </c>
      <c r="T8" s="108"/>
      <c r="U8" s="108"/>
      <c r="V8" s="108">
        <v>27358</v>
      </c>
      <c r="W8" s="108">
        <v>27728.41</v>
      </c>
      <c r="X8" s="108">
        <v>27105.9</v>
      </c>
      <c r="Y8" s="108">
        <v>24913.59</v>
      </c>
      <c r="Z8" s="108">
        <v>31072.5</v>
      </c>
      <c r="AB8" s="109" t="str">
        <f>TEXT(Z8,"$###,###")</f>
        <v>$31,073</v>
      </c>
      <c r="AD8" s="110">
        <f t="shared" si="0"/>
        <v>0.24721085961517386</v>
      </c>
      <c r="AF8" s="110">
        <f t="shared" si="1"/>
        <v>0.13577381387528331</v>
      </c>
    </row>
    <row r="9" spans="1:32" x14ac:dyDescent="0.25">
      <c r="A9" s="30" t="s">
        <v>14</v>
      </c>
      <c r="B9" s="71"/>
      <c r="C9" s="72"/>
      <c r="D9" s="73">
        <f>AD104</f>
        <v>71.378910776361522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55.210150674068203</v>
      </c>
      <c r="P9" s="74" t="s">
        <v>85</v>
      </c>
      <c r="S9" s="107" t="s">
        <v>7</v>
      </c>
      <c r="T9" s="108"/>
      <c r="U9" s="108"/>
      <c r="V9" s="108">
        <v>204727296</v>
      </c>
      <c r="W9" s="108">
        <v>235143192</v>
      </c>
      <c r="X9" s="108">
        <v>221526094</v>
      </c>
      <c r="Y9" s="108">
        <v>243816458</v>
      </c>
      <c r="Z9" s="108">
        <v>259179614</v>
      </c>
      <c r="AB9" s="109" t="str">
        <f>TEXT(Z9/1000000,"$#,###.0")&amp;" mil"</f>
        <v>$259.2 mil</v>
      </c>
      <c r="AD9" s="110">
        <f t="shared" si="0"/>
        <v>6.3011152430079154E-2</v>
      </c>
      <c r="AF9" s="110">
        <f t="shared" si="1"/>
        <v>0.2659748800667987</v>
      </c>
    </row>
    <row r="10" spans="1:32" x14ac:dyDescent="0.25">
      <c r="A10" s="30" t="s">
        <v>17</v>
      </c>
      <c r="B10" s="71"/>
      <c r="C10" s="72"/>
      <c r="D10" s="73">
        <f>AD105</f>
        <v>12.446890691386637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44.742268041237118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65.011895321173668</v>
      </c>
      <c r="P11" s="74" t="s">
        <v>85</v>
      </c>
      <c r="S11" s="107" t="s">
        <v>29</v>
      </c>
      <c r="T11" s="112"/>
      <c r="U11" s="112"/>
      <c r="V11" s="112">
        <v>7524</v>
      </c>
      <c r="W11" s="112">
        <v>8638</v>
      </c>
      <c r="X11" s="112">
        <v>8142</v>
      </c>
      <c r="Y11" s="112">
        <v>8563</v>
      </c>
      <c r="Z11" s="112">
        <v>8151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19.191118160190328</v>
      </c>
      <c r="P12" s="74" t="s">
        <v>85</v>
      </c>
      <c r="S12" s="107" t="s">
        <v>30</v>
      </c>
      <c r="T12" s="112"/>
      <c r="U12" s="112"/>
      <c r="V12" s="112">
        <v>1957</v>
      </c>
      <c r="W12" s="112">
        <v>2224</v>
      </c>
      <c r="X12" s="112">
        <v>2003</v>
      </c>
      <c r="Y12" s="112">
        <v>2192</v>
      </c>
      <c r="Z12" s="112">
        <v>2205</v>
      </c>
    </row>
    <row r="13" spans="1:32" ht="15" customHeight="1" x14ac:dyDescent="0.25">
      <c r="A13" s="30" t="s">
        <v>19</v>
      </c>
      <c r="B13" s="72"/>
      <c r="C13" s="72"/>
      <c r="D13" s="73">
        <f>AD108</f>
        <v>18.057164928543841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15.812846946867564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13.8084202394747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43.6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28.215527230590965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19.920634920634921</v>
      </c>
      <c r="P15" s="74" t="s">
        <v>85</v>
      </c>
      <c r="S15" s="115" t="s">
        <v>61</v>
      </c>
      <c r="T15" s="115"/>
      <c r="U15" s="116"/>
      <c r="V15" s="116">
        <v>3163</v>
      </c>
      <c r="W15" s="116">
        <v>3637</v>
      </c>
      <c r="X15" s="116">
        <v>3305</v>
      </c>
      <c r="Y15" s="112">
        <v>3772</v>
      </c>
      <c r="Z15" s="112">
        <v>3318</v>
      </c>
      <c r="AB15" s="117">
        <f t="shared" ref="AB15:AB34" si="2">IF(Z15="np",0,Z15/$Z$34)</f>
        <v>0.32039397450753188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21.977597528003091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80.07936507936509</v>
      </c>
      <c r="P16" s="37" t="s">
        <v>85</v>
      </c>
      <c r="S16" s="115" t="s">
        <v>62</v>
      </c>
      <c r="T16" s="115"/>
      <c r="U16" s="116"/>
      <c r="V16" s="116">
        <v>163</v>
      </c>
      <c r="W16" s="116">
        <v>181</v>
      </c>
      <c r="X16" s="116">
        <v>225</v>
      </c>
      <c r="Y16" s="112">
        <v>208</v>
      </c>
      <c r="Z16" s="112">
        <v>192</v>
      </c>
      <c r="AB16" s="117">
        <f t="shared" si="2"/>
        <v>1.8539976825028968E-2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310</v>
      </c>
      <c r="W17" s="116">
        <v>531</v>
      </c>
      <c r="X17" s="116">
        <v>321</v>
      </c>
      <c r="Y17" s="112">
        <v>343</v>
      </c>
      <c r="Z17" s="112">
        <v>390</v>
      </c>
      <c r="AB17" s="117">
        <f t="shared" si="2"/>
        <v>3.7659327925840091E-2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39</v>
      </c>
      <c r="W18" s="116">
        <v>49</v>
      </c>
      <c r="X18" s="116">
        <v>46</v>
      </c>
      <c r="Y18" s="112">
        <v>47</v>
      </c>
      <c r="Z18" s="112">
        <v>47</v>
      </c>
      <c r="AB18" s="117">
        <f t="shared" si="2"/>
        <v>4.5384318269602163E-3</v>
      </c>
    </row>
    <row r="19" spans="1:28" x14ac:dyDescent="0.25">
      <c r="A19" s="63" t="str">
        <f>$S$1&amp;" ("&amp;$V$2&amp;" to "&amp;$Z$2&amp;")"</f>
        <v>North Burnett (2016-17 to 2020-21)</v>
      </c>
      <c r="B19" s="63"/>
      <c r="C19" s="63"/>
      <c r="D19" s="63"/>
      <c r="E19" s="63"/>
      <c r="F19" s="63"/>
      <c r="G19" s="63" t="str">
        <f>$S$1&amp;" ("&amp;$V$2&amp;" to "&amp;$Z$2&amp;")"</f>
        <v>North Burnett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322</v>
      </c>
      <c r="W19" s="116">
        <v>403</v>
      </c>
      <c r="X19" s="116">
        <v>401</v>
      </c>
      <c r="Y19" s="112">
        <v>370</v>
      </c>
      <c r="Z19" s="112">
        <v>441</v>
      </c>
      <c r="AB19" s="117">
        <f t="shared" si="2"/>
        <v>4.2584009269988413E-2</v>
      </c>
    </row>
    <row r="20" spans="1:28" x14ac:dyDescent="0.25">
      <c r="S20" s="115" t="s">
        <v>66</v>
      </c>
      <c r="T20" s="115"/>
      <c r="U20" s="116"/>
      <c r="V20" s="116">
        <v>167</v>
      </c>
      <c r="W20" s="116">
        <v>239</v>
      </c>
      <c r="X20" s="116">
        <v>244</v>
      </c>
      <c r="Y20" s="112">
        <v>271</v>
      </c>
      <c r="Z20" s="112">
        <v>249</v>
      </c>
      <c r="AB20" s="117">
        <f t="shared" si="2"/>
        <v>2.4044032444959444E-2</v>
      </c>
    </row>
    <row r="21" spans="1:28" x14ac:dyDescent="0.25">
      <c r="S21" s="115" t="s">
        <v>67</v>
      </c>
      <c r="T21" s="115"/>
      <c r="U21" s="116"/>
      <c r="V21" s="116">
        <v>531</v>
      </c>
      <c r="W21" s="116">
        <v>561</v>
      </c>
      <c r="X21" s="116">
        <v>541</v>
      </c>
      <c r="Y21" s="112">
        <v>564</v>
      </c>
      <c r="Z21" s="112">
        <v>630</v>
      </c>
      <c r="AB21" s="117">
        <f t="shared" si="2"/>
        <v>6.0834298957126304E-2</v>
      </c>
    </row>
    <row r="22" spans="1:28" x14ac:dyDescent="0.25">
      <c r="S22" s="115" t="s">
        <v>68</v>
      </c>
      <c r="T22" s="115"/>
      <c r="U22" s="116"/>
      <c r="V22" s="116">
        <v>327</v>
      </c>
      <c r="W22" s="116">
        <v>388</v>
      </c>
      <c r="X22" s="116">
        <v>341</v>
      </c>
      <c r="Y22" s="112">
        <v>399</v>
      </c>
      <c r="Z22" s="112">
        <v>381</v>
      </c>
      <c r="AB22" s="117">
        <f t="shared" si="2"/>
        <v>3.679026651216686E-2</v>
      </c>
    </row>
    <row r="23" spans="1:28" x14ac:dyDescent="0.25">
      <c r="S23" s="115" t="s">
        <v>69</v>
      </c>
      <c r="T23" s="115"/>
      <c r="U23" s="116"/>
      <c r="V23" s="116">
        <v>193</v>
      </c>
      <c r="W23" s="116">
        <v>290</v>
      </c>
      <c r="X23" s="116">
        <v>226</v>
      </c>
      <c r="Y23" s="112">
        <v>260</v>
      </c>
      <c r="Z23" s="112">
        <v>250</v>
      </c>
      <c r="AB23" s="117">
        <f t="shared" si="2"/>
        <v>2.414059482425647E-2</v>
      </c>
    </row>
    <row r="24" spans="1:28" x14ac:dyDescent="0.25">
      <c r="S24" s="115" t="s">
        <v>70</v>
      </c>
      <c r="T24" s="115"/>
      <c r="U24" s="116"/>
      <c r="V24" s="116">
        <v>10</v>
      </c>
      <c r="W24" s="116">
        <v>12</v>
      </c>
      <c r="X24" s="116">
        <v>15</v>
      </c>
      <c r="Y24" s="112">
        <v>18</v>
      </c>
      <c r="Z24" s="112">
        <v>19</v>
      </c>
      <c r="AB24" s="117">
        <f t="shared" si="2"/>
        <v>1.8346852066434918E-3</v>
      </c>
    </row>
    <row r="25" spans="1:28" x14ac:dyDescent="0.25">
      <c r="S25" s="115" t="s">
        <v>71</v>
      </c>
      <c r="T25" s="115"/>
      <c r="U25" s="116"/>
      <c r="V25" s="116">
        <v>127</v>
      </c>
      <c r="W25" s="116">
        <v>143</v>
      </c>
      <c r="X25" s="116">
        <v>150</v>
      </c>
      <c r="Y25" s="112">
        <v>143</v>
      </c>
      <c r="Z25" s="112">
        <v>148</v>
      </c>
      <c r="AB25" s="117">
        <f t="shared" si="2"/>
        <v>1.4291232135959829E-2</v>
      </c>
    </row>
    <row r="26" spans="1:28" x14ac:dyDescent="0.25">
      <c r="S26" s="115" t="s">
        <v>72</v>
      </c>
      <c r="T26" s="115"/>
      <c r="U26" s="116"/>
      <c r="V26" s="116">
        <v>111</v>
      </c>
      <c r="W26" s="116">
        <v>194</v>
      </c>
      <c r="X26" s="116">
        <v>211</v>
      </c>
      <c r="Y26" s="112">
        <v>237</v>
      </c>
      <c r="Z26" s="112">
        <v>171</v>
      </c>
      <c r="AB26" s="117">
        <f t="shared" si="2"/>
        <v>1.6512166859791424E-2</v>
      </c>
    </row>
    <row r="27" spans="1:28" x14ac:dyDescent="0.25">
      <c r="S27" s="115" t="s">
        <v>73</v>
      </c>
      <c r="T27" s="115"/>
      <c r="U27" s="116"/>
      <c r="V27" s="116">
        <v>252</v>
      </c>
      <c r="W27" s="116">
        <v>243</v>
      </c>
      <c r="X27" s="116">
        <v>238</v>
      </c>
      <c r="Y27" s="112">
        <v>252</v>
      </c>
      <c r="Z27" s="112">
        <v>256</v>
      </c>
      <c r="AB27" s="117">
        <f t="shared" si="2"/>
        <v>2.4719969100038625E-2</v>
      </c>
    </row>
    <row r="28" spans="1:28" x14ac:dyDescent="0.25">
      <c r="S28" s="115" t="s">
        <v>74</v>
      </c>
      <c r="T28" s="115"/>
      <c r="U28" s="116"/>
      <c r="V28" s="116">
        <v>637</v>
      </c>
      <c r="W28" s="116">
        <v>777</v>
      </c>
      <c r="X28" s="116">
        <v>820</v>
      </c>
      <c r="Y28" s="112">
        <v>801</v>
      </c>
      <c r="Z28" s="112">
        <v>826</v>
      </c>
      <c r="AB28" s="117">
        <f t="shared" si="2"/>
        <v>7.9760525299343382E-2</v>
      </c>
    </row>
    <row r="29" spans="1:28" x14ac:dyDescent="0.25">
      <c r="S29" s="115" t="s">
        <v>75</v>
      </c>
      <c r="T29" s="115"/>
      <c r="U29" s="116"/>
      <c r="V29" s="116">
        <v>394</v>
      </c>
      <c r="W29" s="116">
        <v>412</v>
      </c>
      <c r="X29" s="116">
        <v>415</v>
      </c>
      <c r="Y29" s="112">
        <v>357</v>
      </c>
      <c r="Z29" s="112">
        <v>356</v>
      </c>
      <c r="AB29" s="117">
        <f t="shared" si="2"/>
        <v>3.4376207029741215E-2</v>
      </c>
    </row>
    <row r="30" spans="1:28" x14ac:dyDescent="0.25">
      <c r="S30" s="115" t="s">
        <v>76</v>
      </c>
      <c r="T30" s="115"/>
      <c r="U30" s="116"/>
      <c r="V30" s="116">
        <v>462</v>
      </c>
      <c r="W30" s="116">
        <v>514</v>
      </c>
      <c r="X30" s="116">
        <v>530</v>
      </c>
      <c r="Y30" s="112">
        <v>531</v>
      </c>
      <c r="Z30" s="112">
        <v>496</v>
      </c>
      <c r="AB30" s="117">
        <f t="shared" si="2"/>
        <v>4.7894940131324837E-2</v>
      </c>
    </row>
    <row r="31" spans="1:28" x14ac:dyDescent="0.25">
      <c r="S31" s="115" t="s">
        <v>77</v>
      </c>
      <c r="T31" s="115"/>
      <c r="U31" s="116"/>
      <c r="V31" s="116">
        <v>569</v>
      </c>
      <c r="W31" s="116">
        <v>586</v>
      </c>
      <c r="X31" s="116">
        <v>677</v>
      </c>
      <c r="Y31" s="112">
        <v>667</v>
      </c>
      <c r="Z31" s="112">
        <v>729</v>
      </c>
      <c r="AB31" s="117">
        <f t="shared" si="2"/>
        <v>7.0393974507531862E-2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23</v>
      </c>
      <c r="W32" s="116">
        <v>41</v>
      </c>
      <c r="X32" s="116">
        <v>43</v>
      </c>
      <c r="Y32" s="112">
        <v>50</v>
      </c>
      <c r="Z32" s="112">
        <v>44</v>
      </c>
      <c r="AB32" s="117">
        <f t="shared" si="2"/>
        <v>4.248744689069139E-3</v>
      </c>
    </row>
    <row r="33" spans="19:32" x14ac:dyDescent="0.25">
      <c r="S33" s="115" t="s">
        <v>79</v>
      </c>
      <c r="T33" s="115"/>
      <c r="U33" s="116"/>
      <c r="V33" s="116">
        <v>179</v>
      </c>
      <c r="W33" s="116">
        <v>239</v>
      </c>
      <c r="X33" s="116">
        <v>261</v>
      </c>
      <c r="Y33" s="112">
        <v>241</v>
      </c>
      <c r="Z33" s="112">
        <v>283</v>
      </c>
      <c r="AB33" s="117">
        <f t="shared" si="2"/>
        <v>2.7327153341058324E-2</v>
      </c>
    </row>
    <row r="34" spans="19:32" x14ac:dyDescent="0.25">
      <c r="S34" s="118" t="s">
        <v>53</v>
      </c>
      <c r="T34" s="118"/>
      <c r="U34" s="119"/>
      <c r="V34" s="119">
        <v>9478</v>
      </c>
      <c r="W34" s="119">
        <v>10863</v>
      </c>
      <c r="X34" s="119">
        <v>10143</v>
      </c>
      <c r="Y34" s="120">
        <v>10751</v>
      </c>
      <c r="Z34" s="120">
        <v>10356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4722</v>
      </c>
      <c r="W37" s="112">
        <v>5476</v>
      </c>
      <c r="X37" s="112">
        <v>4902</v>
      </c>
      <c r="Y37" s="112">
        <v>5350</v>
      </c>
      <c r="Z37" s="112">
        <v>5045</v>
      </c>
      <c r="AB37" s="132">
        <f>Z37/Z40*100</f>
        <v>80.07936507936509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1062</v>
      </c>
      <c r="W38" s="112">
        <v>1192</v>
      </c>
      <c r="X38" s="112">
        <v>1310</v>
      </c>
      <c r="Y38" s="112">
        <v>1342</v>
      </c>
      <c r="Z38" s="112">
        <v>1255</v>
      </c>
      <c r="AB38" s="132">
        <f>Z38/Z40*100</f>
        <v>19.920634920634921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5784</v>
      </c>
      <c r="W40" s="112">
        <v>6668</v>
      </c>
      <c r="X40" s="112">
        <v>6212</v>
      </c>
      <c r="Y40" s="112">
        <v>6692</v>
      </c>
      <c r="Z40" s="112">
        <v>6300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5</v>
      </c>
      <c r="X44" s="112">
        <v>11</v>
      </c>
      <c r="Y44" s="112">
        <v>12</v>
      </c>
      <c r="Z44" s="112">
        <v>27</v>
      </c>
    </row>
    <row r="45" spans="19:32" x14ac:dyDescent="0.25">
      <c r="S45" s="115" t="s">
        <v>37</v>
      </c>
      <c r="T45" s="115"/>
      <c r="U45" s="112"/>
      <c r="V45" s="112">
        <v>98</v>
      </c>
      <c r="W45" s="112">
        <v>131</v>
      </c>
      <c r="X45" s="112">
        <v>119</v>
      </c>
      <c r="Y45" s="112">
        <v>133</v>
      </c>
      <c r="Z45" s="112">
        <v>158</v>
      </c>
    </row>
    <row r="46" spans="19:32" x14ac:dyDescent="0.25">
      <c r="S46" s="115" t="s">
        <v>38</v>
      </c>
      <c r="T46" s="115"/>
      <c r="U46" s="112"/>
      <c r="V46" s="112">
        <v>274</v>
      </c>
      <c r="W46" s="112">
        <v>313</v>
      </c>
      <c r="X46" s="112">
        <v>263</v>
      </c>
      <c r="Y46" s="112">
        <v>263</v>
      </c>
      <c r="Z46" s="112">
        <v>266</v>
      </c>
    </row>
    <row r="47" spans="19:32" x14ac:dyDescent="0.25">
      <c r="S47" s="115" t="s">
        <v>39</v>
      </c>
      <c r="T47" s="115"/>
      <c r="U47" s="112"/>
      <c r="V47" s="112">
        <v>555</v>
      </c>
      <c r="W47" s="112">
        <v>816</v>
      </c>
      <c r="X47" s="112">
        <v>760</v>
      </c>
      <c r="Y47" s="112">
        <v>751</v>
      </c>
      <c r="Z47" s="112">
        <v>491</v>
      </c>
    </row>
    <row r="48" spans="19:32" x14ac:dyDescent="0.25">
      <c r="S48" s="115" t="s">
        <v>40</v>
      </c>
      <c r="T48" s="115"/>
      <c r="U48" s="112"/>
      <c r="V48" s="112">
        <v>961</v>
      </c>
      <c r="W48" s="112">
        <v>1164</v>
      </c>
      <c r="X48" s="112">
        <v>943</v>
      </c>
      <c r="Y48" s="112">
        <v>1015</v>
      </c>
      <c r="Z48" s="112">
        <v>876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566</v>
      </c>
      <c r="W49" s="112">
        <v>557</v>
      </c>
      <c r="X49" s="112">
        <v>572</v>
      </c>
      <c r="Y49" s="112">
        <v>614</v>
      </c>
      <c r="Z49" s="112">
        <v>612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North Burnett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338</v>
      </c>
      <c r="W50" s="112">
        <v>422</v>
      </c>
      <c r="X50" s="112">
        <v>356</v>
      </c>
      <c r="Y50" s="112">
        <v>432</v>
      </c>
      <c r="Z50" s="112">
        <v>458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334</v>
      </c>
      <c r="W51" s="112">
        <v>386</v>
      </c>
      <c r="X51" s="112">
        <v>341</v>
      </c>
      <c r="Y51" s="112">
        <v>381</v>
      </c>
      <c r="Z51" s="112">
        <v>381</v>
      </c>
    </row>
    <row r="52" spans="1:26" ht="15" customHeight="1" x14ac:dyDescent="0.25">
      <c r="S52" s="115" t="s">
        <v>44</v>
      </c>
      <c r="T52" s="115"/>
      <c r="U52" s="112"/>
      <c r="V52" s="112">
        <v>409</v>
      </c>
      <c r="W52" s="112">
        <v>511</v>
      </c>
      <c r="X52" s="112">
        <v>431</v>
      </c>
      <c r="Y52" s="112">
        <v>421</v>
      </c>
      <c r="Z52" s="112">
        <v>383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393</v>
      </c>
      <c r="W53" s="112">
        <v>438</v>
      </c>
      <c r="X53" s="112">
        <v>416</v>
      </c>
      <c r="Y53" s="112">
        <v>461</v>
      </c>
      <c r="Z53" s="112">
        <v>475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391</v>
      </c>
      <c r="W54" s="112">
        <v>427</v>
      </c>
      <c r="X54" s="112">
        <v>408</v>
      </c>
      <c r="Y54" s="112">
        <v>428</v>
      </c>
      <c r="Z54" s="112">
        <v>427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317</v>
      </c>
      <c r="W55" s="112">
        <v>359</v>
      </c>
      <c r="X55" s="112">
        <v>334</v>
      </c>
      <c r="Y55" s="112">
        <v>357</v>
      </c>
      <c r="Z55" s="112">
        <v>386</v>
      </c>
    </row>
    <row r="56" spans="1:26" ht="15" customHeight="1" x14ac:dyDescent="0.25">
      <c r="S56" s="115" t="s">
        <v>48</v>
      </c>
      <c r="T56" s="115"/>
      <c r="U56" s="112"/>
      <c r="V56" s="112">
        <v>193</v>
      </c>
      <c r="W56" s="112">
        <v>224</v>
      </c>
      <c r="X56" s="112">
        <v>219</v>
      </c>
      <c r="Y56" s="112">
        <v>238</v>
      </c>
      <c r="Z56" s="112">
        <v>239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130</v>
      </c>
      <c r="W57" s="112">
        <v>149</v>
      </c>
      <c r="X57" s="112">
        <v>133</v>
      </c>
      <c r="Y57" s="112">
        <v>141</v>
      </c>
      <c r="Z57" s="112">
        <v>146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80</v>
      </c>
      <c r="W58" s="112">
        <v>92</v>
      </c>
      <c r="X58" s="112">
        <v>86</v>
      </c>
      <c r="Y58" s="112">
        <v>89</v>
      </c>
      <c r="Z58" s="112">
        <v>94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27</v>
      </c>
      <c r="W59" s="112">
        <v>40</v>
      </c>
      <c r="X59" s="112">
        <v>30</v>
      </c>
      <c r="Y59" s="112">
        <v>38</v>
      </c>
      <c r="Z59" s="112">
        <v>51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29</v>
      </c>
      <c r="W60" s="112">
        <v>34</v>
      </c>
      <c r="X60" s="112">
        <v>27</v>
      </c>
      <c r="Y60" s="112">
        <v>28</v>
      </c>
      <c r="Z60" s="112">
        <v>25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5097</v>
      </c>
      <c r="W61" s="112">
        <v>6058</v>
      </c>
      <c r="X61" s="112">
        <v>5453</v>
      </c>
      <c r="Y61" s="112">
        <v>5819</v>
      </c>
      <c r="Z61" s="112">
        <v>5495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8</v>
      </c>
      <c r="X63" s="112">
        <v>9</v>
      </c>
      <c r="Y63" s="112">
        <v>16</v>
      </c>
      <c r="Z63" s="112">
        <v>26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127</v>
      </c>
      <c r="W64" s="112">
        <v>116</v>
      </c>
      <c r="X64" s="112">
        <v>95</v>
      </c>
      <c r="Y64" s="112">
        <v>118</v>
      </c>
      <c r="Z64" s="112">
        <v>135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North Burnett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225</v>
      </c>
      <c r="W65" s="112">
        <v>312</v>
      </c>
      <c r="X65" s="112">
        <v>337</v>
      </c>
      <c r="Y65" s="112">
        <v>281</v>
      </c>
      <c r="Z65" s="112">
        <v>292</v>
      </c>
    </row>
    <row r="66" spans="1:26" x14ac:dyDescent="0.25">
      <c r="S66" s="115" t="s">
        <v>39</v>
      </c>
      <c r="T66" s="115"/>
      <c r="U66" s="112"/>
      <c r="V66" s="112">
        <v>529</v>
      </c>
      <c r="W66" s="112">
        <v>687</v>
      </c>
      <c r="X66" s="112">
        <v>667</v>
      </c>
      <c r="Y66" s="112">
        <v>653</v>
      </c>
      <c r="Z66" s="112">
        <v>523</v>
      </c>
    </row>
    <row r="67" spans="1:26" x14ac:dyDescent="0.25">
      <c r="S67" s="115" t="s">
        <v>40</v>
      </c>
      <c r="T67" s="115"/>
      <c r="U67" s="112"/>
      <c r="V67" s="112">
        <v>686</v>
      </c>
      <c r="W67" s="112">
        <v>747</v>
      </c>
      <c r="X67" s="112">
        <v>743</v>
      </c>
      <c r="Y67" s="112">
        <v>901</v>
      </c>
      <c r="Z67" s="112">
        <v>717</v>
      </c>
    </row>
    <row r="68" spans="1:26" x14ac:dyDescent="0.25">
      <c r="S68" s="115" t="s">
        <v>41</v>
      </c>
      <c r="T68" s="115"/>
      <c r="U68" s="112"/>
      <c r="V68" s="112">
        <v>413</v>
      </c>
      <c r="W68" s="112">
        <v>397</v>
      </c>
      <c r="X68" s="112">
        <v>381</v>
      </c>
      <c r="Y68" s="112">
        <v>405</v>
      </c>
      <c r="Z68" s="112">
        <v>482</v>
      </c>
    </row>
    <row r="69" spans="1:26" x14ac:dyDescent="0.25">
      <c r="S69" s="115" t="s">
        <v>42</v>
      </c>
      <c r="T69" s="115"/>
      <c r="U69" s="112"/>
      <c r="V69" s="112">
        <v>293</v>
      </c>
      <c r="W69" s="112">
        <v>312</v>
      </c>
      <c r="X69" s="112">
        <v>301</v>
      </c>
      <c r="Y69" s="112">
        <v>304</v>
      </c>
      <c r="Z69" s="112">
        <v>348</v>
      </c>
    </row>
    <row r="70" spans="1:26" x14ac:dyDescent="0.25">
      <c r="S70" s="115" t="s">
        <v>43</v>
      </c>
      <c r="T70" s="115"/>
      <c r="U70" s="112"/>
      <c r="V70" s="112">
        <v>357</v>
      </c>
      <c r="W70" s="112">
        <v>378</v>
      </c>
      <c r="X70" s="112">
        <v>324</v>
      </c>
      <c r="Y70" s="112">
        <v>339</v>
      </c>
      <c r="Z70" s="112">
        <v>357</v>
      </c>
    </row>
    <row r="71" spans="1:26" x14ac:dyDescent="0.25">
      <c r="S71" s="115" t="s">
        <v>44</v>
      </c>
      <c r="T71" s="115"/>
      <c r="U71" s="112"/>
      <c r="V71" s="112">
        <v>411</v>
      </c>
      <c r="W71" s="112">
        <v>392</v>
      </c>
      <c r="X71" s="112">
        <v>388</v>
      </c>
      <c r="Y71" s="112">
        <v>422</v>
      </c>
      <c r="Z71" s="112">
        <v>421</v>
      </c>
    </row>
    <row r="72" spans="1:26" x14ac:dyDescent="0.25">
      <c r="S72" s="115" t="s">
        <v>45</v>
      </c>
      <c r="T72" s="115"/>
      <c r="U72" s="112"/>
      <c r="V72" s="112">
        <v>374</v>
      </c>
      <c r="W72" s="112">
        <v>400</v>
      </c>
      <c r="X72" s="112">
        <v>376</v>
      </c>
      <c r="Y72" s="112">
        <v>402</v>
      </c>
      <c r="Z72" s="112">
        <v>441</v>
      </c>
    </row>
    <row r="73" spans="1:26" x14ac:dyDescent="0.25">
      <c r="S73" s="115" t="s">
        <v>46</v>
      </c>
      <c r="T73" s="115"/>
      <c r="U73" s="112"/>
      <c r="V73" s="112">
        <v>346</v>
      </c>
      <c r="W73" s="112">
        <v>374</v>
      </c>
      <c r="X73" s="112">
        <v>394</v>
      </c>
      <c r="Y73" s="112">
        <v>407</v>
      </c>
      <c r="Z73" s="112">
        <v>396</v>
      </c>
    </row>
    <row r="74" spans="1:26" x14ac:dyDescent="0.25">
      <c r="S74" s="115" t="s">
        <v>47</v>
      </c>
      <c r="T74" s="115"/>
      <c r="U74" s="112"/>
      <c r="V74" s="112">
        <v>296</v>
      </c>
      <c r="W74" s="112">
        <v>325</v>
      </c>
      <c r="X74" s="112">
        <v>315</v>
      </c>
      <c r="Y74" s="112">
        <v>267</v>
      </c>
      <c r="Z74" s="112">
        <v>305</v>
      </c>
    </row>
    <row r="75" spans="1:26" x14ac:dyDescent="0.25">
      <c r="S75" s="115" t="s">
        <v>48</v>
      </c>
      <c r="T75" s="115"/>
      <c r="U75" s="112"/>
      <c r="V75" s="112">
        <v>175</v>
      </c>
      <c r="W75" s="112">
        <v>191</v>
      </c>
      <c r="X75" s="112">
        <v>185</v>
      </c>
      <c r="Y75" s="112">
        <v>210</v>
      </c>
      <c r="Z75" s="112">
        <v>210</v>
      </c>
    </row>
    <row r="76" spans="1:26" x14ac:dyDescent="0.25">
      <c r="S76" s="115" t="s">
        <v>49</v>
      </c>
      <c r="T76" s="115"/>
      <c r="U76" s="112"/>
      <c r="V76" s="112">
        <v>73</v>
      </c>
      <c r="W76" s="112">
        <v>96</v>
      </c>
      <c r="X76" s="112">
        <v>93</v>
      </c>
      <c r="Y76" s="112">
        <v>111</v>
      </c>
      <c r="Z76" s="112">
        <v>106</v>
      </c>
    </row>
    <row r="77" spans="1:26" x14ac:dyDescent="0.25">
      <c r="S77" s="115" t="s">
        <v>50</v>
      </c>
      <c r="T77" s="115"/>
      <c r="U77" s="112"/>
      <c r="V77" s="112">
        <v>36</v>
      </c>
      <c r="W77" s="112">
        <v>37</v>
      </c>
      <c r="X77" s="112">
        <v>49</v>
      </c>
      <c r="Y77" s="112">
        <v>50</v>
      </c>
      <c r="Z77" s="112">
        <v>53</v>
      </c>
    </row>
    <row r="78" spans="1:26" x14ac:dyDescent="0.25">
      <c r="S78" s="115" t="s">
        <v>51</v>
      </c>
      <c r="T78" s="115"/>
      <c r="U78" s="112"/>
      <c r="V78" s="112">
        <v>23</v>
      </c>
      <c r="W78" s="112">
        <v>27</v>
      </c>
      <c r="X78" s="112">
        <v>23</v>
      </c>
      <c r="Y78" s="112">
        <v>36</v>
      </c>
      <c r="Z78" s="112">
        <v>28</v>
      </c>
    </row>
    <row r="79" spans="1:26" x14ac:dyDescent="0.25">
      <c r="S79" s="115" t="s">
        <v>52</v>
      </c>
      <c r="T79" s="115"/>
      <c r="U79" s="112"/>
      <c r="V79" s="112">
        <v>13</v>
      </c>
      <c r="W79" s="112">
        <v>13</v>
      </c>
      <c r="X79" s="112">
        <v>19</v>
      </c>
      <c r="Y79" s="112">
        <v>16</v>
      </c>
      <c r="Z79" s="112">
        <v>17</v>
      </c>
    </row>
    <row r="80" spans="1:26" x14ac:dyDescent="0.25">
      <c r="S80" s="118" t="s">
        <v>53</v>
      </c>
      <c r="T80" s="118"/>
      <c r="U80" s="112"/>
      <c r="V80" s="112">
        <v>4384</v>
      </c>
      <c r="W80" s="112">
        <v>4801</v>
      </c>
      <c r="X80" s="112">
        <v>4688</v>
      </c>
      <c r="Y80" s="112">
        <v>4932</v>
      </c>
      <c r="Z80" s="112">
        <v>4857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North Burnett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199</v>
      </c>
      <c r="W83" s="112">
        <v>226</v>
      </c>
      <c r="X83" s="112">
        <v>190</v>
      </c>
      <c r="Y83" s="112">
        <v>212</v>
      </c>
      <c r="Z83" s="112">
        <v>225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129</v>
      </c>
      <c r="W84" s="112">
        <v>121</v>
      </c>
      <c r="X84" s="112">
        <v>125</v>
      </c>
      <c r="Y84" s="112">
        <v>118</v>
      </c>
      <c r="Z84" s="112">
        <v>120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277</v>
      </c>
      <c r="W85" s="112">
        <v>319</v>
      </c>
      <c r="X85" s="112">
        <v>342</v>
      </c>
      <c r="Y85" s="112">
        <v>331</v>
      </c>
      <c r="Z85" s="112">
        <v>309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10,356</v>
      </c>
      <c r="D86" s="96">
        <f t="shared" ref="D86:D91" si="4">AD4</f>
        <v>-3.6740768300623228E-2</v>
      </c>
      <c r="E86" s="97">
        <f t="shared" ref="E86:E91" si="5">AD4</f>
        <v>-3.6740768300623228E-2</v>
      </c>
      <c r="F86" s="96">
        <f t="shared" ref="F86:F91" si="6">AF4</f>
        <v>9.2289842843581882E-2</v>
      </c>
      <c r="G86" s="97">
        <f t="shared" ref="G86:G91" si="7">AF4</f>
        <v>9.2289842843581882E-2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76</v>
      </c>
      <c r="W86" s="112">
        <v>94</v>
      </c>
      <c r="X86" s="112">
        <v>93</v>
      </c>
      <c r="Y86" s="112">
        <v>108</v>
      </c>
      <c r="Z86" s="112">
        <v>101</v>
      </c>
    </row>
    <row r="87" spans="1:30" ht="15" customHeight="1" x14ac:dyDescent="0.25">
      <c r="A87" s="98" t="s">
        <v>4</v>
      </c>
      <c r="B87" s="49"/>
      <c r="C87" s="57" t="str">
        <f t="shared" si="3"/>
        <v>5,495</v>
      </c>
      <c r="D87" s="96">
        <f t="shared" si="4"/>
        <v>-5.5679670046399732E-2</v>
      </c>
      <c r="E87" s="97">
        <f t="shared" si="5"/>
        <v>-5.5679670046399732E-2</v>
      </c>
      <c r="F87" s="96">
        <f t="shared" si="6"/>
        <v>7.8085148126348924E-2</v>
      </c>
      <c r="G87" s="97">
        <f t="shared" si="7"/>
        <v>7.8085148126348924E-2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47</v>
      </c>
      <c r="W87" s="112">
        <v>53</v>
      </c>
      <c r="X87" s="112">
        <v>54</v>
      </c>
      <c r="Y87" s="112">
        <v>49</v>
      </c>
      <c r="Z87" s="112">
        <v>50</v>
      </c>
    </row>
    <row r="88" spans="1:30" ht="15" customHeight="1" x14ac:dyDescent="0.25">
      <c r="A88" s="98" t="s">
        <v>5</v>
      </c>
      <c r="B88" s="49"/>
      <c r="C88" s="57" t="str">
        <f t="shared" si="3"/>
        <v>4,857</v>
      </c>
      <c r="D88" s="96">
        <f t="shared" si="4"/>
        <v>-1.4607425441266031E-2</v>
      </c>
      <c r="E88" s="97">
        <f t="shared" si="5"/>
        <v>-1.4607425441266031E-2</v>
      </c>
      <c r="F88" s="96">
        <f t="shared" si="6"/>
        <v>0.1076396807297606</v>
      </c>
      <c r="G88" s="97">
        <f t="shared" si="7"/>
        <v>0.1076396807297606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53</v>
      </c>
      <c r="W88" s="112">
        <v>71</v>
      </c>
      <c r="X88" s="112">
        <v>65</v>
      </c>
      <c r="Y88" s="112">
        <v>64</v>
      </c>
      <c r="Z88" s="112">
        <v>68</v>
      </c>
    </row>
    <row r="89" spans="1:30" ht="15" customHeight="1" x14ac:dyDescent="0.25">
      <c r="A89" s="49" t="s">
        <v>6</v>
      </c>
      <c r="B89" s="49"/>
      <c r="C89" s="57" t="str">
        <f t="shared" si="3"/>
        <v>6,305</v>
      </c>
      <c r="D89" s="96">
        <f t="shared" si="4"/>
        <v>-5.8955223880597041E-2</v>
      </c>
      <c r="E89" s="97">
        <f t="shared" si="5"/>
        <v>-5.8955223880597041E-2</v>
      </c>
      <c r="F89" s="96">
        <f t="shared" si="6"/>
        <v>9.0830449826989623E-2</v>
      </c>
      <c r="G89" s="97">
        <f t="shared" si="7"/>
        <v>9.0830449826989623E-2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307</v>
      </c>
      <c r="W89" s="112">
        <v>342</v>
      </c>
      <c r="X89" s="112">
        <v>333</v>
      </c>
      <c r="Y89" s="112">
        <v>342</v>
      </c>
      <c r="Z89" s="112">
        <v>329</v>
      </c>
    </row>
    <row r="90" spans="1:30" ht="15" customHeight="1" x14ac:dyDescent="0.25">
      <c r="A90" s="49" t="s">
        <v>98</v>
      </c>
      <c r="B90" s="49"/>
      <c r="C90" s="57" t="str">
        <f t="shared" si="3"/>
        <v>$31,073</v>
      </c>
      <c r="D90" s="96">
        <f t="shared" si="4"/>
        <v>0.24721085961517386</v>
      </c>
      <c r="E90" s="97">
        <f t="shared" si="5"/>
        <v>0.24721085961517386</v>
      </c>
      <c r="F90" s="96">
        <f t="shared" si="6"/>
        <v>0.13577381387528331</v>
      </c>
      <c r="G90" s="97">
        <f t="shared" si="7"/>
        <v>0.13577381387528331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756</v>
      </c>
      <c r="W90" s="112">
        <v>747</v>
      </c>
      <c r="X90" s="112">
        <v>712</v>
      </c>
      <c r="Y90" s="112">
        <v>808</v>
      </c>
      <c r="Z90" s="112">
        <v>821</v>
      </c>
    </row>
    <row r="91" spans="1:30" ht="15" customHeight="1" x14ac:dyDescent="0.25">
      <c r="A91" s="49" t="s">
        <v>7</v>
      </c>
      <c r="B91" s="49"/>
      <c r="C91" s="57" t="str">
        <f t="shared" si="3"/>
        <v>$259.2 mil</v>
      </c>
      <c r="D91" s="96">
        <f t="shared" si="4"/>
        <v>6.3011152430079154E-2</v>
      </c>
      <c r="E91" s="97">
        <f t="shared" si="5"/>
        <v>6.3011152430079154E-2</v>
      </c>
      <c r="F91" s="96">
        <f t="shared" si="6"/>
        <v>0.2659748800667987</v>
      </c>
      <c r="G91" s="97">
        <f t="shared" si="7"/>
        <v>0.2659748800667987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3125</v>
      </c>
      <c r="W91" s="112">
        <v>3709</v>
      </c>
      <c r="X91" s="112">
        <v>3366</v>
      </c>
      <c r="Y91" s="112">
        <v>3708</v>
      </c>
      <c r="Z91" s="112">
        <v>3482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114</v>
      </c>
      <c r="W93" s="112">
        <v>127</v>
      </c>
      <c r="X93" s="112">
        <v>135</v>
      </c>
      <c r="Y93" s="112">
        <v>136</v>
      </c>
      <c r="Z93" s="112">
        <v>126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286</v>
      </c>
      <c r="W94" s="112">
        <v>309</v>
      </c>
      <c r="X94" s="112">
        <v>296</v>
      </c>
      <c r="Y94" s="112">
        <v>298</v>
      </c>
      <c r="Z94" s="112">
        <v>296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54</v>
      </c>
      <c r="W95" s="112">
        <v>60</v>
      </c>
      <c r="X95" s="112">
        <v>59</v>
      </c>
      <c r="Y95" s="112">
        <v>71</v>
      </c>
      <c r="Z95" s="112">
        <v>75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317</v>
      </c>
      <c r="W96" s="112">
        <v>369</v>
      </c>
      <c r="X96" s="112">
        <v>366</v>
      </c>
      <c r="Y96" s="112">
        <v>369</v>
      </c>
      <c r="Z96" s="112">
        <v>380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319</v>
      </c>
      <c r="W97" s="112">
        <v>342</v>
      </c>
      <c r="X97" s="112">
        <v>342</v>
      </c>
      <c r="Y97" s="112">
        <v>359</v>
      </c>
      <c r="Z97" s="112">
        <v>358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216</v>
      </c>
      <c r="W98" s="112">
        <v>245</v>
      </c>
      <c r="X98" s="112">
        <v>234</v>
      </c>
      <c r="Y98" s="112">
        <v>236</v>
      </c>
      <c r="Z98" s="112">
        <v>227</v>
      </c>
    </row>
    <row r="99" spans="1:32" ht="15" customHeight="1" x14ac:dyDescent="0.25">
      <c r="S99" s="115" t="s">
        <v>199</v>
      </c>
      <c r="T99" s="115"/>
      <c r="U99" s="112"/>
      <c r="V99" s="112">
        <v>25</v>
      </c>
      <c r="W99" s="112">
        <v>32</v>
      </c>
      <c r="X99" s="112">
        <v>29</v>
      </c>
      <c r="Y99" s="112">
        <v>41</v>
      </c>
      <c r="Z99" s="112">
        <v>39</v>
      </c>
    </row>
    <row r="100" spans="1:32" ht="15" customHeight="1" x14ac:dyDescent="0.25">
      <c r="S100" s="115" t="s">
        <v>58</v>
      </c>
      <c r="T100" s="115"/>
      <c r="U100" s="112"/>
      <c r="V100" s="112">
        <v>451</v>
      </c>
      <c r="W100" s="112">
        <v>461</v>
      </c>
      <c r="X100" s="112">
        <v>453</v>
      </c>
      <c r="Y100" s="112">
        <v>517</v>
      </c>
      <c r="Z100" s="112">
        <v>469</v>
      </c>
    </row>
    <row r="101" spans="1:32" x14ac:dyDescent="0.25">
      <c r="A101" s="18"/>
      <c r="S101" s="118" t="s">
        <v>53</v>
      </c>
      <c r="T101" s="118"/>
      <c r="U101" s="112"/>
      <c r="V101" s="112">
        <v>2659</v>
      </c>
      <c r="W101" s="112">
        <v>2954</v>
      </c>
      <c r="X101" s="112">
        <v>2848</v>
      </c>
      <c r="Y101" s="112">
        <v>2991</v>
      </c>
      <c r="Z101" s="112">
        <v>2818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6800</v>
      </c>
      <c r="W104" s="112">
        <v>7309</v>
      </c>
      <c r="X104" s="112">
        <v>7375</v>
      </c>
      <c r="Y104" s="112">
        <v>7392</v>
      </c>
      <c r="Z104" s="112">
        <v>7392</v>
      </c>
      <c r="AB104" s="109" t="str">
        <f>TEXT(Z104,"###,###")</f>
        <v>7,392</v>
      </c>
      <c r="AD104" s="130">
        <f>Z104/($Z$4)*100</f>
        <v>71.378910776361522</v>
      </c>
      <c r="AF104" s="109"/>
    </row>
    <row r="105" spans="1:32" x14ac:dyDescent="0.25">
      <c r="S105" s="115" t="s">
        <v>17</v>
      </c>
      <c r="T105" s="115"/>
      <c r="U105" s="112"/>
      <c r="V105" s="112">
        <v>1301</v>
      </c>
      <c r="W105" s="112">
        <v>1311</v>
      </c>
      <c r="X105" s="112">
        <v>1391</v>
      </c>
      <c r="Y105" s="112">
        <v>1319</v>
      </c>
      <c r="Z105" s="112">
        <v>1289</v>
      </c>
      <c r="AB105" s="109" t="str">
        <f>TEXT(Z105,"###,###")</f>
        <v>1,289</v>
      </c>
      <c r="AD105" s="130">
        <f>Z105/($Z$4)*100</f>
        <v>12.446890691386637</v>
      </c>
      <c r="AF105" s="109"/>
    </row>
    <row r="106" spans="1:32" x14ac:dyDescent="0.25">
      <c r="S106" s="118" t="s">
        <v>53</v>
      </c>
      <c r="T106" s="118"/>
      <c r="U106" s="120"/>
      <c r="V106" s="120">
        <v>8101</v>
      </c>
      <c r="W106" s="120">
        <v>8620</v>
      </c>
      <c r="X106" s="120">
        <v>8766</v>
      </c>
      <c r="Y106" s="120">
        <v>8711</v>
      </c>
      <c r="Z106" s="120">
        <v>8681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1745</v>
      </c>
      <c r="W108" s="112">
        <v>2029</v>
      </c>
      <c r="X108" s="112">
        <v>1993</v>
      </c>
      <c r="Y108" s="112">
        <v>1983</v>
      </c>
      <c r="Z108" s="112">
        <v>1870</v>
      </c>
      <c r="AB108" s="109" t="str">
        <f>TEXT(Z108,"###,###")</f>
        <v>1,870</v>
      </c>
      <c r="AD108" s="130">
        <f>Z108/($Z$4)*100</f>
        <v>18.057164928543841</v>
      </c>
      <c r="AF108" s="109"/>
    </row>
    <row r="109" spans="1:32" x14ac:dyDescent="0.25">
      <c r="S109" s="115" t="s">
        <v>20</v>
      </c>
      <c r="T109" s="115"/>
      <c r="U109" s="112"/>
      <c r="V109" s="112">
        <v>1380</v>
      </c>
      <c r="W109" s="112">
        <v>1342</v>
      </c>
      <c r="X109" s="112">
        <v>1252</v>
      </c>
      <c r="Y109" s="112">
        <v>1321</v>
      </c>
      <c r="Z109" s="112">
        <v>1430</v>
      </c>
      <c r="AB109" s="109" t="str">
        <f>TEXT(Z109,"###,###")</f>
        <v>1,430</v>
      </c>
      <c r="AD109" s="130">
        <f>Z109/($Z$4)*100</f>
        <v>13.8084202394747</v>
      </c>
      <c r="AF109" s="109"/>
    </row>
    <row r="110" spans="1:32" x14ac:dyDescent="0.25">
      <c r="S110" s="115" t="s">
        <v>21</v>
      </c>
      <c r="T110" s="115"/>
      <c r="U110" s="112"/>
      <c r="V110" s="112">
        <v>2757</v>
      </c>
      <c r="W110" s="112">
        <v>3422</v>
      </c>
      <c r="X110" s="112">
        <v>2939</v>
      </c>
      <c r="Y110" s="112">
        <v>3188</v>
      </c>
      <c r="Z110" s="112">
        <v>2922</v>
      </c>
      <c r="AB110" s="109" t="str">
        <f>TEXT(Z110,"###,###")</f>
        <v>2,922</v>
      </c>
      <c r="AD110" s="130">
        <f>Z110/($Z$4)*100</f>
        <v>28.215527230590965</v>
      </c>
      <c r="AF110" s="109"/>
    </row>
    <row r="111" spans="1:32" x14ac:dyDescent="0.25">
      <c r="S111" s="115" t="s">
        <v>22</v>
      </c>
      <c r="T111" s="115"/>
      <c r="U111" s="112"/>
      <c r="V111" s="112">
        <v>2088</v>
      </c>
      <c r="W111" s="112">
        <v>2156</v>
      </c>
      <c r="X111" s="112">
        <v>2326</v>
      </c>
      <c r="Y111" s="112">
        <v>2439</v>
      </c>
      <c r="Z111" s="112">
        <v>2276</v>
      </c>
      <c r="AB111" s="109" t="str">
        <f>TEXT(Z111,"###,###")</f>
        <v>2,276</v>
      </c>
      <c r="AD111" s="130">
        <f>Z111/($Z$4)*100</f>
        <v>21.977597528003091</v>
      </c>
      <c r="AF111" s="109"/>
    </row>
    <row r="112" spans="1:32" x14ac:dyDescent="0.25">
      <c r="S112" s="118" t="s">
        <v>53</v>
      </c>
      <c r="T112" s="118"/>
      <c r="U112" s="112"/>
      <c r="V112" s="112">
        <v>9476</v>
      </c>
      <c r="W112" s="112">
        <v>10863</v>
      </c>
      <c r="X112" s="112">
        <v>10147</v>
      </c>
      <c r="Y112" s="112">
        <v>10750</v>
      </c>
      <c r="Z112" s="112">
        <v>10356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42.47</v>
      </c>
      <c r="W118" s="131">
        <v>42.16</v>
      </c>
      <c r="X118" s="131">
        <v>42.07</v>
      </c>
      <c r="Y118" s="131">
        <v>42.35</v>
      </c>
      <c r="Z118" s="131">
        <v>43.55</v>
      </c>
      <c r="AB118" s="109" t="str">
        <f>TEXT(Z118,"##.0")</f>
        <v>43.6</v>
      </c>
    </row>
    <row r="120" spans="19:32" x14ac:dyDescent="0.25">
      <c r="S120" s="101" t="s">
        <v>100</v>
      </c>
      <c r="T120" s="112"/>
      <c r="U120" s="112"/>
      <c r="V120" s="112">
        <v>3829</v>
      </c>
      <c r="W120" s="112">
        <v>4447</v>
      </c>
      <c r="X120" s="112">
        <v>4211</v>
      </c>
      <c r="Y120" s="112">
        <v>4507</v>
      </c>
      <c r="Z120" s="112">
        <v>4099</v>
      </c>
      <c r="AB120" s="109" t="str">
        <f>TEXT(Z120,"###,###")</f>
        <v>4,099</v>
      </c>
    </row>
    <row r="121" spans="19:32" x14ac:dyDescent="0.25">
      <c r="S121" s="101" t="s">
        <v>101</v>
      </c>
      <c r="T121" s="112"/>
      <c r="U121" s="112"/>
      <c r="V121" s="112">
        <v>1039</v>
      </c>
      <c r="W121" s="112">
        <v>1205</v>
      </c>
      <c r="X121" s="112">
        <v>1060</v>
      </c>
      <c r="Y121" s="112">
        <v>1168</v>
      </c>
      <c r="Z121" s="112">
        <v>1210</v>
      </c>
      <c r="AB121" s="109" t="str">
        <f>TEXT(Z121,"###,###")</f>
        <v>1,210</v>
      </c>
    </row>
    <row r="122" spans="19:32" x14ac:dyDescent="0.25">
      <c r="S122" s="101" t="s">
        <v>102</v>
      </c>
      <c r="T122" s="112"/>
      <c r="U122" s="112"/>
      <c r="V122" s="112">
        <v>916</v>
      </c>
      <c r="W122" s="112">
        <v>1018</v>
      </c>
      <c r="X122" s="112">
        <v>947</v>
      </c>
      <c r="Y122" s="112">
        <v>1021</v>
      </c>
      <c r="Z122" s="112">
        <v>997</v>
      </c>
      <c r="AB122" s="109" t="str">
        <f>TEXT(Z122,"###,###")</f>
        <v>997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4745</v>
      </c>
      <c r="W124" s="112">
        <v>5465</v>
      </c>
      <c r="X124" s="112">
        <v>5158</v>
      </c>
      <c r="Y124" s="112">
        <v>5528</v>
      </c>
      <c r="Z124" s="112">
        <v>5096</v>
      </c>
      <c r="AB124" s="109" t="str">
        <f>TEXT(Z124,"###,###")</f>
        <v>5,096</v>
      </c>
      <c r="AD124" s="127">
        <f>Z124/$Z$7*100</f>
        <v>80.824742268041234</v>
      </c>
    </row>
    <row r="125" spans="19:32" x14ac:dyDescent="0.25">
      <c r="S125" s="101" t="s">
        <v>104</v>
      </c>
      <c r="T125" s="112"/>
      <c r="U125" s="112"/>
      <c r="V125" s="112">
        <v>1955</v>
      </c>
      <c r="W125" s="112">
        <v>2223</v>
      </c>
      <c r="X125" s="112">
        <v>2007</v>
      </c>
      <c r="Y125" s="112">
        <v>2189</v>
      </c>
      <c r="Z125" s="112">
        <v>2207</v>
      </c>
      <c r="AB125" s="109" t="str">
        <f>TEXT(Z125,"###,###")</f>
        <v>2,207</v>
      </c>
      <c r="AD125" s="127">
        <f>Z125/$Z$7*100</f>
        <v>35.003965107057887</v>
      </c>
    </row>
    <row r="127" spans="19:32" x14ac:dyDescent="0.25">
      <c r="S127" s="101" t="s">
        <v>105</v>
      </c>
      <c r="T127" s="112"/>
      <c r="U127" s="112"/>
      <c r="V127" s="112">
        <v>3125</v>
      </c>
      <c r="W127" s="112">
        <v>3714</v>
      </c>
      <c r="X127" s="112">
        <v>3362</v>
      </c>
      <c r="Y127" s="112">
        <v>3710</v>
      </c>
      <c r="Z127" s="112">
        <v>3481</v>
      </c>
      <c r="AB127" s="109" t="str">
        <f>TEXT(Z127,"###,###")</f>
        <v>3,481</v>
      </c>
      <c r="AD127" s="127">
        <f>Z127/$Z$7*100</f>
        <v>55.210150674068203</v>
      </c>
    </row>
    <row r="128" spans="19:32" x14ac:dyDescent="0.25">
      <c r="S128" s="101" t="s">
        <v>106</v>
      </c>
      <c r="T128" s="112"/>
      <c r="U128" s="112"/>
      <c r="V128" s="112">
        <v>2657</v>
      </c>
      <c r="W128" s="112">
        <v>2955</v>
      </c>
      <c r="X128" s="112">
        <v>2852</v>
      </c>
      <c r="Y128" s="112">
        <v>2989</v>
      </c>
      <c r="Z128" s="112">
        <v>2821</v>
      </c>
      <c r="AB128" s="109" t="str">
        <f>TEXT(Z128,"###,###")</f>
        <v>2,821</v>
      </c>
      <c r="AD128" s="127">
        <f>Z128/$Z$7*100</f>
        <v>44.742268041237118</v>
      </c>
    </row>
    <row r="130" spans="19:20" x14ac:dyDescent="0.25">
      <c r="S130" s="101" t="s">
        <v>280</v>
      </c>
      <c r="T130" s="127">
        <v>65.011895321173668</v>
      </c>
    </row>
    <row r="131" spans="19:20" x14ac:dyDescent="0.25">
      <c r="S131" s="101" t="s">
        <v>281</v>
      </c>
      <c r="T131" s="127">
        <v>19.191118160190328</v>
      </c>
    </row>
    <row r="132" spans="19:20" x14ac:dyDescent="0.25">
      <c r="S132" s="101" t="s">
        <v>282</v>
      </c>
      <c r="T132" s="127">
        <v>15.812846946867564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06484DF-1F71-464B-84B0-9B411BD4E8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E7F7DA0-EAF6-4850-ACD8-BD4F939833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BA858B8-B32B-4617-9C50-618BE0E63D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4A89AD4-040D-4D38-8A23-E958B05BB6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AC52F-E65D-408C-BD43-5DD1D1833C5F}">
  <sheetPr codeName="Sheet11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165</v>
      </c>
      <c r="T1" s="99"/>
      <c r="U1" s="99"/>
      <c r="V1" s="99"/>
      <c r="W1" s="99"/>
      <c r="X1" s="99"/>
      <c r="Y1" s="100" t="s">
        <v>252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165</v>
      </c>
      <c r="Y3" s="105" t="s">
        <v>252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9.54 Northern Peninsula Area,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1385</v>
      </c>
      <c r="W4" s="108">
        <v>1359</v>
      </c>
      <c r="X4" s="108">
        <v>1617</v>
      </c>
      <c r="Y4" s="108">
        <v>1499</v>
      </c>
      <c r="Z4" s="108">
        <v>1563</v>
      </c>
      <c r="AB4" s="109" t="str">
        <f>TEXT(Z4,"###,###")</f>
        <v>1,563</v>
      </c>
      <c r="AD4" s="110">
        <f>Z4/Y4-1</f>
        <v>4.2695130086724431E-2</v>
      </c>
      <c r="AF4" s="110">
        <f>Z4/V4-1</f>
        <v>0.12851985559566792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640</v>
      </c>
      <c r="W5" s="108">
        <v>677</v>
      </c>
      <c r="X5" s="108">
        <v>808</v>
      </c>
      <c r="Y5" s="108">
        <v>750</v>
      </c>
      <c r="Z5" s="108">
        <v>734</v>
      </c>
      <c r="AB5" s="109" t="str">
        <f>TEXT(Z5,"###,###")</f>
        <v>734</v>
      </c>
      <c r="AD5" s="110">
        <f t="shared" ref="AD5:AD9" si="0">Z5/Y5-1</f>
        <v>-2.1333333333333315E-2</v>
      </c>
      <c r="AF5" s="110">
        <f t="shared" ref="AF5:AF9" si="1">Z5/V5-1</f>
        <v>0.14687500000000009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742</v>
      </c>
      <c r="W6" s="108">
        <v>681</v>
      </c>
      <c r="X6" s="108">
        <v>808</v>
      </c>
      <c r="Y6" s="108">
        <v>746</v>
      </c>
      <c r="Z6" s="108">
        <v>824</v>
      </c>
      <c r="AB6" s="109" t="str">
        <f>TEXT(Z6,"###,###")</f>
        <v>824</v>
      </c>
      <c r="AD6" s="110">
        <f t="shared" si="0"/>
        <v>0.10455764075067031</v>
      </c>
      <c r="AF6" s="110">
        <f t="shared" si="1"/>
        <v>0.11051212938005395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1019</v>
      </c>
      <c r="W7" s="108">
        <v>1010</v>
      </c>
      <c r="X7" s="108">
        <v>1140</v>
      </c>
      <c r="Y7" s="108">
        <v>1113</v>
      </c>
      <c r="Z7" s="108">
        <v>1112</v>
      </c>
      <c r="AB7" s="109" t="str">
        <f>TEXT(Z7,"###,###")</f>
        <v>1,112</v>
      </c>
      <c r="AD7" s="110">
        <f t="shared" si="0"/>
        <v>-8.9847259658581979E-4</v>
      </c>
      <c r="AF7" s="110">
        <f t="shared" si="1"/>
        <v>9.1265947006869519E-2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1,563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1,112</v>
      </c>
      <c r="P8" s="67"/>
      <c r="S8" s="107" t="s">
        <v>84</v>
      </c>
      <c r="T8" s="108"/>
      <c r="U8" s="108"/>
      <c r="V8" s="108">
        <v>30122</v>
      </c>
      <c r="W8" s="108">
        <v>30987.06</v>
      </c>
      <c r="X8" s="108">
        <v>36339.800000000003</v>
      </c>
      <c r="Y8" s="108">
        <v>37670.79</v>
      </c>
      <c r="Z8" s="108">
        <v>35372</v>
      </c>
      <c r="AB8" s="109" t="str">
        <f>TEXT(Z8,"$###,###")</f>
        <v>$35,372</v>
      </c>
      <c r="AD8" s="110">
        <f t="shared" si="0"/>
        <v>-6.1023142864803259E-2</v>
      </c>
      <c r="AF8" s="110">
        <f t="shared" si="1"/>
        <v>0.17429121572272765</v>
      </c>
    </row>
    <row r="9" spans="1:32" x14ac:dyDescent="0.25">
      <c r="A9" s="30" t="s">
        <v>14</v>
      </c>
      <c r="B9" s="71"/>
      <c r="C9" s="72"/>
      <c r="D9" s="73">
        <f>AD104</f>
        <v>53.103007037747915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46.942446043165468</v>
      </c>
      <c r="P9" s="74" t="s">
        <v>85</v>
      </c>
      <c r="S9" s="107" t="s">
        <v>7</v>
      </c>
      <c r="T9" s="108"/>
      <c r="U9" s="108"/>
      <c r="V9" s="108">
        <v>39937801</v>
      </c>
      <c r="W9" s="108">
        <v>42951919</v>
      </c>
      <c r="X9" s="108">
        <v>50877108</v>
      </c>
      <c r="Y9" s="108">
        <v>52656987</v>
      </c>
      <c r="Z9" s="108">
        <v>51331470</v>
      </c>
      <c r="AB9" s="109" t="str">
        <f>TEXT(Z9/1000000,"$#,###.0")&amp;" mil"</f>
        <v>$51.3 mil</v>
      </c>
      <c r="AD9" s="110">
        <f t="shared" si="0"/>
        <v>-2.5172670817644738E-2</v>
      </c>
      <c r="AF9" s="110">
        <f t="shared" si="1"/>
        <v>0.28528533656622712</v>
      </c>
    </row>
    <row r="10" spans="1:32" x14ac:dyDescent="0.25">
      <c r="A10" s="30" t="s">
        <v>17</v>
      </c>
      <c r="B10" s="71"/>
      <c r="C10" s="72"/>
      <c r="D10" s="73">
        <f>AD105</f>
        <v>42.866282789507359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52.877697841726622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95.233812949640281</v>
      </c>
      <c r="P11" s="74" t="s">
        <v>85</v>
      </c>
      <c r="S11" s="107" t="s">
        <v>29</v>
      </c>
      <c r="T11" s="112"/>
      <c r="U11" s="112"/>
      <c r="V11" s="112">
        <v>1342</v>
      </c>
      <c r="W11" s="112">
        <v>1322</v>
      </c>
      <c r="X11" s="112">
        <v>1577</v>
      </c>
      <c r="Y11" s="112">
        <v>1447</v>
      </c>
      <c r="Z11" s="112">
        <v>1510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1.6187050359712229</v>
      </c>
      <c r="P12" s="74" t="s">
        <v>85</v>
      </c>
      <c r="S12" s="107" t="s">
        <v>30</v>
      </c>
      <c r="T12" s="112"/>
      <c r="U12" s="112"/>
      <c r="V12" s="112">
        <v>39</v>
      </c>
      <c r="W12" s="112">
        <v>36</v>
      </c>
      <c r="X12" s="112">
        <v>44</v>
      </c>
      <c r="Y12" s="112">
        <v>52</v>
      </c>
      <c r="Z12" s="112">
        <v>53</v>
      </c>
    </row>
    <row r="13" spans="1:32" ht="15" customHeight="1" x14ac:dyDescent="0.25">
      <c r="A13" s="30" t="s">
        <v>19</v>
      </c>
      <c r="B13" s="72"/>
      <c r="C13" s="72"/>
      <c r="D13" s="73">
        <f>AD108</f>
        <v>7.2296865003198967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3.5071942446043161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8.5092770313499688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38.3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54.830454254638518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19.479353680430879</v>
      </c>
      <c r="P15" s="74" t="s">
        <v>85</v>
      </c>
      <c r="S15" s="115" t="s">
        <v>61</v>
      </c>
      <c r="T15" s="115"/>
      <c r="U15" s="116"/>
      <c r="V15" s="116">
        <v>10</v>
      </c>
      <c r="W15" s="116">
        <v>7</v>
      </c>
      <c r="X15" s="116">
        <v>4</v>
      </c>
      <c r="Y15" s="112">
        <v>10</v>
      </c>
      <c r="Z15" s="112">
        <v>28</v>
      </c>
      <c r="AB15" s="117">
        <f t="shared" ref="AB15:AB34" si="2">IF(Z15="np",0,Z15/$Z$34)</f>
        <v>1.7914267434420986E-2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27.319257837492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80.520646319569124</v>
      </c>
      <c r="P16" s="37" t="s">
        <v>85</v>
      </c>
      <c r="S16" s="115" t="s">
        <v>62</v>
      </c>
      <c r="T16" s="115"/>
      <c r="U16" s="116"/>
      <c r="V16" s="116">
        <v>7</v>
      </c>
      <c r="W16" s="116">
        <v>23</v>
      </c>
      <c r="X16" s="116">
        <v>33</v>
      </c>
      <c r="Y16" s="112">
        <v>59</v>
      </c>
      <c r="Z16" s="112">
        <v>46</v>
      </c>
      <c r="AB16" s="117">
        <f t="shared" si="2"/>
        <v>2.943058221369162E-2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17</v>
      </c>
      <c r="W17" s="116">
        <v>17</v>
      </c>
      <c r="X17" s="116">
        <v>7</v>
      </c>
      <c r="Y17" s="112">
        <v>8</v>
      </c>
      <c r="Z17" s="112">
        <v>7</v>
      </c>
      <c r="AB17" s="117">
        <f t="shared" si="2"/>
        <v>4.4785668586052466E-3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5</v>
      </c>
      <c r="W18" s="116">
        <v>4</v>
      </c>
      <c r="X18" s="116">
        <v>6</v>
      </c>
      <c r="Y18" s="112">
        <v>12</v>
      </c>
      <c r="Z18" s="112">
        <v>9</v>
      </c>
      <c r="AB18" s="117">
        <f t="shared" si="2"/>
        <v>5.7581573896353169E-3</v>
      </c>
    </row>
    <row r="19" spans="1:28" x14ac:dyDescent="0.25">
      <c r="A19" s="63" t="str">
        <f>$S$1&amp;" ("&amp;$V$2&amp;" to "&amp;$Z$2&amp;")"</f>
        <v>Northern Peninsula Area (2016-17 to 2020-21)</v>
      </c>
      <c r="B19" s="63"/>
      <c r="C19" s="63"/>
      <c r="D19" s="63"/>
      <c r="E19" s="63"/>
      <c r="F19" s="63"/>
      <c r="G19" s="63" t="str">
        <f>$S$1&amp;" ("&amp;$V$2&amp;" to "&amp;$Z$2&amp;")"</f>
        <v>Northern Peninsula Area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148</v>
      </c>
      <c r="W19" s="116">
        <v>177</v>
      </c>
      <c r="X19" s="116">
        <v>211</v>
      </c>
      <c r="Y19" s="112">
        <v>161</v>
      </c>
      <c r="Z19" s="112">
        <v>168</v>
      </c>
      <c r="AB19" s="117">
        <f t="shared" si="2"/>
        <v>0.10748560460652591</v>
      </c>
    </row>
    <row r="20" spans="1:28" x14ac:dyDescent="0.25">
      <c r="S20" s="115" t="s">
        <v>66</v>
      </c>
      <c r="T20" s="115"/>
      <c r="U20" s="116"/>
      <c r="V20" s="116">
        <v>0</v>
      </c>
      <c r="W20" s="116">
        <v>3</v>
      </c>
      <c r="X20" s="116">
        <v>0</v>
      </c>
      <c r="Y20" s="112">
        <v>7</v>
      </c>
      <c r="Z20" s="112">
        <v>12</v>
      </c>
      <c r="AB20" s="117">
        <f t="shared" si="2"/>
        <v>7.677543186180422E-3</v>
      </c>
    </row>
    <row r="21" spans="1:28" x14ac:dyDescent="0.25">
      <c r="S21" s="115" t="s">
        <v>67</v>
      </c>
      <c r="T21" s="115"/>
      <c r="U21" s="116"/>
      <c r="V21" s="116">
        <v>69</v>
      </c>
      <c r="W21" s="116">
        <v>144</v>
      </c>
      <c r="X21" s="116">
        <v>139</v>
      </c>
      <c r="Y21" s="112">
        <v>129</v>
      </c>
      <c r="Z21" s="112">
        <v>157</v>
      </c>
      <c r="AB21" s="117">
        <f t="shared" si="2"/>
        <v>0.10044785668586052</v>
      </c>
    </row>
    <row r="22" spans="1:28" x14ac:dyDescent="0.25">
      <c r="S22" s="115" t="s">
        <v>68</v>
      </c>
      <c r="T22" s="115"/>
      <c r="U22" s="116"/>
      <c r="V22" s="116">
        <v>101</v>
      </c>
      <c r="W22" s="116">
        <v>79</v>
      </c>
      <c r="X22" s="116">
        <v>106</v>
      </c>
      <c r="Y22" s="112">
        <v>105</v>
      </c>
      <c r="Z22" s="112">
        <v>110</v>
      </c>
      <c r="AB22" s="117">
        <f t="shared" si="2"/>
        <v>7.0377479206653867E-2</v>
      </c>
    </row>
    <row r="23" spans="1:28" x14ac:dyDescent="0.25">
      <c r="S23" s="115" t="s">
        <v>69</v>
      </c>
      <c r="T23" s="115"/>
      <c r="U23" s="116"/>
      <c r="V23" s="116">
        <v>14</v>
      </c>
      <c r="W23" s="116">
        <v>33</v>
      </c>
      <c r="X23" s="116">
        <v>47</v>
      </c>
      <c r="Y23" s="112">
        <v>43</v>
      </c>
      <c r="Z23" s="112">
        <v>20</v>
      </c>
      <c r="AB23" s="117">
        <f t="shared" si="2"/>
        <v>1.2795905310300703E-2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2</v>
      </c>
      <c r="AB24" s="117">
        <f t="shared" si="2"/>
        <v>1.2795905310300703E-3</v>
      </c>
    </row>
    <row r="25" spans="1:28" x14ac:dyDescent="0.25">
      <c r="S25" s="115" t="s">
        <v>71</v>
      </c>
      <c r="T25" s="115"/>
      <c r="U25" s="116"/>
      <c r="V25" s="116">
        <v>5</v>
      </c>
      <c r="W25" s="116">
        <v>13</v>
      </c>
      <c r="X25" s="116">
        <v>10</v>
      </c>
      <c r="Y25" s="112">
        <v>9</v>
      </c>
      <c r="Z25" s="112">
        <v>6</v>
      </c>
      <c r="AB25" s="117">
        <f t="shared" si="2"/>
        <v>3.838771593090211E-3</v>
      </c>
    </row>
    <row r="26" spans="1:28" x14ac:dyDescent="0.25">
      <c r="S26" s="115" t="s">
        <v>72</v>
      </c>
      <c r="T26" s="115"/>
      <c r="U26" s="116"/>
      <c r="V26" s="116">
        <v>28</v>
      </c>
      <c r="W26" s="116">
        <v>8</v>
      </c>
      <c r="X26" s="116">
        <v>7</v>
      </c>
      <c r="Y26" s="112">
        <v>13</v>
      </c>
      <c r="Z26" s="112">
        <v>15</v>
      </c>
      <c r="AB26" s="117">
        <f t="shared" si="2"/>
        <v>9.5969289827255271E-3</v>
      </c>
    </row>
    <row r="27" spans="1:28" x14ac:dyDescent="0.25">
      <c r="S27" s="115" t="s">
        <v>73</v>
      </c>
      <c r="T27" s="115"/>
      <c r="U27" s="116"/>
      <c r="V27" s="116">
        <v>72</v>
      </c>
      <c r="W27" s="116">
        <v>63</v>
      </c>
      <c r="X27" s="116">
        <v>35</v>
      </c>
      <c r="Y27" s="112">
        <v>24</v>
      </c>
      <c r="Z27" s="112">
        <v>29</v>
      </c>
      <c r="AB27" s="117">
        <f t="shared" si="2"/>
        <v>1.8554062699936022E-2</v>
      </c>
    </row>
    <row r="28" spans="1:28" x14ac:dyDescent="0.25">
      <c r="S28" s="115" t="s">
        <v>74</v>
      </c>
      <c r="T28" s="115"/>
      <c r="U28" s="116"/>
      <c r="V28" s="116">
        <v>29</v>
      </c>
      <c r="W28" s="116">
        <v>39</v>
      </c>
      <c r="X28" s="116">
        <v>40</v>
      </c>
      <c r="Y28" s="112">
        <v>36</v>
      </c>
      <c r="Z28" s="112">
        <v>36</v>
      </c>
      <c r="AB28" s="117">
        <f t="shared" si="2"/>
        <v>2.3032629558541268E-2</v>
      </c>
    </row>
    <row r="29" spans="1:28" x14ac:dyDescent="0.25">
      <c r="S29" s="115" t="s">
        <v>75</v>
      </c>
      <c r="T29" s="115"/>
      <c r="U29" s="116"/>
      <c r="V29" s="116">
        <v>256</v>
      </c>
      <c r="W29" s="116">
        <v>48</v>
      </c>
      <c r="X29" s="116">
        <v>305</v>
      </c>
      <c r="Y29" s="112">
        <v>292</v>
      </c>
      <c r="Z29" s="112">
        <v>297</v>
      </c>
      <c r="AB29" s="117">
        <f t="shared" si="2"/>
        <v>0.19001919385796545</v>
      </c>
    </row>
    <row r="30" spans="1:28" x14ac:dyDescent="0.25">
      <c r="S30" s="115" t="s">
        <v>76</v>
      </c>
      <c r="T30" s="115"/>
      <c r="U30" s="116"/>
      <c r="V30" s="116">
        <v>234</v>
      </c>
      <c r="W30" s="116">
        <v>215</v>
      </c>
      <c r="X30" s="116">
        <v>241</v>
      </c>
      <c r="Y30" s="112">
        <v>201</v>
      </c>
      <c r="Z30" s="112">
        <v>198</v>
      </c>
      <c r="AB30" s="117">
        <f t="shared" si="2"/>
        <v>0.12667946257197696</v>
      </c>
    </row>
    <row r="31" spans="1:28" x14ac:dyDescent="0.25">
      <c r="S31" s="115" t="s">
        <v>77</v>
      </c>
      <c r="T31" s="115"/>
      <c r="U31" s="116"/>
      <c r="V31" s="116">
        <v>279</v>
      </c>
      <c r="W31" s="116">
        <v>296</v>
      </c>
      <c r="X31" s="116">
        <v>369</v>
      </c>
      <c r="Y31" s="112">
        <v>341</v>
      </c>
      <c r="Z31" s="112">
        <v>388</v>
      </c>
      <c r="AB31" s="117">
        <f t="shared" si="2"/>
        <v>0.24824056301983366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6</v>
      </c>
      <c r="W32" s="116">
        <v>3</v>
      </c>
      <c r="X32" s="116">
        <v>0</v>
      </c>
      <c r="Y32" s="112">
        <v>0</v>
      </c>
      <c r="Z32" s="112">
        <v>1</v>
      </c>
      <c r="AB32" s="117">
        <f t="shared" si="2"/>
        <v>6.3979526551503517E-4</v>
      </c>
    </row>
    <row r="33" spans="19:32" x14ac:dyDescent="0.25">
      <c r="S33" s="115" t="s">
        <v>79</v>
      </c>
      <c r="T33" s="115"/>
      <c r="U33" s="116"/>
      <c r="V33" s="116">
        <v>33</v>
      </c>
      <c r="W33" s="116">
        <v>29</v>
      </c>
      <c r="X33" s="116">
        <v>42</v>
      </c>
      <c r="Y33" s="112">
        <v>33</v>
      </c>
      <c r="Z33" s="112">
        <v>25</v>
      </c>
      <c r="AB33" s="117">
        <f t="shared" si="2"/>
        <v>1.599488163787588E-2</v>
      </c>
    </row>
    <row r="34" spans="19:32" x14ac:dyDescent="0.25">
      <c r="S34" s="118" t="s">
        <v>53</v>
      </c>
      <c r="T34" s="118"/>
      <c r="U34" s="119"/>
      <c r="V34" s="119">
        <v>1380</v>
      </c>
      <c r="W34" s="119">
        <v>1356</v>
      </c>
      <c r="X34" s="119">
        <v>1621</v>
      </c>
      <c r="Y34" s="120">
        <v>1499</v>
      </c>
      <c r="Z34" s="120">
        <v>1563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834</v>
      </c>
      <c r="W37" s="112">
        <v>855</v>
      </c>
      <c r="X37" s="112">
        <v>907</v>
      </c>
      <c r="Y37" s="112">
        <v>914</v>
      </c>
      <c r="Z37" s="112">
        <v>897</v>
      </c>
      <c r="AB37" s="132">
        <f>Z37/Z40*100</f>
        <v>80.520646319569124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180</v>
      </c>
      <c r="W38" s="112">
        <v>151</v>
      </c>
      <c r="X38" s="112">
        <v>234</v>
      </c>
      <c r="Y38" s="112">
        <v>197</v>
      </c>
      <c r="Z38" s="112">
        <v>217</v>
      </c>
      <c r="AB38" s="132">
        <f>Z38/Z40*100</f>
        <v>19.479353680430879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1014</v>
      </c>
      <c r="W40" s="112">
        <v>1006</v>
      </c>
      <c r="X40" s="112">
        <v>1141</v>
      </c>
      <c r="Y40" s="112">
        <v>1111</v>
      </c>
      <c r="Z40" s="112">
        <v>1114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8</v>
      </c>
      <c r="W45" s="112">
        <v>6</v>
      </c>
      <c r="X45" s="112">
        <v>11</v>
      </c>
      <c r="Y45" s="112">
        <v>7</v>
      </c>
      <c r="Z45" s="112">
        <v>6</v>
      </c>
    </row>
    <row r="46" spans="19:32" x14ac:dyDescent="0.25">
      <c r="S46" s="115" t="s">
        <v>38</v>
      </c>
      <c r="T46" s="115"/>
      <c r="U46" s="112"/>
      <c r="V46" s="112">
        <v>39</v>
      </c>
      <c r="W46" s="112">
        <v>40</v>
      </c>
      <c r="X46" s="112">
        <v>56</v>
      </c>
      <c r="Y46" s="112">
        <v>50</v>
      </c>
      <c r="Z46" s="112">
        <v>30</v>
      </c>
    </row>
    <row r="47" spans="19:32" x14ac:dyDescent="0.25">
      <c r="S47" s="115" t="s">
        <v>39</v>
      </c>
      <c r="T47" s="115"/>
      <c r="U47" s="112"/>
      <c r="V47" s="112">
        <v>87</v>
      </c>
      <c r="W47" s="112">
        <v>74</v>
      </c>
      <c r="X47" s="112">
        <v>74</v>
      </c>
      <c r="Y47" s="112">
        <v>78</v>
      </c>
      <c r="Z47" s="112">
        <v>74</v>
      </c>
    </row>
    <row r="48" spans="19:32" x14ac:dyDescent="0.25">
      <c r="S48" s="115" t="s">
        <v>40</v>
      </c>
      <c r="T48" s="115"/>
      <c r="U48" s="112"/>
      <c r="V48" s="112">
        <v>88</v>
      </c>
      <c r="W48" s="112">
        <v>112</v>
      </c>
      <c r="X48" s="112">
        <v>133</v>
      </c>
      <c r="Y48" s="112">
        <v>126</v>
      </c>
      <c r="Z48" s="112">
        <v>105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73</v>
      </c>
      <c r="W49" s="112">
        <v>81</v>
      </c>
      <c r="X49" s="112">
        <v>100</v>
      </c>
      <c r="Y49" s="112">
        <v>99</v>
      </c>
      <c r="Z49" s="112">
        <v>115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Northern Peninsula Area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67</v>
      </c>
      <c r="W50" s="112">
        <v>71</v>
      </c>
      <c r="X50" s="112">
        <v>80</v>
      </c>
      <c r="Y50" s="112">
        <v>92</v>
      </c>
      <c r="Z50" s="112">
        <v>82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62</v>
      </c>
      <c r="W51" s="112">
        <v>76</v>
      </c>
      <c r="X51" s="112">
        <v>94</v>
      </c>
      <c r="Y51" s="112">
        <v>60</v>
      </c>
      <c r="Z51" s="112">
        <v>74</v>
      </c>
    </row>
    <row r="52" spans="1:26" ht="15" customHeight="1" x14ac:dyDescent="0.25">
      <c r="S52" s="115" t="s">
        <v>44</v>
      </c>
      <c r="T52" s="115"/>
      <c r="U52" s="112"/>
      <c r="V52" s="112">
        <v>56</v>
      </c>
      <c r="W52" s="112">
        <v>60</v>
      </c>
      <c r="X52" s="112">
        <v>76</v>
      </c>
      <c r="Y52" s="112">
        <v>69</v>
      </c>
      <c r="Z52" s="112">
        <v>68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64</v>
      </c>
      <c r="W53" s="112">
        <v>50</v>
      </c>
      <c r="X53" s="112">
        <v>58</v>
      </c>
      <c r="Y53" s="112">
        <v>61</v>
      </c>
      <c r="Z53" s="112">
        <v>57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44</v>
      </c>
      <c r="W54" s="112">
        <v>57</v>
      </c>
      <c r="X54" s="112">
        <v>56</v>
      </c>
      <c r="Y54" s="112">
        <v>45</v>
      </c>
      <c r="Z54" s="112">
        <v>60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45</v>
      </c>
      <c r="W55" s="112">
        <v>36</v>
      </c>
      <c r="X55" s="112">
        <v>52</v>
      </c>
      <c r="Y55" s="112">
        <v>37</v>
      </c>
      <c r="Z55" s="112">
        <v>30</v>
      </c>
    </row>
    <row r="56" spans="1:26" ht="15" customHeight="1" x14ac:dyDescent="0.25">
      <c r="S56" s="115" t="s">
        <v>48</v>
      </c>
      <c r="T56" s="115"/>
      <c r="U56" s="112"/>
      <c r="V56" s="112">
        <v>13</v>
      </c>
      <c r="W56" s="112">
        <v>12</v>
      </c>
      <c r="X56" s="112">
        <v>16</v>
      </c>
      <c r="Y56" s="112">
        <v>29</v>
      </c>
      <c r="Z56" s="112">
        <v>26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</v>
      </c>
      <c r="W57" s="112">
        <v>8</v>
      </c>
      <c r="X57" s="112">
        <v>10</v>
      </c>
      <c r="Y57" s="112">
        <v>4</v>
      </c>
      <c r="Z57" s="112">
        <v>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642</v>
      </c>
      <c r="W61" s="112">
        <v>682</v>
      </c>
      <c r="X61" s="112">
        <v>808</v>
      </c>
      <c r="Y61" s="112">
        <v>752</v>
      </c>
      <c r="Z61" s="112">
        <v>734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11</v>
      </c>
      <c r="W64" s="112">
        <v>5</v>
      </c>
      <c r="X64" s="112">
        <v>17</v>
      </c>
      <c r="Y64" s="112">
        <v>23</v>
      </c>
      <c r="Z64" s="112">
        <v>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Northern Peninsula Area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59</v>
      </c>
      <c r="W65" s="112">
        <v>50</v>
      </c>
      <c r="X65" s="112">
        <v>44</v>
      </c>
      <c r="Y65" s="112">
        <v>48</v>
      </c>
      <c r="Z65" s="112">
        <v>47</v>
      </c>
    </row>
    <row r="66" spans="1:26" x14ac:dyDescent="0.25">
      <c r="S66" s="115" t="s">
        <v>39</v>
      </c>
      <c r="T66" s="115"/>
      <c r="U66" s="112"/>
      <c r="V66" s="112">
        <v>82</v>
      </c>
      <c r="W66" s="112">
        <v>68</v>
      </c>
      <c r="X66" s="112">
        <v>108</v>
      </c>
      <c r="Y66" s="112">
        <v>85</v>
      </c>
      <c r="Z66" s="112">
        <v>91</v>
      </c>
    </row>
    <row r="67" spans="1:26" x14ac:dyDescent="0.25">
      <c r="S67" s="115" t="s">
        <v>40</v>
      </c>
      <c r="T67" s="115"/>
      <c r="U67" s="112"/>
      <c r="V67" s="112">
        <v>125</v>
      </c>
      <c r="W67" s="112">
        <v>132</v>
      </c>
      <c r="X67" s="112">
        <v>150</v>
      </c>
      <c r="Y67" s="112">
        <v>119</v>
      </c>
      <c r="Z67" s="112">
        <v>120</v>
      </c>
    </row>
    <row r="68" spans="1:26" x14ac:dyDescent="0.25">
      <c r="S68" s="115" t="s">
        <v>41</v>
      </c>
      <c r="T68" s="115"/>
      <c r="U68" s="112"/>
      <c r="V68" s="112">
        <v>80</v>
      </c>
      <c r="W68" s="112">
        <v>83</v>
      </c>
      <c r="X68" s="112">
        <v>100</v>
      </c>
      <c r="Y68" s="112">
        <v>103</v>
      </c>
      <c r="Z68" s="112">
        <v>138</v>
      </c>
    </row>
    <row r="69" spans="1:26" x14ac:dyDescent="0.25">
      <c r="S69" s="115" t="s">
        <v>42</v>
      </c>
      <c r="T69" s="115"/>
      <c r="U69" s="112"/>
      <c r="V69" s="112">
        <v>74</v>
      </c>
      <c r="W69" s="112">
        <v>59</v>
      </c>
      <c r="X69" s="112">
        <v>87</v>
      </c>
      <c r="Y69" s="112">
        <v>70</v>
      </c>
      <c r="Z69" s="112">
        <v>76</v>
      </c>
    </row>
    <row r="70" spans="1:26" x14ac:dyDescent="0.25">
      <c r="S70" s="115" t="s">
        <v>43</v>
      </c>
      <c r="T70" s="115"/>
      <c r="U70" s="112"/>
      <c r="V70" s="112">
        <v>84</v>
      </c>
      <c r="W70" s="112">
        <v>69</v>
      </c>
      <c r="X70" s="112">
        <v>84</v>
      </c>
      <c r="Y70" s="112">
        <v>78</v>
      </c>
      <c r="Z70" s="112">
        <v>89</v>
      </c>
    </row>
    <row r="71" spans="1:26" x14ac:dyDescent="0.25">
      <c r="S71" s="115" t="s">
        <v>44</v>
      </c>
      <c r="T71" s="115"/>
      <c r="U71" s="112"/>
      <c r="V71" s="112">
        <v>76</v>
      </c>
      <c r="W71" s="112">
        <v>78</v>
      </c>
      <c r="X71" s="112">
        <v>52</v>
      </c>
      <c r="Y71" s="112">
        <v>62</v>
      </c>
      <c r="Z71" s="112">
        <v>74</v>
      </c>
    </row>
    <row r="72" spans="1:26" x14ac:dyDescent="0.25">
      <c r="S72" s="115" t="s">
        <v>45</v>
      </c>
      <c r="T72" s="115"/>
      <c r="U72" s="112"/>
      <c r="V72" s="112">
        <v>63</v>
      </c>
      <c r="W72" s="112">
        <v>59</v>
      </c>
      <c r="X72" s="112">
        <v>79</v>
      </c>
      <c r="Y72" s="112">
        <v>78</v>
      </c>
      <c r="Z72" s="112">
        <v>76</v>
      </c>
    </row>
    <row r="73" spans="1:26" x14ac:dyDescent="0.25">
      <c r="S73" s="115" t="s">
        <v>46</v>
      </c>
      <c r="T73" s="115"/>
      <c r="U73" s="112"/>
      <c r="V73" s="112">
        <v>48</v>
      </c>
      <c r="W73" s="112">
        <v>50</v>
      </c>
      <c r="X73" s="112">
        <v>49</v>
      </c>
      <c r="Y73" s="112">
        <v>43</v>
      </c>
      <c r="Z73" s="112">
        <v>50</v>
      </c>
    </row>
    <row r="74" spans="1:26" x14ac:dyDescent="0.25">
      <c r="S74" s="115" t="s">
        <v>47</v>
      </c>
      <c r="T74" s="115"/>
      <c r="U74" s="112"/>
      <c r="V74" s="112">
        <v>34</v>
      </c>
      <c r="W74" s="112">
        <v>30</v>
      </c>
      <c r="X74" s="112">
        <v>36</v>
      </c>
      <c r="Y74" s="112">
        <v>33</v>
      </c>
      <c r="Z74" s="112">
        <v>42</v>
      </c>
    </row>
    <row r="75" spans="1:26" x14ac:dyDescent="0.25">
      <c r="S75" s="115" t="s">
        <v>48</v>
      </c>
      <c r="T75" s="115"/>
      <c r="U75" s="112"/>
      <c r="V75" s="112">
        <v>6</v>
      </c>
      <c r="W75" s="112">
        <v>4</v>
      </c>
      <c r="X75" s="112">
        <v>3</v>
      </c>
      <c r="Y75" s="112">
        <v>3</v>
      </c>
      <c r="Z75" s="112">
        <v>9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6</v>
      </c>
      <c r="Z76" s="112">
        <v>3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744</v>
      </c>
      <c r="W80" s="112">
        <v>679</v>
      </c>
      <c r="X80" s="112">
        <v>807</v>
      </c>
      <c r="Y80" s="112">
        <v>746</v>
      </c>
      <c r="Z80" s="112">
        <v>824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Northern Peninsula Area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31</v>
      </c>
      <c r="W83" s="112">
        <v>33</v>
      </c>
      <c r="X83" s="112">
        <v>38</v>
      </c>
      <c r="Y83" s="112">
        <v>36</v>
      </c>
      <c r="Z83" s="112">
        <v>40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54</v>
      </c>
      <c r="W84" s="112">
        <v>58</v>
      </c>
      <c r="X84" s="112">
        <v>70</v>
      </c>
      <c r="Y84" s="112">
        <v>49</v>
      </c>
      <c r="Z84" s="112">
        <v>53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68</v>
      </c>
      <c r="W85" s="112">
        <v>75</v>
      </c>
      <c r="X85" s="112">
        <v>84</v>
      </c>
      <c r="Y85" s="112">
        <v>89</v>
      </c>
      <c r="Z85" s="112">
        <v>87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1,563</v>
      </c>
      <c r="D86" s="96">
        <f t="shared" ref="D86:D91" si="4">AD4</f>
        <v>4.2695130086724431E-2</v>
      </c>
      <c r="E86" s="97">
        <f t="shared" ref="E86:E91" si="5">AD4</f>
        <v>4.2695130086724431E-2</v>
      </c>
      <c r="F86" s="96">
        <f t="shared" ref="F86:F91" si="6">AF4</f>
        <v>0.12851985559566792</v>
      </c>
      <c r="G86" s="97">
        <f t="shared" ref="G86:G91" si="7">AF4</f>
        <v>0.12851985559566792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41</v>
      </c>
      <c r="W86" s="112">
        <v>49</v>
      </c>
      <c r="X86" s="112">
        <v>41</v>
      </c>
      <c r="Y86" s="112">
        <v>41</v>
      </c>
      <c r="Z86" s="112">
        <v>46</v>
      </c>
    </row>
    <row r="87" spans="1:30" ht="15" customHeight="1" x14ac:dyDescent="0.25">
      <c r="A87" s="98" t="s">
        <v>4</v>
      </c>
      <c r="B87" s="49"/>
      <c r="C87" s="57" t="str">
        <f t="shared" si="3"/>
        <v>734</v>
      </c>
      <c r="D87" s="96">
        <f t="shared" si="4"/>
        <v>-2.1333333333333315E-2</v>
      </c>
      <c r="E87" s="97">
        <f t="shared" si="5"/>
        <v>-2.1333333333333315E-2</v>
      </c>
      <c r="F87" s="96">
        <f t="shared" si="6"/>
        <v>0.14687500000000009</v>
      </c>
      <c r="G87" s="97">
        <f t="shared" si="7"/>
        <v>0.14687500000000009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17</v>
      </c>
      <c r="W87" s="112">
        <v>16</v>
      </c>
      <c r="X87" s="112">
        <v>24</v>
      </c>
      <c r="Y87" s="112">
        <v>26</v>
      </c>
      <c r="Z87" s="112">
        <v>23</v>
      </c>
    </row>
    <row r="88" spans="1:30" ht="15" customHeight="1" x14ac:dyDescent="0.25">
      <c r="A88" s="98" t="s">
        <v>5</v>
      </c>
      <c r="B88" s="49"/>
      <c r="C88" s="57" t="str">
        <f t="shared" si="3"/>
        <v>824</v>
      </c>
      <c r="D88" s="96">
        <f t="shared" si="4"/>
        <v>0.10455764075067031</v>
      </c>
      <c r="E88" s="97">
        <f t="shared" si="5"/>
        <v>0.10455764075067031</v>
      </c>
      <c r="F88" s="96">
        <f t="shared" si="6"/>
        <v>0.11051212938005395</v>
      </c>
      <c r="G88" s="97">
        <f t="shared" si="7"/>
        <v>0.11051212938005395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20</v>
      </c>
      <c r="W88" s="112">
        <v>22</v>
      </c>
      <c r="X88" s="112">
        <v>26</v>
      </c>
      <c r="Y88" s="112">
        <v>29</v>
      </c>
      <c r="Z88" s="112">
        <v>28</v>
      </c>
    </row>
    <row r="89" spans="1:30" ht="15" customHeight="1" x14ac:dyDescent="0.25">
      <c r="A89" s="49" t="s">
        <v>6</v>
      </c>
      <c r="B89" s="49"/>
      <c r="C89" s="57" t="str">
        <f t="shared" si="3"/>
        <v>1,112</v>
      </c>
      <c r="D89" s="96">
        <f t="shared" si="4"/>
        <v>-8.9847259658581979E-4</v>
      </c>
      <c r="E89" s="97">
        <f t="shared" si="5"/>
        <v>-8.9847259658581979E-4</v>
      </c>
      <c r="F89" s="96">
        <f t="shared" si="6"/>
        <v>9.1265947006869519E-2</v>
      </c>
      <c r="G89" s="97">
        <f t="shared" si="7"/>
        <v>9.1265947006869519E-2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32</v>
      </c>
      <c r="W89" s="112">
        <v>45</v>
      </c>
      <c r="X89" s="112">
        <v>75</v>
      </c>
      <c r="Y89" s="112">
        <v>73</v>
      </c>
      <c r="Z89" s="112">
        <v>81</v>
      </c>
    </row>
    <row r="90" spans="1:30" ht="15" customHeight="1" x14ac:dyDescent="0.25">
      <c r="A90" s="49" t="s">
        <v>98</v>
      </c>
      <c r="B90" s="49"/>
      <c r="C90" s="57" t="str">
        <f t="shared" si="3"/>
        <v>$35,372</v>
      </c>
      <c r="D90" s="96">
        <f t="shared" si="4"/>
        <v>-6.1023142864803259E-2</v>
      </c>
      <c r="E90" s="97">
        <f t="shared" si="5"/>
        <v>-6.1023142864803259E-2</v>
      </c>
      <c r="F90" s="96">
        <f t="shared" si="6"/>
        <v>0.17429121572272765</v>
      </c>
      <c r="G90" s="97">
        <f t="shared" si="7"/>
        <v>0.17429121572272765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96</v>
      </c>
      <c r="W90" s="112">
        <v>99</v>
      </c>
      <c r="X90" s="112">
        <v>106</v>
      </c>
      <c r="Y90" s="112">
        <v>91</v>
      </c>
      <c r="Z90" s="112">
        <v>90</v>
      </c>
    </row>
    <row r="91" spans="1:30" ht="15" customHeight="1" x14ac:dyDescent="0.25">
      <c r="A91" s="49" t="s">
        <v>7</v>
      </c>
      <c r="B91" s="49"/>
      <c r="C91" s="57" t="str">
        <f t="shared" si="3"/>
        <v>$51.3 mil</v>
      </c>
      <c r="D91" s="96">
        <f t="shared" si="4"/>
        <v>-2.5172670817644738E-2</v>
      </c>
      <c r="E91" s="97">
        <f t="shared" si="5"/>
        <v>-2.5172670817644738E-2</v>
      </c>
      <c r="F91" s="96">
        <f t="shared" si="6"/>
        <v>0.28528533656622712</v>
      </c>
      <c r="G91" s="97">
        <f t="shared" si="7"/>
        <v>0.28528533656622712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481</v>
      </c>
      <c r="W91" s="112">
        <v>504</v>
      </c>
      <c r="X91" s="112">
        <v>579</v>
      </c>
      <c r="Y91" s="112">
        <v>546</v>
      </c>
      <c r="Z91" s="112">
        <v>521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35</v>
      </c>
      <c r="W93" s="112">
        <v>33</v>
      </c>
      <c r="X93" s="112">
        <v>49</v>
      </c>
      <c r="Y93" s="112">
        <v>55</v>
      </c>
      <c r="Z93" s="112">
        <v>52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81</v>
      </c>
      <c r="W94" s="112">
        <v>80</v>
      </c>
      <c r="X94" s="112">
        <v>87</v>
      </c>
      <c r="Y94" s="112">
        <v>84</v>
      </c>
      <c r="Z94" s="112">
        <v>94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7</v>
      </c>
      <c r="W95" s="112">
        <v>18</v>
      </c>
      <c r="X95" s="112">
        <v>16</v>
      </c>
      <c r="Y95" s="112">
        <v>14</v>
      </c>
      <c r="Z95" s="112">
        <v>14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130</v>
      </c>
      <c r="W96" s="112">
        <v>133</v>
      </c>
      <c r="X96" s="112">
        <v>146</v>
      </c>
      <c r="Y96" s="112">
        <v>149</v>
      </c>
      <c r="Z96" s="112">
        <v>160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84</v>
      </c>
      <c r="W97" s="112">
        <v>94</v>
      </c>
      <c r="X97" s="112">
        <v>97</v>
      </c>
      <c r="Y97" s="112">
        <v>98</v>
      </c>
      <c r="Z97" s="112">
        <v>116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41</v>
      </c>
      <c r="W98" s="112">
        <v>52</v>
      </c>
      <c r="X98" s="112">
        <v>51</v>
      </c>
      <c r="Y98" s="112">
        <v>49</v>
      </c>
      <c r="Z98" s="112">
        <v>42</v>
      </c>
    </row>
    <row r="99" spans="1:32" ht="15" customHeight="1" x14ac:dyDescent="0.25">
      <c r="S99" s="115" t="s">
        <v>199</v>
      </c>
      <c r="T99" s="115"/>
      <c r="U99" s="112"/>
      <c r="V99" s="112">
        <v>3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36</v>
      </c>
      <c r="W100" s="112">
        <v>26</v>
      </c>
      <c r="X100" s="112">
        <v>34</v>
      </c>
      <c r="Y100" s="112">
        <v>40</v>
      </c>
      <c r="Z100" s="112">
        <v>42</v>
      </c>
    </row>
    <row r="101" spans="1:32" x14ac:dyDescent="0.25">
      <c r="A101" s="18"/>
      <c r="S101" s="118" t="s">
        <v>53</v>
      </c>
      <c r="T101" s="118"/>
      <c r="U101" s="112"/>
      <c r="V101" s="112">
        <v>534</v>
      </c>
      <c r="W101" s="112">
        <v>504</v>
      </c>
      <c r="X101" s="112">
        <v>557</v>
      </c>
      <c r="Y101" s="112">
        <v>559</v>
      </c>
      <c r="Z101" s="112">
        <v>586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675</v>
      </c>
      <c r="W104" s="112">
        <v>776</v>
      </c>
      <c r="X104" s="112">
        <v>876</v>
      </c>
      <c r="Y104" s="112">
        <v>830</v>
      </c>
      <c r="Z104" s="112">
        <v>830</v>
      </c>
      <c r="AB104" s="109" t="str">
        <f>TEXT(Z104,"###,###")</f>
        <v>830</v>
      </c>
      <c r="AD104" s="130">
        <f>Z104/($Z$4)*100</f>
        <v>53.103007037747915</v>
      </c>
      <c r="AF104" s="109"/>
    </row>
    <row r="105" spans="1:32" x14ac:dyDescent="0.25">
      <c r="S105" s="115" t="s">
        <v>17</v>
      </c>
      <c r="T105" s="115"/>
      <c r="U105" s="112"/>
      <c r="V105" s="112">
        <v>652</v>
      </c>
      <c r="W105" s="112">
        <v>413</v>
      </c>
      <c r="X105" s="112">
        <v>727</v>
      </c>
      <c r="Y105" s="112">
        <v>673</v>
      </c>
      <c r="Z105" s="112">
        <v>670</v>
      </c>
      <c r="AB105" s="109" t="str">
        <f>TEXT(Z105,"###,###")</f>
        <v>670</v>
      </c>
      <c r="AD105" s="130">
        <f>Z105/($Z$4)*100</f>
        <v>42.866282789507359</v>
      </c>
      <c r="AF105" s="109"/>
    </row>
    <row r="106" spans="1:32" x14ac:dyDescent="0.25">
      <c r="S106" s="118" t="s">
        <v>53</v>
      </c>
      <c r="T106" s="118"/>
      <c r="U106" s="120"/>
      <c r="V106" s="120">
        <v>1327</v>
      </c>
      <c r="W106" s="120">
        <v>1189</v>
      </c>
      <c r="X106" s="120">
        <v>1603</v>
      </c>
      <c r="Y106" s="120">
        <v>1503</v>
      </c>
      <c r="Z106" s="120">
        <v>1500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78</v>
      </c>
      <c r="W108" s="112">
        <v>94</v>
      </c>
      <c r="X108" s="112">
        <v>101</v>
      </c>
      <c r="Y108" s="112">
        <v>110</v>
      </c>
      <c r="Z108" s="112">
        <v>113</v>
      </c>
      <c r="AB108" s="109" t="str">
        <f>TEXT(Z108,"###,###")</f>
        <v>113</v>
      </c>
      <c r="AD108" s="130">
        <f>Z108/($Z$4)*100</f>
        <v>7.2296865003198967</v>
      </c>
      <c r="AF108" s="109"/>
    </row>
    <row r="109" spans="1:32" x14ac:dyDescent="0.25">
      <c r="S109" s="115" t="s">
        <v>20</v>
      </c>
      <c r="T109" s="115"/>
      <c r="U109" s="112"/>
      <c r="V109" s="112">
        <v>76</v>
      </c>
      <c r="W109" s="112">
        <v>119</v>
      </c>
      <c r="X109" s="112">
        <v>71</v>
      </c>
      <c r="Y109" s="112">
        <v>57</v>
      </c>
      <c r="Z109" s="112">
        <v>133</v>
      </c>
      <c r="AB109" s="109" t="str">
        <f>TEXT(Z109,"###,###")</f>
        <v>133</v>
      </c>
      <c r="AD109" s="130">
        <f>Z109/($Z$4)*100</f>
        <v>8.5092770313499688</v>
      </c>
      <c r="AF109" s="109"/>
    </row>
    <row r="110" spans="1:32" x14ac:dyDescent="0.25">
      <c r="S110" s="115" t="s">
        <v>21</v>
      </c>
      <c r="T110" s="115"/>
      <c r="U110" s="112"/>
      <c r="V110" s="112">
        <v>705</v>
      </c>
      <c r="W110" s="112">
        <v>538</v>
      </c>
      <c r="X110" s="112">
        <v>965</v>
      </c>
      <c r="Y110" s="112">
        <v>833</v>
      </c>
      <c r="Z110" s="112">
        <v>857</v>
      </c>
      <c r="AB110" s="109" t="str">
        <f>TEXT(Z110,"###,###")</f>
        <v>857</v>
      </c>
      <c r="AD110" s="130">
        <f>Z110/($Z$4)*100</f>
        <v>54.830454254638518</v>
      </c>
      <c r="AF110" s="109"/>
    </row>
    <row r="111" spans="1:32" x14ac:dyDescent="0.25">
      <c r="S111" s="115" t="s">
        <v>22</v>
      </c>
      <c r="T111" s="115"/>
      <c r="U111" s="112"/>
      <c r="V111" s="112">
        <v>457</v>
      </c>
      <c r="W111" s="112">
        <v>444</v>
      </c>
      <c r="X111" s="112">
        <v>460</v>
      </c>
      <c r="Y111" s="112">
        <v>455</v>
      </c>
      <c r="Z111" s="112">
        <v>427</v>
      </c>
      <c r="AB111" s="109" t="str">
        <f>TEXT(Z111,"###,###")</f>
        <v>427</v>
      </c>
      <c r="AD111" s="130">
        <f>Z111/($Z$4)*100</f>
        <v>27.319257837492</v>
      </c>
      <c r="AF111" s="109"/>
    </row>
    <row r="112" spans="1:32" x14ac:dyDescent="0.25">
      <c r="S112" s="118" t="s">
        <v>53</v>
      </c>
      <c r="T112" s="118"/>
      <c r="U112" s="112"/>
      <c r="V112" s="112">
        <v>1380</v>
      </c>
      <c r="W112" s="112">
        <v>1358</v>
      </c>
      <c r="X112" s="112">
        <v>1620</v>
      </c>
      <c r="Y112" s="112">
        <v>1502</v>
      </c>
      <c r="Z112" s="112">
        <v>1563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37.97</v>
      </c>
      <c r="W118" s="131">
        <v>37.93</v>
      </c>
      <c r="X118" s="131">
        <v>37.74</v>
      </c>
      <c r="Y118" s="131">
        <v>37.880000000000003</v>
      </c>
      <c r="Z118" s="131">
        <v>38.33</v>
      </c>
      <c r="AB118" s="109" t="str">
        <f>TEXT(Z118,"##.0")</f>
        <v>38.3</v>
      </c>
    </row>
    <row r="120" spans="19:32" x14ac:dyDescent="0.25">
      <c r="S120" s="101" t="s">
        <v>100</v>
      </c>
      <c r="T120" s="112"/>
      <c r="U120" s="112"/>
      <c r="V120" s="112">
        <v>982</v>
      </c>
      <c r="W120" s="112">
        <v>966</v>
      </c>
      <c r="X120" s="112">
        <v>1098</v>
      </c>
      <c r="Y120" s="112">
        <v>1060</v>
      </c>
      <c r="Z120" s="112">
        <v>1059</v>
      </c>
      <c r="AB120" s="109" t="str">
        <f>TEXT(Z120,"###,###")</f>
        <v>1,059</v>
      </c>
    </row>
    <row r="121" spans="19:32" x14ac:dyDescent="0.25">
      <c r="S121" s="101" t="s">
        <v>101</v>
      </c>
      <c r="T121" s="112"/>
      <c r="U121" s="112"/>
      <c r="V121" s="112">
        <v>19</v>
      </c>
      <c r="W121" s="112">
        <v>23</v>
      </c>
      <c r="X121" s="112">
        <v>20</v>
      </c>
      <c r="Y121" s="112">
        <v>18</v>
      </c>
      <c r="Z121" s="112">
        <v>18</v>
      </c>
      <c r="AB121" s="109" t="str">
        <f>TEXT(Z121,"###,###")</f>
        <v>18</v>
      </c>
    </row>
    <row r="122" spans="19:32" x14ac:dyDescent="0.25">
      <c r="S122" s="101" t="s">
        <v>102</v>
      </c>
      <c r="T122" s="112"/>
      <c r="U122" s="112"/>
      <c r="V122" s="112">
        <v>20</v>
      </c>
      <c r="W122" s="112">
        <v>15</v>
      </c>
      <c r="X122" s="112">
        <v>22</v>
      </c>
      <c r="Y122" s="112">
        <v>37</v>
      </c>
      <c r="Z122" s="112">
        <v>39</v>
      </c>
      <c r="AB122" s="109" t="str">
        <f>TEXT(Z122,"###,###")</f>
        <v>39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1002</v>
      </c>
      <c r="W124" s="112">
        <v>981</v>
      </c>
      <c r="X124" s="112">
        <v>1120</v>
      </c>
      <c r="Y124" s="112">
        <v>1097</v>
      </c>
      <c r="Z124" s="112">
        <v>1098</v>
      </c>
      <c r="AB124" s="109" t="str">
        <f>TEXT(Z124,"###,###")</f>
        <v>1,098</v>
      </c>
      <c r="AD124" s="127">
        <f>Z124/$Z$7*100</f>
        <v>98.741007194244602</v>
      </c>
    </row>
    <row r="125" spans="19:32" x14ac:dyDescent="0.25">
      <c r="S125" s="101" t="s">
        <v>104</v>
      </c>
      <c r="T125" s="112"/>
      <c r="U125" s="112"/>
      <c r="V125" s="112">
        <v>39</v>
      </c>
      <c r="W125" s="112">
        <v>38</v>
      </c>
      <c r="X125" s="112">
        <v>42</v>
      </c>
      <c r="Y125" s="112">
        <v>55</v>
      </c>
      <c r="Z125" s="112">
        <v>57</v>
      </c>
      <c r="AB125" s="109" t="str">
        <f>TEXT(Z125,"###,###")</f>
        <v>57</v>
      </c>
      <c r="AD125" s="127">
        <f>Z125/$Z$7*100</f>
        <v>5.1258992805755392</v>
      </c>
    </row>
    <row r="127" spans="19:32" x14ac:dyDescent="0.25">
      <c r="S127" s="101" t="s">
        <v>105</v>
      </c>
      <c r="T127" s="112"/>
      <c r="U127" s="112"/>
      <c r="V127" s="112">
        <v>484</v>
      </c>
      <c r="W127" s="112">
        <v>506</v>
      </c>
      <c r="X127" s="112">
        <v>574</v>
      </c>
      <c r="Y127" s="112">
        <v>552</v>
      </c>
      <c r="Z127" s="112">
        <v>522</v>
      </c>
      <c r="AB127" s="109" t="str">
        <f>TEXT(Z127,"###,###")</f>
        <v>522</v>
      </c>
      <c r="AD127" s="127">
        <f>Z127/$Z$7*100</f>
        <v>46.942446043165468</v>
      </c>
    </row>
    <row r="128" spans="19:32" x14ac:dyDescent="0.25">
      <c r="S128" s="101" t="s">
        <v>106</v>
      </c>
      <c r="T128" s="112"/>
      <c r="U128" s="112"/>
      <c r="V128" s="112">
        <v>535</v>
      </c>
      <c r="W128" s="112">
        <v>506</v>
      </c>
      <c r="X128" s="112">
        <v>561</v>
      </c>
      <c r="Y128" s="112">
        <v>563</v>
      </c>
      <c r="Z128" s="112">
        <v>588</v>
      </c>
      <c r="AB128" s="109" t="str">
        <f>TEXT(Z128,"###,###")</f>
        <v>588</v>
      </c>
      <c r="AD128" s="127">
        <f>Z128/$Z$7*100</f>
        <v>52.877697841726622</v>
      </c>
    </row>
    <row r="130" spans="19:20" x14ac:dyDescent="0.25">
      <c r="S130" s="101" t="s">
        <v>280</v>
      </c>
      <c r="T130" s="127">
        <v>95.233812949640281</v>
      </c>
    </row>
    <row r="131" spans="19:20" x14ac:dyDescent="0.25">
      <c r="S131" s="101" t="s">
        <v>281</v>
      </c>
      <c r="T131" s="127">
        <v>1.6187050359712229</v>
      </c>
    </row>
    <row r="132" spans="19:20" x14ac:dyDescent="0.25">
      <c r="S132" s="101" t="s">
        <v>282</v>
      </c>
      <c r="T132" s="127">
        <v>3.5071942446043161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5A54B14-7771-4714-9B4D-EF5675BFA4B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A165F52-06BA-4EBE-BA48-0F647C293B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985F046-513D-432D-9497-72F6D24013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3ADCB58-25E3-4516-94AE-C91D8E23D73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A4621-24DD-4915-B324-5855DC17BFAB}">
  <sheetPr codeName="Sheet11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166</v>
      </c>
      <c r="T1" s="99"/>
      <c r="U1" s="99"/>
      <c r="V1" s="99"/>
      <c r="W1" s="99"/>
      <c r="X1" s="99"/>
      <c r="Y1" s="100" t="s">
        <v>253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166</v>
      </c>
      <c r="Y3" s="105" t="s">
        <v>253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9.55 Palm Island,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893</v>
      </c>
      <c r="W4" s="108">
        <v>887</v>
      </c>
      <c r="X4" s="108">
        <v>870</v>
      </c>
      <c r="Y4" s="108">
        <v>823</v>
      </c>
      <c r="Z4" s="108">
        <v>744</v>
      </c>
      <c r="AB4" s="109" t="str">
        <f>TEXT(Z4,"###,###")</f>
        <v>744</v>
      </c>
      <c r="AD4" s="110">
        <f>Z4/Y4-1</f>
        <v>-9.5990279465370643E-2</v>
      </c>
      <c r="AF4" s="110">
        <f>Z4/V4-1</f>
        <v>-0.16685330347144456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447</v>
      </c>
      <c r="W5" s="108">
        <v>461</v>
      </c>
      <c r="X5" s="108">
        <v>429</v>
      </c>
      <c r="Y5" s="108">
        <v>396</v>
      </c>
      <c r="Z5" s="108">
        <v>345</v>
      </c>
      <c r="AB5" s="109" t="str">
        <f>TEXT(Z5,"###,###")</f>
        <v>345</v>
      </c>
      <c r="AD5" s="110">
        <f t="shared" ref="AD5:AD9" si="0">Z5/Y5-1</f>
        <v>-0.12878787878787878</v>
      </c>
      <c r="AF5" s="110">
        <f t="shared" ref="AF5:AF9" si="1">Z5/V5-1</f>
        <v>-0.22818791946308725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440</v>
      </c>
      <c r="W6" s="108">
        <v>424</v>
      </c>
      <c r="X6" s="108">
        <v>442</v>
      </c>
      <c r="Y6" s="108">
        <v>423</v>
      </c>
      <c r="Z6" s="108">
        <v>398</v>
      </c>
      <c r="AB6" s="109" t="str">
        <f>TEXT(Z6,"###,###")</f>
        <v>398</v>
      </c>
      <c r="AD6" s="110">
        <f t="shared" si="0"/>
        <v>-5.9101654846335672E-2</v>
      </c>
      <c r="AF6" s="110">
        <f t="shared" si="1"/>
        <v>-9.5454545454545459E-2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661</v>
      </c>
      <c r="W7" s="108">
        <v>693</v>
      </c>
      <c r="X7" s="108">
        <v>668</v>
      </c>
      <c r="Y7" s="108">
        <v>632</v>
      </c>
      <c r="Z7" s="108">
        <v>559</v>
      </c>
      <c r="AB7" s="109" t="str">
        <f>TEXT(Z7,"###,###")</f>
        <v>559</v>
      </c>
      <c r="AD7" s="110">
        <f t="shared" si="0"/>
        <v>-0.115506329113924</v>
      </c>
      <c r="AF7" s="110">
        <f t="shared" si="1"/>
        <v>-0.15431164901664141</v>
      </c>
    </row>
    <row r="8" spans="1:32" ht="17.25" customHeight="1" x14ac:dyDescent="0.25">
      <c r="A8" s="64" t="s">
        <v>12</v>
      </c>
      <c r="B8" s="65"/>
      <c r="C8" s="29"/>
      <c r="D8" s="66" t="str">
        <f>AB4</f>
        <v>744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559</v>
      </c>
      <c r="P8" s="67"/>
      <c r="S8" s="107" t="s">
        <v>84</v>
      </c>
      <c r="T8" s="108"/>
      <c r="U8" s="108"/>
      <c r="V8" s="108">
        <v>30751.25</v>
      </c>
      <c r="W8" s="108">
        <v>34437.660000000003</v>
      </c>
      <c r="X8" s="108">
        <v>35994.46</v>
      </c>
      <c r="Y8" s="108">
        <v>32433.94</v>
      </c>
      <c r="Z8" s="108">
        <v>37173.519999999997</v>
      </c>
      <c r="AB8" s="109" t="str">
        <f>TEXT(Z8,"$###,###")</f>
        <v>$37,174</v>
      </c>
      <c r="AD8" s="110">
        <f t="shared" si="0"/>
        <v>0.14613025737853613</v>
      </c>
      <c r="AF8" s="110">
        <f t="shared" si="1"/>
        <v>0.20884581927563906</v>
      </c>
    </row>
    <row r="9" spans="1:32" x14ac:dyDescent="0.25">
      <c r="A9" s="30" t="s">
        <v>14</v>
      </c>
      <c r="B9" s="71"/>
      <c r="C9" s="72"/>
      <c r="D9" s="73">
        <f>AD104</f>
        <v>45.43010752688172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45.259391771019679</v>
      </c>
      <c r="P9" s="74" t="s">
        <v>85</v>
      </c>
      <c r="S9" s="107" t="s">
        <v>7</v>
      </c>
      <c r="T9" s="108"/>
      <c r="U9" s="108"/>
      <c r="V9" s="108">
        <v>25753922</v>
      </c>
      <c r="W9" s="108">
        <v>28707306</v>
      </c>
      <c r="X9" s="108">
        <v>28931769</v>
      </c>
      <c r="Y9" s="108">
        <v>26556570</v>
      </c>
      <c r="Z9" s="108">
        <v>25358597</v>
      </c>
      <c r="AB9" s="109" t="str">
        <f>TEXT(Z9/1000000,"$#,###.0")&amp;" mil"</f>
        <v>$25.4 mil</v>
      </c>
      <c r="AD9" s="110">
        <f t="shared" si="0"/>
        <v>-4.5110230726332468E-2</v>
      </c>
      <c r="AF9" s="110">
        <f t="shared" si="1"/>
        <v>-1.5350089201947581E-2</v>
      </c>
    </row>
    <row r="10" spans="1:32" x14ac:dyDescent="0.25">
      <c r="A10" s="30" t="s">
        <v>17</v>
      </c>
      <c r="B10" s="71"/>
      <c r="C10" s="72"/>
      <c r="D10" s="73">
        <f>AD105</f>
        <v>50.806451612903224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53.667262969588549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97.674418604651152</v>
      </c>
      <c r="P11" s="74" t="s">
        <v>85</v>
      </c>
      <c r="S11" s="107" t="s">
        <v>29</v>
      </c>
      <c r="T11" s="112"/>
      <c r="U11" s="112"/>
      <c r="V11" s="112">
        <v>886</v>
      </c>
      <c r="W11" s="112">
        <v>876</v>
      </c>
      <c r="X11" s="112">
        <v>864</v>
      </c>
      <c r="Y11" s="112">
        <v>812</v>
      </c>
      <c r="Z11" s="112">
        <v>736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0.89445438282647582</v>
      </c>
      <c r="P12" s="74" t="s">
        <v>85</v>
      </c>
      <c r="S12" s="107" t="s">
        <v>30</v>
      </c>
      <c r="T12" s="112"/>
      <c r="U12" s="112"/>
      <c r="V12" s="112">
        <v>11</v>
      </c>
      <c r="W12" s="112">
        <v>12</v>
      </c>
      <c r="X12" s="112">
        <v>5</v>
      </c>
      <c r="Y12" s="112">
        <v>11</v>
      </c>
      <c r="Z12" s="112">
        <v>8</v>
      </c>
    </row>
    <row r="13" spans="1:32" ht="15" customHeight="1" x14ac:dyDescent="0.25">
      <c r="A13" s="30" t="s">
        <v>19</v>
      </c>
      <c r="B13" s="72"/>
      <c r="C13" s="72"/>
      <c r="D13" s="73">
        <f>AD108</f>
        <v>6.182795698924731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1.4311270125223614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5.376344086021505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40.9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44.758064516129032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14.519056261343014</v>
      </c>
      <c r="P15" s="74" t="s">
        <v>85</v>
      </c>
      <c r="S15" s="115" t="s">
        <v>61</v>
      </c>
      <c r="T15" s="115"/>
      <c r="U15" s="116"/>
      <c r="V15" s="116">
        <v>0</v>
      </c>
      <c r="W15" s="116">
        <v>0</v>
      </c>
      <c r="X15" s="116">
        <v>0</v>
      </c>
      <c r="Y15" s="112">
        <v>0</v>
      </c>
      <c r="Z15" s="112">
        <v>3</v>
      </c>
      <c r="AB15" s="117">
        <f t="shared" ref="AB15:AB34" si="2">IF(Z15="np",0,Z15/$Z$34)</f>
        <v>4.0322580645161289E-3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42.06989247311828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85.48094373865699</v>
      </c>
      <c r="P16" s="37" t="s">
        <v>85</v>
      </c>
      <c r="S16" s="115" t="s">
        <v>62</v>
      </c>
      <c r="T16" s="115"/>
      <c r="U16" s="116"/>
      <c r="V16" s="116">
        <v>0</v>
      </c>
      <c r="W16" s="116">
        <v>0</v>
      </c>
      <c r="X16" s="116">
        <v>0</v>
      </c>
      <c r="Y16" s="112">
        <v>0</v>
      </c>
      <c r="Z16" s="112">
        <v>2</v>
      </c>
      <c r="AB16" s="117">
        <f t="shared" si="2"/>
        <v>2.6881720430107529E-3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0</v>
      </c>
      <c r="W17" s="116">
        <v>3</v>
      </c>
      <c r="X17" s="116">
        <v>3</v>
      </c>
      <c r="Y17" s="112">
        <v>0</v>
      </c>
      <c r="Z17" s="112">
        <v>1</v>
      </c>
      <c r="AB17" s="117">
        <f t="shared" si="2"/>
        <v>1.3440860215053765E-3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4</v>
      </c>
      <c r="W18" s="116">
        <v>5</v>
      </c>
      <c r="X18" s="116">
        <v>0</v>
      </c>
      <c r="Y18" s="112">
        <v>0</v>
      </c>
      <c r="Z18" s="112">
        <v>2</v>
      </c>
      <c r="AB18" s="117">
        <f t="shared" si="2"/>
        <v>2.6881720430107529E-3</v>
      </c>
    </row>
    <row r="19" spans="1:28" x14ac:dyDescent="0.25">
      <c r="A19" s="63" t="str">
        <f>$S$1&amp;" ("&amp;$V$2&amp;" to "&amp;$Z$2&amp;")"</f>
        <v>Palm Island (2016-17 to 2020-21)</v>
      </c>
      <c r="B19" s="63"/>
      <c r="C19" s="63"/>
      <c r="D19" s="63"/>
      <c r="E19" s="63"/>
      <c r="F19" s="63"/>
      <c r="G19" s="63" t="str">
        <f>$S$1&amp;" ("&amp;$V$2&amp;" to "&amp;$Z$2&amp;")"</f>
        <v>Palm Island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30</v>
      </c>
      <c r="W19" s="116">
        <v>46</v>
      </c>
      <c r="X19" s="116">
        <v>40</v>
      </c>
      <c r="Y19" s="112">
        <v>44</v>
      </c>
      <c r="Z19" s="112">
        <v>23</v>
      </c>
      <c r="AB19" s="117">
        <f t="shared" si="2"/>
        <v>3.0913978494623656E-2</v>
      </c>
    </row>
    <row r="20" spans="1:28" x14ac:dyDescent="0.25">
      <c r="S20" s="115" t="s">
        <v>66</v>
      </c>
      <c r="T20" s="115"/>
      <c r="U20" s="116"/>
      <c r="V20" s="116">
        <v>5</v>
      </c>
      <c r="W20" s="116">
        <v>8</v>
      </c>
      <c r="X20" s="116">
        <v>4</v>
      </c>
      <c r="Y20" s="112">
        <v>0</v>
      </c>
      <c r="Z20" s="112">
        <v>1</v>
      </c>
      <c r="AB20" s="117">
        <f t="shared" si="2"/>
        <v>1.3440860215053765E-3</v>
      </c>
    </row>
    <row r="21" spans="1:28" x14ac:dyDescent="0.25">
      <c r="S21" s="115" t="s">
        <v>67</v>
      </c>
      <c r="T21" s="115"/>
      <c r="U21" s="116"/>
      <c r="V21" s="116">
        <v>50</v>
      </c>
      <c r="W21" s="116">
        <v>67</v>
      </c>
      <c r="X21" s="116">
        <v>47</v>
      </c>
      <c r="Y21" s="112">
        <v>52</v>
      </c>
      <c r="Z21" s="112">
        <v>54</v>
      </c>
      <c r="AB21" s="117">
        <f t="shared" si="2"/>
        <v>7.2580645161290328E-2</v>
      </c>
    </row>
    <row r="22" spans="1:28" x14ac:dyDescent="0.25">
      <c r="S22" s="115" t="s">
        <v>68</v>
      </c>
      <c r="T22" s="115"/>
      <c r="U22" s="116"/>
      <c r="V22" s="116">
        <v>11</v>
      </c>
      <c r="W22" s="116">
        <v>19</v>
      </c>
      <c r="X22" s="116">
        <v>15</v>
      </c>
      <c r="Y22" s="112">
        <v>17</v>
      </c>
      <c r="Z22" s="112">
        <v>30</v>
      </c>
      <c r="AB22" s="117">
        <f t="shared" si="2"/>
        <v>4.0322580645161289E-2</v>
      </c>
    </row>
    <row r="23" spans="1:28" x14ac:dyDescent="0.25">
      <c r="S23" s="115" t="s">
        <v>69</v>
      </c>
      <c r="T23" s="115"/>
      <c r="U23" s="116"/>
      <c r="V23" s="116">
        <v>9</v>
      </c>
      <c r="W23" s="116">
        <v>7</v>
      </c>
      <c r="X23" s="116">
        <v>8</v>
      </c>
      <c r="Y23" s="112">
        <v>6</v>
      </c>
      <c r="Z23" s="112">
        <v>7</v>
      </c>
      <c r="AB23" s="117">
        <f t="shared" si="2"/>
        <v>9.4086021505376347E-3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16</v>
      </c>
      <c r="AB24" s="117">
        <f t="shared" si="2"/>
        <v>2.1505376344086023E-2</v>
      </c>
    </row>
    <row r="25" spans="1:28" x14ac:dyDescent="0.25">
      <c r="S25" s="115" t="s">
        <v>71</v>
      </c>
      <c r="T25" s="115"/>
      <c r="U25" s="116"/>
      <c r="V25" s="116">
        <v>3</v>
      </c>
      <c r="W25" s="116">
        <v>4</v>
      </c>
      <c r="X25" s="116">
        <v>9</v>
      </c>
      <c r="Y25" s="112">
        <v>5</v>
      </c>
      <c r="Z25" s="112">
        <v>7</v>
      </c>
      <c r="AB25" s="117">
        <f t="shared" si="2"/>
        <v>9.4086021505376347E-3</v>
      </c>
    </row>
    <row r="26" spans="1:28" x14ac:dyDescent="0.25">
      <c r="S26" s="115" t="s">
        <v>72</v>
      </c>
      <c r="T26" s="115"/>
      <c r="U26" s="116"/>
      <c r="V26" s="116">
        <v>0</v>
      </c>
      <c r="W26" s="116">
        <v>0</v>
      </c>
      <c r="X26" s="116">
        <v>0</v>
      </c>
      <c r="Y26" s="112">
        <v>0</v>
      </c>
      <c r="Z26" s="112">
        <v>0</v>
      </c>
      <c r="AB26" s="117">
        <f t="shared" si="2"/>
        <v>0</v>
      </c>
    </row>
    <row r="27" spans="1:28" x14ac:dyDescent="0.25">
      <c r="S27" s="115" t="s">
        <v>73</v>
      </c>
      <c r="T27" s="115"/>
      <c r="U27" s="116"/>
      <c r="V27" s="116">
        <v>40</v>
      </c>
      <c r="W27" s="116">
        <v>16</v>
      </c>
      <c r="X27" s="116">
        <v>13</v>
      </c>
      <c r="Y27" s="112">
        <v>30</v>
      </c>
      <c r="Z27" s="112">
        <v>30</v>
      </c>
      <c r="AB27" s="117">
        <f t="shared" si="2"/>
        <v>4.0322580645161289E-2</v>
      </c>
    </row>
    <row r="28" spans="1:28" x14ac:dyDescent="0.25">
      <c r="S28" s="115" t="s">
        <v>74</v>
      </c>
      <c r="T28" s="115"/>
      <c r="U28" s="116"/>
      <c r="V28" s="116">
        <v>25</v>
      </c>
      <c r="W28" s="116">
        <v>28</v>
      </c>
      <c r="X28" s="116">
        <v>78</v>
      </c>
      <c r="Y28" s="112">
        <v>62</v>
      </c>
      <c r="Z28" s="112">
        <v>30</v>
      </c>
      <c r="AB28" s="117">
        <f t="shared" si="2"/>
        <v>4.0322580645161289E-2</v>
      </c>
    </row>
    <row r="29" spans="1:28" x14ac:dyDescent="0.25">
      <c r="S29" s="115" t="s">
        <v>75</v>
      </c>
      <c r="T29" s="115"/>
      <c r="U29" s="116"/>
      <c r="V29" s="116">
        <v>212</v>
      </c>
      <c r="W29" s="116">
        <v>212</v>
      </c>
      <c r="X29" s="116">
        <v>198</v>
      </c>
      <c r="Y29" s="112">
        <v>204</v>
      </c>
      <c r="Z29" s="112">
        <v>139</v>
      </c>
      <c r="AB29" s="117">
        <f t="shared" si="2"/>
        <v>0.18682795698924731</v>
      </c>
    </row>
    <row r="30" spans="1:28" x14ac:dyDescent="0.25">
      <c r="S30" s="115" t="s">
        <v>76</v>
      </c>
      <c r="T30" s="115"/>
      <c r="U30" s="116"/>
      <c r="V30" s="116">
        <v>220</v>
      </c>
      <c r="W30" s="116">
        <v>185</v>
      </c>
      <c r="X30" s="116">
        <v>150</v>
      </c>
      <c r="Y30" s="112">
        <v>155</v>
      </c>
      <c r="Z30" s="112">
        <v>136</v>
      </c>
      <c r="AB30" s="117">
        <f t="shared" si="2"/>
        <v>0.18279569892473119</v>
      </c>
    </row>
    <row r="31" spans="1:28" x14ac:dyDescent="0.25">
      <c r="S31" s="115" t="s">
        <v>77</v>
      </c>
      <c r="T31" s="115"/>
      <c r="U31" s="116"/>
      <c r="V31" s="116">
        <v>149</v>
      </c>
      <c r="W31" s="116">
        <v>157</v>
      </c>
      <c r="X31" s="116">
        <v>144</v>
      </c>
      <c r="Y31" s="112">
        <v>118</v>
      </c>
      <c r="Z31" s="112">
        <v>123</v>
      </c>
      <c r="AB31" s="117">
        <f t="shared" si="2"/>
        <v>0.16532258064516128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12</v>
      </c>
      <c r="W32" s="116">
        <v>0</v>
      </c>
      <c r="X32" s="116">
        <v>0</v>
      </c>
      <c r="Y32" s="112">
        <v>0</v>
      </c>
      <c r="Z32" s="112">
        <v>1</v>
      </c>
      <c r="AB32" s="117">
        <f t="shared" si="2"/>
        <v>1.3440860215053765E-3</v>
      </c>
    </row>
    <row r="33" spans="19:32" x14ac:dyDescent="0.25">
      <c r="S33" s="115" t="s">
        <v>79</v>
      </c>
      <c r="T33" s="115"/>
      <c r="U33" s="116"/>
      <c r="V33" s="116">
        <v>116</v>
      </c>
      <c r="W33" s="116">
        <v>131</v>
      </c>
      <c r="X33" s="116">
        <v>132</v>
      </c>
      <c r="Y33" s="112">
        <v>128</v>
      </c>
      <c r="Z33" s="112">
        <v>131</v>
      </c>
      <c r="AB33" s="117">
        <f t="shared" si="2"/>
        <v>0.17607526881720431</v>
      </c>
    </row>
    <row r="34" spans="19:32" x14ac:dyDescent="0.25">
      <c r="S34" s="118" t="s">
        <v>53</v>
      </c>
      <c r="T34" s="118"/>
      <c r="U34" s="119"/>
      <c r="V34" s="119">
        <v>893</v>
      </c>
      <c r="W34" s="119">
        <v>889</v>
      </c>
      <c r="X34" s="119">
        <v>869</v>
      </c>
      <c r="Y34" s="120">
        <v>823</v>
      </c>
      <c r="Z34" s="120">
        <v>744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539</v>
      </c>
      <c r="W37" s="112">
        <v>605</v>
      </c>
      <c r="X37" s="112">
        <v>554</v>
      </c>
      <c r="Y37" s="112">
        <v>526</v>
      </c>
      <c r="Z37" s="112">
        <v>471</v>
      </c>
      <c r="AB37" s="132">
        <f>Z37/Z40*100</f>
        <v>85.48094373865699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121</v>
      </c>
      <c r="W38" s="112">
        <v>85</v>
      </c>
      <c r="X38" s="112">
        <v>114</v>
      </c>
      <c r="Y38" s="112">
        <v>103</v>
      </c>
      <c r="Z38" s="112">
        <v>80</v>
      </c>
      <c r="AB38" s="132">
        <f>Z38/Z40*100</f>
        <v>14.519056261343014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660</v>
      </c>
      <c r="W40" s="112">
        <v>690</v>
      </c>
      <c r="X40" s="112">
        <v>668</v>
      </c>
      <c r="Y40" s="112">
        <v>629</v>
      </c>
      <c r="Z40" s="112">
        <v>551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10</v>
      </c>
      <c r="W45" s="112">
        <v>17</v>
      </c>
      <c r="X45" s="112">
        <v>4</v>
      </c>
      <c r="Y45" s="112">
        <v>0</v>
      </c>
      <c r="Z45" s="112">
        <v>3</v>
      </c>
    </row>
    <row r="46" spans="19:32" x14ac:dyDescent="0.25">
      <c r="S46" s="115" t="s">
        <v>38</v>
      </c>
      <c r="T46" s="115"/>
      <c r="U46" s="112"/>
      <c r="V46" s="112">
        <v>29</v>
      </c>
      <c r="W46" s="112">
        <v>41</v>
      </c>
      <c r="X46" s="112">
        <v>32</v>
      </c>
      <c r="Y46" s="112">
        <v>38</v>
      </c>
      <c r="Z46" s="112">
        <v>24</v>
      </c>
    </row>
    <row r="47" spans="19:32" x14ac:dyDescent="0.25">
      <c r="S47" s="115" t="s">
        <v>39</v>
      </c>
      <c r="T47" s="115"/>
      <c r="U47" s="112"/>
      <c r="V47" s="112">
        <v>24</v>
      </c>
      <c r="W47" s="112">
        <v>29</v>
      </c>
      <c r="X47" s="112">
        <v>29</v>
      </c>
      <c r="Y47" s="112">
        <v>25</v>
      </c>
      <c r="Z47" s="112">
        <v>19</v>
      </c>
    </row>
    <row r="48" spans="19:32" x14ac:dyDescent="0.25">
      <c r="S48" s="115" t="s">
        <v>40</v>
      </c>
      <c r="T48" s="115"/>
      <c r="U48" s="112"/>
      <c r="V48" s="112">
        <v>55</v>
      </c>
      <c r="W48" s="112">
        <v>66</v>
      </c>
      <c r="X48" s="112">
        <v>53</v>
      </c>
      <c r="Y48" s="112">
        <v>49</v>
      </c>
      <c r="Z48" s="112">
        <v>36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46</v>
      </c>
      <c r="W49" s="112">
        <v>52</v>
      </c>
      <c r="X49" s="112">
        <v>46</v>
      </c>
      <c r="Y49" s="112">
        <v>42</v>
      </c>
      <c r="Z49" s="112">
        <v>44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Palm Island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46</v>
      </c>
      <c r="W50" s="112">
        <v>50</v>
      </c>
      <c r="X50" s="112">
        <v>55</v>
      </c>
      <c r="Y50" s="112">
        <v>49</v>
      </c>
      <c r="Z50" s="112">
        <v>36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57</v>
      </c>
      <c r="W51" s="112">
        <v>54</v>
      </c>
      <c r="X51" s="112">
        <v>45</v>
      </c>
      <c r="Y51" s="112">
        <v>39</v>
      </c>
      <c r="Z51" s="112">
        <v>38</v>
      </c>
    </row>
    <row r="52" spans="1:26" ht="15" customHeight="1" x14ac:dyDescent="0.25">
      <c r="S52" s="115" t="s">
        <v>44</v>
      </c>
      <c r="T52" s="115"/>
      <c r="U52" s="112"/>
      <c r="V52" s="112">
        <v>58</v>
      </c>
      <c r="W52" s="112">
        <v>49</v>
      </c>
      <c r="X52" s="112">
        <v>47</v>
      </c>
      <c r="Y52" s="112">
        <v>33</v>
      </c>
      <c r="Z52" s="112">
        <v>37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54</v>
      </c>
      <c r="W53" s="112">
        <v>47</v>
      </c>
      <c r="X53" s="112">
        <v>36</v>
      </c>
      <c r="Y53" s="112">
        <v>36</v>
      </c>
      <c r="Z53" s="112">
        <v>30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36</v>
      </c>
      <c r="W54" s="112">
        <v>36</v>
      </c>
      <c r="X54" s="112">
        <v>38</v>
      </c>
      <c r="Y54" s="112">
        <v>40</v>
      </c>
      <c r="Z54" s="112">
        <v>31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22</v>
      </c>
      <c r="W55" s="112">
        <v>25</v>
      </c>
      <c r="X55" s="112">
        <v>27</v>
      </c>
      <c r="Y55" s="112">
        <v>27</v>
      </c>
      <c r="Z55" s="112">
        <v>29</v>
      </c>
    </row>
    <row r="56" spans="1:26" ht="15" customHeight="1" x14ac:dyDescent="0.25">
      <c r="S56" s="115" t="s">
        <v>48</v>
      </c>
      <c r="T56" s="115"/>
      <c r="U56" s="112"/>
      <c r="V56" s="112">
        <v>10</v>
      </c>
      <c r="W56" s="112">
        <v>9</v>
      </c>
      <c r="X56" s="112">
        <v>10</v>
      </c>
      <c r="Y56" s="112">
        <v>14</v>
      </c>
      <c r="Z56" s="112">
        <v>12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5</v>
      </c>
      <c r="Y57" s="112">
        <v>4</v>
      </c>
      <c r="Z57" s="112">
        <v>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451</v>
      </c>
      <c r="W61" s="112">
        <v>465</v>
      </c>
      <c r="X61" s="112">
        <v>429</v>
      </c>
      <c r="Y61" s="112">
        <v>394</v>
      </c>
      <c r="Z61" s="112">
        <v>345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</v>
      </c>
      <c r="W64" s="112">
        <v>4</v>
      </c>
      <c r="X64" s="112">
        <v>7</v>
      </c>
      <c r="Y64" s="112">
        <v>0</v>
      </c>
      <c r="Z64" s="112">
        <v>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Palm Island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40</v>
      </c>
      <c r="W65" s="112">
        <v>52</v>
      </c>
      <c r="X65" s="112">
        <v>45</v>
      </c>
      <c r="Y65" s="112">
        <v>34</v>
      </c>
      <c r="Z65" s="112">
        <v>32</v>
      </c>
    </row>
    <row r="66" spans="1:26" x14ac:dyDescent="0.25">
      <c r="S66" s="115" t="s">
        <v>39</v>
      </c>
      <c r="T66" s="115"/>
      <c r="U66" s="112"/>
      <c r="V66" s="112">
        <v>35</v>
      </c>
      <c r="W66" s="112">
        <v>32</v>
      </c>
      <c r="X66" s="112">
        <v>31</v>
      </c>
      <c r="Y66" s="112">
        <v>51</v>
      </c>
      <c r="Z66" s="112">
        <v>40</v>
      </c>
    </row>
    <row r="67" spans="1:26" x14ac:dyDescent="0.25">
      <c r="S67" s="115" t="s">
        <v>40</v>
      </c>
      <c r="T67" s="115"/>
      <c r="U67" s="112"/>
      <c r="V67" s="112">
        <v>66</v>
      </c>
      <c r="W67" s="112">
        <v>62</v>
      </c>
      <c r="X67" s="112">
        <v>64</v>
      </c>
      <c r="Y67" s="112">
        <v>43</v>
      </c>
      <c r="Z67" s="112">
        <v>46</v>
      </c>
    </row>
    <row r="68" spans="1:26" x14ac:dyDescent="0.25">
      <c r="S68" s="115" t="s">
        <v>41</v>
      </c>
      <c r="T68" s="115"/>
      <c r="U68" s="112"/>
      <c r="V68" s="112">
        <v>55</v>
      </c>
      <c r="W68" s="112">
        <v>52</v>
      </c>
      <c r="X68" s="112">
        <v>47</v>
      </c>
      <c r="Y68" s="112">
        <v>53</v>
      </c>
      <c r="Z68" s="112">
        <v>56</v>
      </c>
    </row>
    <row r="69" spans="1:26" x14ac:dyDescent="0.25">
      <c r="S69" s="115" t="s">
        <v>42</v>
      </c>
      <c r="T69" s="115"/>
      <c r="U69" s="112"/>
      <c r="V69" s="112">
        <v>41</v>
      </c>
      <c r="W69" s="112">
        <v>43</v>
      </c>
      <c r="X69" s="112">
        <v>47</v>
      </c>
      <c r="Y69" s="112">
        <v>54</v>
      </c>
      <c r="Z69" s="112">
        <v>48</v>
      </c>
    </row>
    <row r="70" spans="1:26" x14ac:dyDescent="0.25">
      <c r="S70" s="115" t="s">
        <v>43</v>
      </c>
      <c r="T70" s="115"/>
      <c r="U70" s="112"/>
      <c r="V70" s="112">
        <v>34</v>
      </c>
      <c r="W70" s="112">
        <v>39</v>
      </c>
      <c r="X70" s="112">
        <v>41</v>
      </c>
      <c r="Y70" s="112">
        <v>34</v>
      </c>
      <c r="Z70" s="112">
        <v>36</v>
      </c>
    </row>
    <row r="71" spans="1:26" x14ac:dyDescent="0.25">
      <c r="S71" s="115" t="s">
        <v>44</v>
      </c>
      <c r="T71" s="115"/>
      <c r="U71" s="112"/>
      <c r="V71" s="112">
        <v>52</v>
      </c>
      <c r="W71" s="112">
        <v>37</v>
      </c>
      <c r="X71" s="112">
        <v>42</v>
      </c>
      <c r="Y71" s="112">
        <v>37</v>
      </c>
      <c r="Z71" s="112">
        <v>26</v>
      </c>
    </row>
    <row r="72" spans="1:26" x14ac:dyDescent="0.25">
      <c r="S72" s="115" t="s">
        <v>45</v>
      </c>
      <c r="T72" s="115"/>
      <c r="U72" s="112"/>
      <c r="V72" s="112">
        <v>49</v>
      </c>
      <c r="W72" s="112">
        <v>36</v>
      </c>
      <c r="X72" s="112">
        <v>27</v>
      </c>
      <c r="Y72" s="112">
        <v>40</v>
      </c>
      <c r="Z72" s="112">
        <v>43</v>
      </c>
    </row>
    <row r="73" spans="1:26" x14ac:dyDescent="0.25">
      <c r="S73" s="115" t="s">
        <v>46</v>
      </c>
      <c r="T73" s="115"/>
      <c r="U73" s="112"/>
      <c r="V73" s="112">
        <v>39</v>
      </c>
      <c r="W73" s="112">
        <v>37</v>
      </c>
      <c r="X73" s="112">
        <v>39</v>
      </c>
      <c r="Y73" s="112">
        <v>42</v>
      </c>
      <c r="Z73" s="112">
        <v>27</v>
      </c>
    </row>
    <row r="74" spans="1:26" x14ac:dyDescent="0.25">
      <c r="S74" s="115" t="s">
        <v>47</v>
      </c>
      <c r="T74" s="115"/>
      <c r="U74" s="112"/>
      <c r="V74" s="112">
        <v>28</v>
      </c>
      <c r="W74" s="112">
        <v>22</v>
      </c>
      <c r="X74" s="112">
        <v>24</v>
      </c>
      <c r="Y74" s="112">
        <v>28</v>
      </c>
      <c r="Z74" s="112">
        <v>24</v>
      </c>
    </row>
    <row r="75" spans="1:26" x14ac:dyDescent="0.25">
      <c r="S75" s="115" t="s">
        <v>48</v>
      </c>
      <c r="T75" s="115"/>
      <c r="U75" s="112"/>
      <c r="V75" s="112">
        <v>0</v>
      </c>
      <c r="W75" s="112">
        <v>11</v>
      </c>
      <c r="X75" s="112">
        <v>18</v>
      </c>
      <c r="Y75" s="112">
        <v>15</v>
      </c>
      <c r="Z75" s="112">
        <v>16</v>
      </c>
    </row>
    <row r="76" spans="1:26" x14ac:dyDescent="0.25">
      <c r="S76" s="115" t="s">
        <v>49</v>
      </c>
      <c r="T76" s="115"/>
      <c r="U76" s="112"/>
      <c r="V76" s="112">
        <v>5</v>
      </c>
      <c r="W76" s="112">
        <v>4</v>
      </c>
      <c r="X76" s="112">
        <v>3</v>
      </c>
      <c r="Y76" s="112">
        <v>0</v>
      </c>
      <c r="Z76" s="112">
        <v>1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443</v>
      </c>
      <c r="W80" s="112">
        <v>423</v>
      </c>
      <c r="X80" s="112">
        <v>441</v>
      </c>
      <c r="Y80" s="112">
        <v>424</v>
      </c>
      <c r="Z80" s="112">
        <v>398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Palm Island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13</v>
      </c>
      <c r="W83" s="112">
        <v>14</v>
      </c>
      <c r="X83" s="112">
        <v>16</v>
      </c>
      <c r="Y83" s="112">
        <v>15</v>
      </c>
      <c r="Z83" s="112">
        <v>13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19</v>
      </c>
      <c r="W84" s="112">
        <v>26</v>
      </c>
      <c r="X84" s="112">
        <v>29</v>
      </c>
      <c r="Y84" s="112">
        <v>26</v>
      </c>
      <c r="Z84" s="112">
        <v>21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39</v>
      </c>
      <c r="W85" s="112">
        <v>43</v>
      </c>
      <c r="X85" s="112">
        <v>41</v>
      </c>
      <c r="Y85" s="112">
        <v>39</v>
      </c>
      <c r="Z85" s="112">
        <v>37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744</v>
      </c>
      <c r="D86" s="96">
        <f t="shared" ref="D86:D91" si="4">AD4</f>
        <v>-9.5990279465370643E-2</v>
      </c>
      <c r="E86" s="97">
        <f t="shared" ref="E86:E91" si="5">AD4</f>
        <v>-9.5990279465370643E-2</v>
      </c>
      <c r="F86" s="96">
        <f t="shared" ref="F86:F91" si="6">AF4</f>
        <v>-0.16685330347144456</v>
      </c>
      <c r="G86" s="97">
        <f t="shared" ref="G86:G91" si="7">AF4</f>
        <v>-0.16685330347144456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54</v>
      </c>
      <c r="W86" s="112">
        <v>68</v>
      </c>
      <c r="X86" s="112">
        <v>71</v>
      </c>
      <c r="Y86" s="112">
        <v>57</v>
      </c>
      <c r="Z86" s="112">
        <v>62</v>
      </c>
    </row>
    <row r="87" spans="1:30" ht="15" customHeight="1" x14ac:dyDescent="0.25">
      <c r="A87" s="98" t="s">
        <v>4</v>
      </c>
      <c r="B87" s="49"/>
      <c r="C87" s="57" t="str">
        <f t="shared" si="3"/>
        <v>345</v>
      </c>
      <c r="D87" s="96">
        <f t="shared" si="4"/>
        <v>-0.12878787878787878</v>
      </c>
      <c r="E87" s="97">
        <f t="shared" si="5"/>
        <v>-0.12878787878787878</v>
      </c>
      <c r="F87" s="96">
        <f t="shared" si="6"/>
        <v>-0.22818791946308725</v>
      </c>
      <c r="G87" s="97">
        <f t="shared" si="7"/>
        <v>-0.22818791946308725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5</v>
      </c>
      <c r="W87" s="112">
        <v>12</v>
      </c>
      <c r="X87" s="112">
        <v>10</v>
      </c>
      <c r="Y87" s="112">
        <v>8</v>
      </c>
      <c r="Z87" s="112">
        <v>8</v>
      </c>
    </row>
    <row r="88" spans="1:30" ht="15" customHeight="1" x14ac:dyDescent="0.25">
      <c r="A88" s="98" t="s">
        <v>5</v>
      </c>
      <c r="B88" s="49"/>
      <c r="C88" s="57" t="str">
        <f t="shared" si="3"/>
        <v>398</v>
      </c>
      <c r="D88" s="96">
        <f t="shared" si="4"/>
        <v>-5.9101654846335672E-2</v>
      </c>
      <c r="E88" s="97">
        <f t="shared" si="5"/>
        <v>-5.9101654846335672E-2</v>
      </c>
      <c r="F88" s="96">
        <f t="shared" si="6"/>
        <v>-9.5454545454545459E-2</v>
      </c>
      <c r="G88" s="97">
        <f t="shared" si="7"/>
        <v>-9.5454545454545459E-2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7</v>
      </c>
      <c r="W88" s="112">
        <v>8</v>
      </c>
      <c r="X88" s="112">
        <v>4</v>
      </c>
      <c r="Y88" s="112">
        <v>6</v>
      </c>
      <c r="Z88" s="112">
        <v>4</v>
      </c>
    </row>
    <row r="89" spans="1:30" ht="15" customHeight="1" x14ac:dyDescent="0.25">
      <c r="A89" s="49" t="s">
        <v>6</v>
      </c>
      <c r="B89" s="49"/>
      <c r="C89" s="57" t="str">
        <f t="shared" si="3"/>
        <v>559</v>
      </c>
      <c r="D89" s="96">
        <f t="shared" si="4"/>
        <v>-0.115506329113924</v>
      </c>
      <c r="E89" s="97">
        <f t="shared" si="5"/>
        <v>-0.115506329113924</v>
      </c>
      <c r="F89" s="96">
        <f t="shared" si="6"/>
        <v>-0.15431164901664141</v>
      </c>
      <c r="G89" s="97">
        <f t="shared" si="7"/>
        <v>-0.15431164901664141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28</v>
      </c>
      <c r="W89" s="112">
        <v>24</v>
      </c>
      <c r="X89" s="112">
        <v>29</v>
      </c>
      <c r="Y89" s="112">
        <v>21</v>
      </c>
      <c r="Z89" s="112">
        <v>20</v>
      </c>
    </row>
    <row r="90" spans="1:30" ht="15" customHeight="1" x14ac:dyDescent="0.25">
      <c r="A90" s="49" t="s">
        <v>98</v>
      </c>
      <c r="B90" s="49"/>
      <c r="C90" s="57" t="str">
        <f t="shared" si="3"/>
        <v>$37,174</v>
      </c>
      <c r="D90" s="96">
        <f t="shared" si="4"/>
        <v>0.14613025737853613</v>
      </c>
      <c r="E90" s="97">
        <f t="shared" si="5"/>
        <v>0.14613025737853613</v>
      </c>
      <c r="F90" s="96">
        <f t="shared" si="6"/>
        <v>0.20884581927563906</v>
      </c>
      <c r="G90" s="97">
        <f t="shared" si="7"/>
        <v>0.20884581927563906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81</v>
      </c>
      <c r="W90" s="112">
        <v>91</v>
      </c>
      <c r="X90" s="112">
        <v>80</v>
      </c>
      <c r="Y90" s="112">
        <v>73</v>
      </c>
      <c r="Z90" s="112">
        <v>52</v>
      </c>
    </row>
    <row r="91" spans="1:30" ht="15" customHeight="1" x14ac:dyDescent="0.25">
      <c r="A91" s="49" t="s">
        <v>7</v>
      </c>
      <c r="B91" s="49"/>
      <c r="C91" s="57" t="str">
        <f t="shared" si="3"/>
        <v>$25.4 mil</v>
      </c>
      <c r="D91" s="96">
        <f t="shared" si="4"/>
        <v>-4.5110230726332468E-2</v>
      </c>
      <c r="E91" s="97">
        <f t="shared" si="5"/>
        <v>-4.5110230726332468E-2</v>
      </c>
      <c r="F91" s="96">
        <f t="shared" si="6"/>
        <v>-1.5350089201947581E-2</v>
      </c>
      <c r="G91" s="97">
        <f t="shared" si="7"/>
        <v>-1.5350089201947581E-2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334</v>
      </c>
      <c r="W91" s="112">
        <v>355</v>
      </c>
      <c r="X91" s="112">
        <v>335</v>
      </c>
      <c r="Y91" s="112">
        <v>301</v>
      </c>
      <c r="Z91" s="112">
        <v>257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12</v>
      </c>
      <c r="W93" s="112">
        <v>12</v>
      </c>
      <c r="X93" s="112">
        <v>13</v>
      </c>
      <c r="Y93" s="112">
        <v>9</v>
      </c>
      <c r="Z93" s="112">
        <v>14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51</v>
      </c>
      <c r="W94" s="112">
        <v>61</v>
      </c>
      <c r="X94" s="112">
        <v>55</v>
      </c>
      <c r="Y94" s="112">
        <v>59</v>
      </c>
      <c r="Z94" s="112">
        <v>45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10</v>
      </c>
      <c r="W95" s="112">
        <v>8</v>
      </c>
      <c r="X95" s="112">
        <v>7</v>
      </c>
      <c r="Y95" s="112">
        <v>7</v>
      </c>
      <c r="Z95" s="112">
        <v>5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106</v>
      </c>
      <c r="W96" s="112">
        <v>108</v>
      </c>
      <c r="X96" s="112">
        <v>108</v>
      </c>
      <c r="Y96" s="112">
        <v>115</v>
      </c>
      <c r="Z96" s="112">
        <v>109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47</v>
      </c>
      <c r="W97" s="112">
        <v>44</v>
      </c>
      <c r="X97" s="112">
        <v>41</v>
      </c>
      <c r="Y97" s="112">
        <v>40</v>
      </c>
      <c r="Z97" s="112">
        <v>37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17</v>
      </c>
      <c r="W98" s="112">
        <v>21</v>
      </c>
      <c r="X98" s="112">
        <v>16</v>
      </c>
      <c r="Y98" s="112">
        <v>17</v>
      </c>
      <c r="Z98" s="112">
        <v>19</v>
      </c>
    </row>
    <row r="99" spans="1:32" ht="15" customHeight="1" x14ac:dyDescent="0.25">
      <c r="S99" s="115" t="s">
        <v>199</v>
      </c>
      <c r="T99" s="115"/>
      <c r="U99" s="112"/>
      <c r="V99" s="112">
        <v>0</v>
      </c>
      <c r="W99" s="112">
        <v>4</v>
      </c>
      <c r="X99" s="112">
        <v>5</v>
      </c>
      <c r="Y99" s="112">
        <v>6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29</v>
      </c>
      <c r="W100" s="112">
        <v>34</v>
      </c>
      <c r="X100" s="112">
        <v>30</v>
      </c>
      <c r="Y100" s="112">
        <v>32</v>
      </c>
      <c r="Z100" s="112">
        <v>36</v>
      </c>
    </row>
    <row r="101" spans="1:32" x14ac:dyDescent="0.25">
      <c r="A101" s="18"/>
      <c r="S101" s="118" t="s">
        <v>53</v>
      </c>
      <c r="T101" s="118"/>
      <c r="U101" s="112"/>
      <c r="V101" s="112">
        <v>330</v>
      </c>
      <c r="W101" s="112">
        <v>340</v>
      </c>
      <c r="X101" s="112">
        <v>335</v>
      </c>
      <c r="Y101" s="112">
        <v>327</v>
      </c>
      <c r="Z101" s="112">
        <v>296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355</v>
      </c>
      <c r="W104" s="112">
        <v>342</v>
      </c>
      <c r="X104" s="112">
        <v>361</v>
      </c>
      <c r="Y104" s="112">
        <v>338</v>
      </c>
      <c r="Z104" s="112">
        <v>338</v>
      </c>
      <c r="AB104" s="109" t="str">
        <f>TEXT(Z104,"###,###")</f>
        <v>338</v>
      </c>
      <c r="AD104" s="130">
        <f>Z104/($Z$4)*100</f>
        <v>45.43010752688172</v>
      </c>
      <c r="AF104" s="109"/>
    </row>
    <row r="105" spans="1:32" x14ac:dyDescent="0.25">
      <c r="S105" s="115" t="s">
        <v>17</v>
      </c>
      <c r="T105" s="115"/>
      <c r="U105" s="112"/>
      <c r="V105" s="112">
        <v>522</v>
      </c>
      <c r="W105" s="112">
        <v>515</v>
      </c>
      <c r="X105" s="112">
        <v>495</v>
      </c>
      <c r="Y105" s="112">
        <v>462</v>
      </c>
      <c r="Z105" s="112">
        <v>378</v>
      </c>
      <c r="AB105" s="109" t="str">
        <f>TEXT(Z105,"###,###")</f>
        <v>378</v>
      </c>
      <c r="AD105" s="130">
        <f>Z105/($Z$4)*100</f>
        <v>50.806451612903224</v>
      </c>
      <c r="AF105" s="109"/>
    </row>
    <row r="106" spans="1:32" x14ac:dyDescent="0.25">
      <c r="S106" s="118" t="s">
        <v>53</v>
      </c>
      <c r="T106" s="118"/>
      <c r="U106" s="120"/>
      <c r="V106" s="120">
        <v>877</v>
      </c>
      <c r="W106" s="120">
        <v>857</v>
      </c>
      <c r="X106" s="120">
        <v>856</v>
      </c>
      <c r="Y106" s="120">
        <v>800</v>
      </c>
      <c r="Z106" s="120">
        <v>716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34</v>
      </c>
      <c r="W108" s="112">
        <v>51</v>
      </c>
      <c r="X108" s="112">
        <v>26</v>
      </c>
      <c r="Y108" s="112">
        <v>42</v>
      </c>
      <c r="Z108" s="112">
        <v>46</v>
      </c>
      <c r="AB108" s="109" t="str">
        <f>TEXT(Z108,"###,###")</f>
        <v>46</v>
      </c>
      <c r="AD108" s="130">
        <f>Z108/($Z$4)*100</f>
        <v>6.182795698924731</v>
      </c>
      <c r="AF108" s="109"/>
    </row>
    <row r="109" spans="1:32" x14ac:dyDescent="0.25">
      <c r="S109" s="115" t="s">
        <v>20</v>
      </c>
      <c r="T109" s="115"/>
      <c r="U109" s="112"/>
      <c r="V109" s="112">
        <v>77</v>
      </c>
      <c r="W109" s="112">
        <v>77</v>
      </c>
      <c r="X109" s="112">
        <v>71</v>
      </c>
      <c r="Y109" s="112">
        <v>46</v>
      </c>
      <c r="Z109" s="112">
        <v>40</v>
      </c>
      <c r="AB109" s="109" t="str">
        <f>TEXT(Z109,"###,###")</f>
        <v>40</v>
      </c>
      <c r="AD109" s="130">
        <f>Z109/($Z$4)*100</f>
        <v>5.376344086021505</v>
      </c>
      <c r="AF109" s="109"/>
    </row>
    <row r="110" spans="1:32" x14ac:dyDescent="0.25">
      <c r="S110" s="115" t="s">
        <v>21</v>
      </c>
      <c r="T110" s="115"/>
      <c r="U110" s="112"/>
      <c r="V110" s="112">
        <v>396</v>
      </c>
      <c r="W110" s="112">
        <v>372</v>
      </c>
      <c r="X110" s="112">
        <v>348</v>
      </c>
      <c r="Y110" s="112">
        <v>362</v>
      </c>
      <c r="Z110" s="112">
        <v>333</v>
      </c>
      <c r="AB110" s="109" t="str">
        <f>TEXT(Z110,"###,###")</f>
        <v>333</v>
      </c>
      <c r="AD110" s="130">
        <f>Z110/($Z$4)*100</f>
        <v>44.758064516129032</v>
      </c>
      <c r="AF110" s="109"/>
    </row>
    <row r="111" spans="1:32" x14ac:dyDescent="0.25">
      <c r="S111" s="115" t="s">
        <v>22</v>
      </c>
      <c r="T111" s="115"/>
      <c r="U111" s="112"/>
      <c r="V111" s="112">
        <v>377</v>
      </c>
      <c r="W111" s="112">
        <v>384</v>
      </c>
      <c r="X111" s="112">
        <v>422</v>
      </c>
      <c r="Y111" s="112">
        <v>364</v>
      </c>
      <c r="Z111" s="112">
        <v>313</v>
      </c>
      <c r="AB111" s="109" t="str">
        <f>TEXT(Z111,"###,###")</f>
        <v>313</v>
      </c>
      <c r="AD111" s="130">
        <f>Z111/($Z$4)*100</f>
        <v>42.06989247311828</v>
      </c>
      <c r="AF111" s="109"/>
    </row>
    <row r="112" spans="1:32" x14ac:dyDescent="0.25">
      <c r="S112" s="118" t="s">
        <v>53</v>
      </c>
      <c r="T112" s="118"/>
      <c r="U112" s="112"/>
      <c r="V112" s="112">
        <v>895</v>
      </c>
      <c r="W112" s="112">
        <v>890</v>
      </c>
      <c r="X112" s="112">
        <v>870</v>
      </c>
      <c r="Y112" s="112">
        <v>824</v>
      </c>
      <c r="Z112" s="112">
        <v>744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39.369999999999997</v>
      </c>
      <c r="W118" s="131">
        <v>38.74</v>
      </c>
      <c r="X118" s="131">
        <v>39.43</v>
      </c>
      <c r="Y118" s="131">
        <v>39.82</v>
      </c>
      <c r="Z118" s="131">
        <v>40.909999999999997</v>
      </c>
      <c r="AB118" s="109" t="str">
        <f>TEXT(Z118,"##.0")</f>
        <v>40.9</v>
      </c>
    </row>
    <row r="120" spans="19:32" x14ac:dyDescent="0.25">
      <c r="S120" s="101" t="s">
        <v>100</v>
      </c>
      <c r="T120" s="112"/>
      <c r="U120" s="112"/>
      <c r="V120" s="112">
        <v>650</v>
      </c>
      <c r="W120" s="112">
        <v>678</v>
      </c>
      <c r="X120" s="112">
        <v>663</v>
      </c>
      <c r="Y120" s="112">
        <v>620</v>
      </c>
      <c r="Z120" s="112">
        <v>546</v>
      </c>
      <c r="AB120" s="109" t="str">
        <f>TEXT(Z120,"###,###")</f>
        <v>546</v>
      </c>
    </row>
    <row r="121" spans="19:32" x14ac:dyDescent="0.25">
      <c r="S121" s="101" t="s">
        <v>101</v>
      </c>
      <c r="T121" s="112"/>
      <c r="U121" s="112"/>
      <c r="V121" s="112">
        <v>0</v>
      </c>
      <c r="W121" s="112">
        <v>3</v>
      </c>
      <c r="X121" s="112">
        <v>0</v>
      </c>
      <c r="Y121" s="112">
        <v>0</v>
      </c>
      <c r="Z121" s="112">
        <v>5</v>
      </c>
      <c r="AB121" s="109" t="str">
        <f>TEXT(Z121,"###,###")</f>
        <v>5</v>
      </c>
    </row>
    <row r="122" spans="19:32" x14ac:dyDescent="0.25">
      <c r="S122" s="101" t="s">
        <v>102</v>
      </c>
      <c r="T122" s="112"/>
      <c r="U122" s="112"/>
      <c r="V122" s="112">
        <v>7</v>
      </c>
      <c r="W122" s="112">
        <v>10</v>
      </c>
      <c r="X122" s="112">
        <v>5</v>
      </c>
      <c r="Y122" s="112">
        <v>5</v>
      </c>
      <c r="Z122" s="112">
        <v>8</v>
      </c>
      <c r="AB122" s="109" t="str">
        <f>TEXT(Z122,"###,###")</f>
        <v>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657</v>
      </c>
      <c r="W124" s="112">
        <v>688</v>
      </c>
      <c r="X124" s="112">
        <v>668</v>
      </c>
      <c r="Y124" s="112">
        <v>625</v>
      </c>
      <c r="Z124" s="112">
        <v>554</v>
      </c>
      <c r="AB124" s="109" t="str">
        <f>TEXT(Z124,"###,###")</f>
        <v>554</v>
      </c>
      <c r="AD124" s="127">
        <f>Z124/$Z$7*100</f>
        <v>99.105545617173533</v>
      </c>
    </row>
    <row r="125" spans="19:32" x14ac:dyDescent="0.25">
      <c r="S125" s="101" t="s">
        <v>104</v>
      </c>
      <c r="T125" s="112"/>
      <c r="U125" s="112"/>
      <c r="V125" s="112">
        <v>7</v>
      </c>
      <c r="W125" s="112">
        <v>13</v>
      </c>
      <c r="X125" s="112">
        <v>5</v>
      </c>
      <c r="Y125" s="112">
        <v>5</v>
      </c>
      <c r="Z125" s="112">
        <v>13</v>
      </c>
      <c r="AB125" s="109" t="str">
        <f>TEXT(Z125,"###,###")</f>
        <v>13</v>
      </c>
      <c r="AD125" s="127">
        <f>Z125/$Z$7*100</f>
        <v>2.3255813953488373</v>
      </c>
    </row>
    <row r="127" spans="19:32" x14ac:dyDescent="0.25">
      <c r="S127" s="101" t="s">
        <v>105</v>
      </c>
      <c r="T127" s="112"/>
      <c r="U127" s="112"/>
      <c r="V127" s="112">
        <v>328</v>
      </c>
      <c r="W127" s="112">
        <v>350</v>
      </c>
      <c r="X127" s="112">
        <v>336</v>
      </c>
      <c r="Y127" s="112">
        <v>303</v>
      </c>
      <c r="Z127" s="112">
        <v>253</v>
      </c>
      <c r="AB127" s="109" t="str">
        <f>TEXT(Z127,"###,###")</f>
        <v>253</v>
      </c>
      <c r="AD127" s="127">
        <f>Z127/$Z$7*100</f>
        <v>45.259391771019679</v>
      </c>
    </row>
    <row r="128" spans="19:32" x14ac:dyDescent="0.25">
      <c r="S128" s="101" t="s">
        <v>106</v>
      </c>
      <c r="T128" s="112"/>
      <c r="U128" s="112"/>
      <c r="V128" s="112">
        <v>331</v>
      </c>
      <c r="W128" s="112">
        <v>340</v>
      </c>
      <c r="X128" s="112">
        <v>331</v>
      </c>
      <c r="Y128" s="112">
        <v>326</v>
      </c>
      <c r="Z128" s="112">
        <v>300</v>
      </c>
      <c r="AB128" s="109" t="str">
        <f>TEXT(Z128,"###,###")</f>
        <v>300</v>
      </c>
      <c r="AD128" s="127">
        <f>Z128/$Z$7*100</f>
        <v>53.667262969588549</v>
      </c>
    </row>
    <row r="130" spans="19:20" x14ac:dyDescent="0.25">
      <c r="S130" s="101" t="s">
        <v>280</v>
      </c>
      <c r="T130" s="127">
        <v>97.674418604651152</v>
      </c>
    </row>
    <row r="131" spans="19:20" x14ac:dyDescent="0.25">
      <c r="S131" s="101" t="s">
        <v>281</v>
      </c>
      <c r="T131" s="127">
        <v>0.89445438282647582</v>
      </c>
    </row>
    <row r="132" spans="19:20" x14ac:dyDescent="0.25">
      <c r="S132" s="101" t="s">
        <v>282</v>
      </c>
      <c r="T132" s="127">
        <v>1.4311270125223614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B1E060C-0294-4FCC-85D0-26F5C345E5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4D7A9F7-F3AE-4274-B240-9E86A6C24E8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D7D60A0-0BD9-4119-87BF-C5ACFD93A62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6663DD6-589A-434F-8743-4EE0238E89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9D8A5-7C78-4761-B7D7-3AEBA14E07F4}">
  <sheetPr codeName="Sheet12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167</v>
      </c>
      <c r="T1" s="99"/>
      <c r="U1" s="99"/>
      <c r="V1" s="99"/>
      <c r="W1" s="99"/>
      <c r="X1" s="99"/>
      <c r="Y1" s="100" t="s">
        <v>254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167</v>
      </c>
      <c r="Y3" s="105" t="s">
        <v>254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9.56 Paroo,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1053</v>
      </c>
      <c r="W4" s="108">
        <v>1224</v>
      </c>
      <c r="X4" s="108">
        <v>1088</v>
      </c>
      <c r="Y4" s="108">
        <v>1171</v>
      </c>
      <c r="Z4" s="108">
        <v>1171</v>
      </c>
      <c r="AB4" s="109" t="str">
        <f>TEXT(Z4,"###,###")</f>
        <v>1,171</v>
      </c>
      <c r="AD4" s="110">
        <f>Z4/Y4-1</f>
        <v>0</v>
      </c>
      <c r="AF4" s="110">
        <f>Z4/V4-1</f>
        <v>0.11206077872744546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549</v>
      </c>
      <c r="W5" s="108">
        <v>615</v>
      </c>
      <c r="X5" s="108">
        <v>548</v>
      </c>
      <c r="Y5" s="108">
        <v>567</v>
      </c>
      <c r="Z5" s="108">
        <v>587</v>
      </c>
      <c r="AB5" s="109" t="str">
        <f>TEXT(Z5,"###,###")</f>
        <v>587</v>
      </c>
      <c r="AD5" s="110">
        <f t="shared" ref="AD5:AD9" si="0">Z5/Y5-1</f>
        <v>3.5273368606701938E-2</v>
      </c>
      <c r="AF5" s="110">
        <f t="shared" ref="AF5:AF9" si="1">Z5/V5-1</f>
        <v>6.9216757741347834E-2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508</v>
      </c>
      <c r="W6" s="108">
        <v>607</v>
      </c>
      <c r="X6" s="108">
        <v>535</v>
      </c>
      <c r="Y6" s="108">
        <v>608</v>
      </c>
      <c r="Z6" s="108">
        <v>582</v>
      </c>
      <c r="AB6" s="109" t="str">
        <f>TEXT(Z6,"###,###")</f>
        <v>582</v>
      </c>
      <c r="AD6" s="110">
        <f t="shared" si="0"/>
        <v>-4.2763157894736836E-2</v>
      </c>
      <c r="AF6" s="110">
        <f t="shared" si="1"/>
        <v>0.14566929133858264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709</v>
      </c>
      <c r="W7" s="108">
        <v>809</v>
      </c>
      <c r="X7" s="108">
        <v>722</v>
      </c>
      <c r="Y7" s="108">
        <v>803</v>
      </c>
      <c r="Z7" s="108">
        <v>807</v>
      </c>
      <c r="AB7" s="109" t="str">
        <f>TEXT(Z7,"###,###")</f>
        <v>807</v>
      </c>
      <c r="AD7" s="110">
        <f t="shared" si="0"/>
        <v>4.9813200498132204E-3</v>
      </c>
      <c r="AF7" s="110">
        <f t="shared" si="1"/>
        <v>0.1382228490832158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1,171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807</v>
      </c>
      <c r="P8" s="67"/>
      <c r="S8" s="107" t="s">
        <v>84</v>
      </c>
      <c r="T8" s="108"/>
      <c r="U8" s="108"/>
      <c r="V8" s="108">
        <v>32883.29</v>
      </c>
      <c r="W8" s="108">
        <v>33966</v>
      </c>
      <c r="X8" s="108">
        <v>35802.07</v>
      </c>
      <c r="Y8" s="108">
        <v>37750.57</v>
      </c>
      <c r="Z8" s="108">
        <v>40760.94</v>
      </c>
      <c r="AB8" s="109" t="str">
        <f>TEXT(Z8,"$###,###")</f>
        <v>$40,761</v>
      </c>
      <c r="AD8" s="110">
        <f t="shared" si="0"/>
        <v>7.9743696585243606E-2</v>
      </c>
      <c r="AF8" s="110">
        <f t="shared" si="1"/>
        <v>0.23956392441267282</v>
      </c>
    </row>
    <row r="9" spans="1:32" x14ac:dyDescent="0.25">
      <c r="A9" s="30" t="s">
        <v>14</v>
      </c>
      <c r="B9" s="71"/>
      <c r="C9" s="72"/>
      <c r="D9" s="73">
        <f>AD104</f>
        <v>54.910333048676343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51.053283767038415</v>
      </c>
      <c r="P9" s="74" t="s">
        <v>85</v>
      </c>
      <c r="S9" s="107" t="s">
        <v>7</v>
      </c>
      <c r="T9" s="108"/>
      <c r="U9" s="108"/>
      <c r="V9" s="108">
        <v>30757596</v>
      </c>
      <c r="W9" s="108">
        <v>32128674</v>
      </c>
      <c r="X9" s="108">
        <v>27110640</v>
      </c>
      <c r="Y9" s="108">
        <v>34033112</v>
      </c>
      <c r="Z9" s="108">
        <v>38785878</v>
      </c>
      <c r="AB9" s="109" t="str">
        <f>TEXT(Z9/1000000,"$#,###.0")&amp;" mil"</f>
        <v>$38.8 mil</v>
      </c>
      <c r="AD9" s="110">
        <f t="shared" si="0"/>
        <v>0.13965123142426705</v>
      </c>
      <c r="AF9" s="110">
        <f t="shared" si="1"/>
        <v>0.26101786368479507</v>
      </c>
    </row>
    <row r="10" spans="1:32" x14ac:dyDescent="0.25">
      <c r="A10" s="30" t="s">
        <v>17</v>
      </c>
      <c r="B10" s="71"/>
      <c r="C10" s="72"/>
      <c r="D10" s="73">
        <f>AD105</f>
        <v>28.86421861656704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48.698884758364315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69.021065675340765</v>
      </c>
      <c r="P11" s="74" t="s">
        <v>85</v>
      </c>
      <c r="S11" s="107" t="s">
        <v>29</v>
      </c>
      <c r="T11" s="112"/>
      <c r="U11" s="112"/>
      <c r="V11" s="112">
        <v>848</v>
      </c>
      <c r="W11" s="112">
        <v>972</v>
      </c>
      <c r="X11" s="112">
        <v>881</v>
      </c>
      <c r="Y11" s="112">
        <v>924</v>
      </c>
      <c r="Z11" s="112">
        <v>916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20.198265179677819</v>
      </c>
      <c r="P12" s="74" t="s">
        <v>85</v>
      </c>
      <c r="S12" s="107" t="s">
        <v>30</v>
      </c>
      <c r="T12" s="112"/>
      <c r="U12" s="112"/>
      <c r="V12" s="112">
        <v>205</v>
      </c>
      <c r="W12" s="112">
        <v>257</v>
      </c>
      <c r="X12" s="112">
        <v>200</v>
      </c>
      <c r="Y12" s="112">
        <v>249</v>
      </c>
      <c r="Z12" s="112">
        <v>255</v>
      </c>
    </row>
    <row r="13" spans="1:32" ht="15" customHeight="1" x14ac:dyDescent="0.25">
      <c r="A13" s="30" t="s">
        <v>19</v>
      </c>
      <c r="B13" s="72"/>
      <c r="C13" s="72"/>
      <c r="D13" s="73">
        <f>AD108</f>
        <v>19.897523484201539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11.524163568773234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19.641332194705381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44.8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19.385140905209223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16.932515337423311</v>
      </c>
      <c r="P15" s="74" t="s">
        <v>85</v>
      </c>
      <c r="S15" s="115" t="s">
        <v>61</v>
      </c>
      <c r="T15" s="115"/>
      <c r="U15" s="116"/>
      <c r="V15" s="116">
        <v>213</v>
      </c>
      <c r="W15" s="116">
        <v>224</v>
      </c>
      <c r="X15" s="116">
        <v>229</v>
      </c>
      <c r="Y15" s="112">
        <v>212</v>
      </c>
      <c r="Z15" s="112">
        <v>210</v>
      </c>
      <c r="AB15" s="117">
        <f t="shared" ref="AB15:AB34" si="2">IF(Z15="np",0,Z15/$Z$34)</f>
        <v>0.17933390264731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24.252775405636211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83.067484662576689</v>
      </c>
      <c r="P16" s="37" t="s">
        <v>85</v>
      </c>
      <c r="S16" s="115" t="s">
        <v>62</v>
      </c>
      <c r="T16" s="115"/>
      <c r="U16" s="116"/>
      <c r="V16" s="116">
        <v>10</v>
      </c>
      <c r="W16" s="116">
        <v>7</v>
      </c>
      <c r="X16" s="116">
        <v>8</v>
      </c>
      <c r="Y16" s="112">
        <v>8</v>
      </c>
      <c r="Z16" s="112">
        <v>9</v>
      </c>
      <c r="AB16" s="117">
        <f t="shared" si="2"/>
        <v>7.6857386848847142E-3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8</v>
      </c>
      <c r="W17" s="116">
        <v>36</v>
      </c>
      <c r="X17" s="116">
        <v>17</v>
      </c>
      <c r="Y17" s="112">
        <v>17</v>
      </c>
      <c r="Z17" s="112">
        <v>19</v>
      </c>
      <c r="AB17" s="117">
        <f t="shared" si="2"/>
        <v>1.6225448334756618E-2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15</v>
      </c>
      <c r="W18" s="116">
        <v>12</v>
      </c>
      <c r="X18" s="116">
        <v>10</v>
      </c>
      <c r="Y18" s="112">
        <v>16</v>
      </c>
      <c r="Z18" s="112">
        <v>18</v>
      </c>
      <c r="AB18" s="117">
        <f t="shared" si="2"/>
        <v>1.5371477369769428E-2</v>
      </c>
    </row>
    <row r="19" spans="1:28" x14ac:dyDescent="0.25">
      <c r="A19" s="63" t="str">
        <f>$S$1&amp;" ("&amp;$V$2&amp;" to "&amp;$Z$2&amp;")"</f>
        <v>Paroo (2016-17 to 2020-21)</v>
      </c>
      <c r="B19" s="63"/>
      <c r="C19" s="63"/>
      <c r="D19" s="63"/>
      <c r="E19" s="63"/>
      <c r="F19" s="63"/>
      <c r="G19" s="63" t="str">
        <f>$S$1&amp;" ("&amp;$V$2&amp;" to "&amp;$Z$2&amp;")"</f>
        <v>Paroo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30</v>
      </c>
      <c r="W19" s="116">
        <v>53</v>
      </c>
      <c r="X19" s="116">
        <v>33</v>
      </c>
      <c r="Y19" s="112">
        <v>59</v>
      </c>
      <c r="Z19" s="112">
        <v>47</v>
      </c>
      <c r="AB19" s="117">
        <f t="shared" si="2"/>
        <v>4.0136635354397952E-2</v>
      </c>
    </row>
    <row r="20" spans="1:28" x14ac:dyDescent="0.25">
      <c r="S20" s="115" t="s">
        <v>66</v>
      </c>
      <c r="T20" s="115"/>
      <c r="U20" s="116"/>
      <c r="V20" s="116">
        <v>23</v>
      </c>
      <c r="W20" s="116">
        <v>30</v>
      </c>
      <c r="X20" s="116">
        <v>26</v>
      </c>
      <c r="Y20" s="112">
        <v>21</v>
      </c>
      <c r="Z20" s="112">
        <v>23</v>
      </c>
      <c r="AB20" s="117">
        <f t="shared" si="2"/>
        <v>1.9641332194705381E-2</v>
      </c>
    </row>
    <row r="21" spans="1:28" x14ac:dyDescent="0.25">
      <c r="S21" s="115" t="s">
        <v>67</v>
      </c>
      <c r="T21" s="115"/>
      <c r="U21" s="116"/>
      <c r="V21" s="116">
        <v>65</v>
      </c>
      <c r="W21" s="116">
        <v>68</v>
      </c>
      <c r="X21" s="116">
        <v>74</v>
      </c>
      <c r="Y21" s="112">
        <v>67</v>
      </c>
      <c r="Z21" s="112">
        <v>87</v>
      </c>
      <c r="AB21" s="117">
        <f t="shared" si="2"/>
        <v>7.4295473953885569E-2</v>
      </c>
    </row>
    <row r="22" spans="1:28" x14ac:dyDescent="0.25">
      <c r="S22" s="115" t="s">
        <v>68</v>
      </c>
      <c r="T22" s="115"/>
      <c r="U22" s="116"/>
      <c r="V22" s="116">
        <v>37</v>
      </c>
      <c r="W22" s="116">
        <v>42</v>
      </c>
      <c r="X22" s="116">
        <v>38</v>
      </c>
      <c r="Y22" s="112">
        <v>47</v>
      </c>
      <c r="Z22" s="112">
        <v>61</v>
      </c>
      <c r="AB22" s="117">
        <f t="shared" si="2"/>
        <v>5.2092228864218618E-2</v>
      </c>
    </row>
    <row r="23" spans="1:28" x14ac:dyDescent="0.25">
      <c r="S23" s="115" t="s">
        <v>69</v>
      </c>
      <c r="T23" s="115"/>
      <c r="U23" s="116"/>
      <c r="V23" s="116">
        <v>40</v>
      </c>
      <c r="W23" s="116">
        <v>61</v>
      </c>
      <c r="X23" s="116">
        <v>49</v>
      </c>
      <c r="Y23" s="112">
        <v>33</v>
      </c>
      <c r="Z23" s="112">
        <v>41</v>
      </c>
      <c r="AB23" s="117">
        <f t="shared" si="2"/>
        <v>3.5012809564474806E-2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71</v>
      </c>
      <c r="T25" s="115"/>
      <c r="U25" s="116"/>
      <c r="V25" s="116">
        <v>14</v>
      </c>
      <c r="W25" s="116">
        <v>17</v>
      </c>
      <c r="X25" s="116">
        <v>16</v>
      </c>
      <c r="Y25" s="112">
        <v>13</v>
      </c>
      <c r="Z25" s="112">
        <v>23</v>
      </c>
      <c r="AB25" s="117">
        <f t="shared" si="2"/>
        <v>1.9641332194705381E-2</v>
      </c>
    </row>
    <row r="26" spans="1:28" x14ac:dyDescent="0.25">
      <c r="S26" s="115" t="s">
        <v>72</v>
      </c>
      <c r="T26" s="115"/>
      <c r="U26" s="116"/>
      <c r="V26" s="116">
        <v>26</v>
      </c>
      <c r="W26" s="116">
        <v>28</v>
      </c>
      <c r="X26" s="116">
        <v>25</v>
      </c>
      <c r="Y26" s="112">
        <v>40</v>
      </c>
      <c r="Z26" s="112">
        <v>34</v>
      </c>
      <c r="AB26" s="117">
        <f t="shared" si="2"/>
        <v>2.9035012809564473E-2</v>
      </c>
    </row>
    <row r="27" spans="1:28" x14ac:dyDescent="0.25">
      <c r="S27" s="115" t="s">
        <v>73</v>
      </c>
      <c r="T27" s="115"/>
      <c r="U27" s="116"/>
      <c r="V27" s="116">
        <v>27</v>
      </c>
      <c r="W27" s="116">
        <v>36</v>
      </c>
      <c r="X27" s="116">
        <v>43</v>
      </c>
      <c r="Y27" s="112">
        <v>34</v>
      </c>
      <c r="Z27" s="112">
        <v>38</v>
      </c>
      <c r="AB27" s="117">
        <f t="shared" si="2"/>
        <v>3.2450896669513236E-2</v>
      </c>
    </row>
    <row r="28" spans="1:28" x14ac:dyDescent="0.25">
      <c r="S28" s="115" t="s">
        <v>74</v>
      </c>
      <c r="T28" s="115"/>
      <c r="U28" s="116"/>
      <c r="V28" s="116">
        <v>44</v>
      </c>
      <c r="W28" s="116">
        <v>35</v>
      </c>
      <c r="X28" s="116">
        <v>25</v>
      </c>
      <c r="Y28" s="112">
        <v>41</v>
      </c>
      <c r="Z28" s="112">
        <v>36</v>
      </c>
      <c r="AB28" s="117">
        <f t="shared" si="2"/>
        <v>3.0742954739538857E-2</v>
      </c>
    </row>
    <row r="29" spans="1:28" x14ac:dyDescent="0.25">
      <c r="S29" s="115" t="s">
        <v>75</v>
      </c>
      <c r="T29" s="115"/>
      <c r="U29" s="116"/>
      <c r="V29" s="116">
        <v>142</v>
      </c>
      <c r="W29" s="116">
        <v>150</v>
      </c>
      <c r="X29" s="116">
        <v>133</v>
      </c>
      <c r="Y29" s="112">
        <v>151</v>
      </c>
      <c r="Z29" s="112">
        <v>142</v>
      </c>
      <c r="AB29" s="117">
        <f t="shared" si="2"/>
        <v>0.12126387702818105</v>
      </c>
    </row>
    <row r="30" spans="1:28" x14ac:dyDescent="0.25">
      <c r="S30" s="115" t="s">
        <v>76</v>
      </c>
      <c r="T30" s="115"/>
      <c r="U30" s="116"/>
      <c r="V30" s="116">
        <v>76</v>
      </c>
      <c r="W30" s="116">
        <v>101</v>
      </c>
      <c r="X30" s="116">
        <v>111</v>
      </c>
      <c r="Y30" s="112">
        <v>88</v>
      </c>
      <c r="Z30" s="112">
        <v>93</v>
      </c>
      <c r="AB30" s="117">
        <f t="shared" si="2"/>
        <v>7.9419299743808708E-2</v>
      </c>
    </row>
    <row r="31" spans="1:28" x14ac:dyDescent="0.25">
      <c r="S31" s="115" t="s">
        <v>77</v>
      </c>
      <c r="T31" s="115"/>
      <c r="U31" s="116"/>
      <c r="V31" s="116">
        <v>107</v>
      </c>
      <c r="W31" s="116">
        <v>133</v>
      </c>
      <c r="X31" s="116">
        <v>117</v>
      </c>
      <c r="Y31" s="112">
        <v>142</v>
      </c>
      <c r="Z31" s="112">
        <v>133</v>
      </c>
      <c r="AB31" s="117">
        <f t="shared" si="2"/>
        <v>0.11357813834329633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6</v>
      </c>
      <c r="W32" s="116">
        <v>3</v>
      </c>
      <c r="X32" s="116">
        <v>6</v>
      </c>
      <c r="Y32" s="112">
        <v>7</v>
      </c>
      <c r="Z32" s="112">
        <v>6</v>
      </c>
      <c r="AB32" s="117">
        <f t="shared" si="2"/>
        <v>5.1238257899231428E-3</v>
      </c>
    </row>
    <row r="33" spans="19:32" x14ac:dyDescent="0.25">
      <c r="S33" s="115" t="s">
        <v>79</v>
      </c>
      <c r="T33" s="115"/>
      <c r="U33" s="116"/>
      <c r="V33" s="116">
        <v>34</v>
      </c>
      <c r="W33" s="116">
        <v>45</v>
      </c>
      <c r="X33" s="116">
        <v>32</v>
      </c>
      <c r="Y33" s="112">
        <v>52</v>
      </c>
      <c r="Z33" s="112">
        <v>45</v>
      </c>
      <c r="AB33" s="117">
        <f t="shared" si="2"/>
        <v>3.8428693424423573E-2</v>
      </c>
    </row>
    <row r="34" spans="19:32" x14ac:dyDescent="0.25">
      <c r="S34" s="118" t="s">
        <v>53</v>
      </c>
      <c r="T34" s="118"/>
      <c r="U34" s="119"/>
      <c r="V34" s="119">
        <v>1054</v>
      </c>
      <c r="W34" s="119">
        <v>1230</v>
      </c>
      <c r="X34" s="119">
        <v>1083</v>
      </c>
      <c r="Y34" s="120">
        <v>1172</v>
      </c>
      <c r="Z34" s="120">
        <v>1171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592</v>
      </c>
      <c r="W37" s="112">
        <v>686</v>
      </c>
      <c r="X37" s="112">
        <v>580</v>
      </c>
      <c r="Y37" s="112">
        <v>659</v>
      </c>
      <c r="Z37" s="112">
        <v>677</v>
      </c>
      <c r="AB37" s="132">
        <f>Z37/Z40*100</f>
        <v>83.067484662576689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115</v>
      </c>
      <c r="W38" s="112">
        <v>132</v>
      </c>
      <c r="X38" s="112">
        <v>143</v>
      </c>
      <c r="Y38" s="112">
        <v>144</v>
      </c>
      <c r="Z38" s="112">
        <v>138</v>
      </c>
      <c r="AB38" s="132">
        <f>Z38/Z40*100</f>
        <v>16.932515337423311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707</v>
      </c>
      <c r="W40" s="112">
        <v>818</v>
      </c>
      <c r="X40" s="112">
        <v>723</v>
      </c>
      <c r="Y40" s="112">
        <v>803</v>
      </c>
      <c r="Z40" s="112">
        <v>815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1</v>
      </c>
    </row>
    <row r="45" spans="19:32" x14ac:dyDescent="0.25">
      <c r="S45" s="115" t="s">
        <v>37</v>
      </c>
      <c r="T45" s="115"/>
      <c r="U45" s="112"/>
      <c r="V45" s="112">
        <v>13</v>
      </c>
      <c r="W45" s="112">
        <v>13</v>
      </c>
      <c r="X45" s="112">
        <v>9</v>
      </c>
      <c r="Y45" s="112">
        <v>6</v>
      </c>
      <c r="Z45" s="112">
        <v>13</v>
      </c>
    </row>
    <row r="46" spans="19:32" x14ac:dyDescent="0.25">
      <c r="S46" s="115" t="s">
        <v>38</v>
      </c>
      <c r="T46" s="115"/>
      <c r="U46" s="112"/>
      <c r="V46" s="112">
        <v>27</v>
      </c>
      <c r="W46" s="112">
        <v>31</v>
      </c>
      <c r="X46" s="112">
        <v>26</v>
      </c>
      <c r="Y46" s="112">
        <v>22</v>
      </c>
      <c r="Z46" s="112">
        <v>27</v>
      </c>
    </row>
    <row r="47" spans="19:32" x14ac:dyDescent="0.25">
      <c r="S47" s="115" t="s">
        <v>39</v>
      </c>
      <c r="T47" s="115"/>
      <c r="U47" s="112"/>
      <c r="V47" s="112">
        <v>42</v>
      </c>
      <c r="W47" s="112">
        <v>34</v>
      </c>
      <c r="X47" s="112">
        <v>34</v>
      </c>
      <c r="Y47" s="112">
        <v>38</v>
      </c>
      <c r="Z47" s="112">
        <v>40</v>
      </c>
    </row>
    <row r="48" spans="19:32" x14ac:dyDescent="0.25">
      <c r="S48" s="115" t="s">
        <v>40</v>
      </c>
      <c r="T48" s="115"/>
      <c r="U48" s="112"/>
      <c r="V48" s="112">
        <v>89</v>
      </c>
      <c r="W48" s="112">
        <v>94</v>
      </c>
      <c r="X48" s="112">
        <v>100</v>
      </c>
      <c r="Y48" s="112">
        <v>66</v>
      </c>
      <c r="Z48" s="112">
        <v>62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54</v>
      </c>
      <c r="W49" s="112">
        <v>64</v>
      </c>
      <c r="X49" s="112">
        <v>45</v>
      </c>
      <c r="Y49" s="112">
        <v>66</v>
      </c>
      <c r="Z49" s="112">
        <v>63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Paroo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45</v>
      </c>
      <c r="W50" s="112">
        <v>56</v>
      </c>
      <c r="X50" s="112">
        <v>49</v>
      </c>
      <c r="Y50" s="112">
        <v>47</v>
      </c>
      <c r="Z50" s="112">
        <v>56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60</v>
      </c>
      <c r="W51" s="112">
        <v>51</v>
      </c>
      <c r="X51" s="112">
        <v>37</v>
      </c>
      <c r="Y51" s="112">
        <v>42</v>
      </c>
      <c r="Z51" s="112">
        <v>48</v>
      </c>
    </row>
    <row r="52" spans="1:26" ht="15" customHeight="1" x14ac:dyDescent="0.25">
      <c r="S52" s="115" t="s">
        <v>44</v>
      </c>
      <c r="T52" s="115"/>
      <c r="U52" s="112"/>
      <c r="V52" s="112">
        <v>35</v>
      </c>
      <c r="W52" s="112">
        <v>51</v>
      </c>
      <c r="X52" s="112">
        <v>44</v>
      </c>
      <c r="Y52" s="112">
        <v>52</v>
      </c>
      <c r="Z52" s="112">
        <v>56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44</v>
      </c>
      <c r="W53" s="112">
        <v>41</v>
      </c>
      <c r="X53" s="112">
        <v>45</v>
      </c>
      <c r="Y53" s="112">
        <v>52</v>
      </c>
      <c r="Z53" s="112">
        <v>51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64</v>
      </c>
      <c r="W54" s="112">
        <v>66</v>
      </c>
      <c r="X54" s="112">
        <v>55</v>
      </c>
      <c r="Y54" s="112">
        <v>65</v>
      </c>
      <c r="Z54" s="112">
        <v>49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51</v>
      </c>
      <c r="W55" s="112">
        <v>64</v>
      </c>
      <c r="X55" s="112">
        <v>62</v>
      </c>
      <c r="Y55" s="112">
        <v>42</v>
      </c>
      <c r="Z55" s="112">
        <v>59</v>
      </c>
    </row>
    <row r="56" spans="1:26" ht="15" customHeight="1" x14ac:dyDescent="0.25">
      <c r="S56" s="115" t="s">
        <v>48</v>
      </c>
      <c r="T56" s="115"/>
      <c r="U56" s="112"/>
      <c r="V56" s="112">
        <v>13</v>
      </c>
      <c r="W56" s="112">
        <v>24</v>
      </c>
      <c r="X56" s="112">
        <v>23</v>
      </c>
      <c r="Y56" s="112">
        <v>35</v>
      </c>
      <c r="Z56" s="112">
        <v>30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19</v>
      </c>
      <c r="W57" s="112">
        <v>19</v>
      </c>
      <c r="X57" s="112">
        <v>9</v>
      </c>
      <c r="Y57" s="112">
        <v>20</v>
      </c>
      <c r="Z57" s="112">
        <v>17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</v>
      </c>
      <c r="W58" s="112">
        <v>10</v>
      </c>
      <c r="X58" s="112">
        <v>8</v>
      </c>
      <c r="Y58" s="112">
        <v>13</v>
      </c>
      <c r="Z58" s="112">
        <v>12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550</v>
      </c>
      <c r="W61" s="112">
        <v>619</v>
      </c>
      <c r="X61" s="112">
        <v>548</v>
      </c>
      <c r="Y61" s="112">
        <v>565</v>
      </c>
      <c r="Z61" s="112">
        <v>587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</v>
      </c>
      <c r="W64" s="112">
        <v>8</v>
      </c>
      <c r="X64" s="112">
        <v>8</v>
      </c>
      <c r="Y64" s="112">
        <v>0</v>
      </c>
      <c r="Z64" s="112">
        <v>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Paroo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31</v>
      </c>
      <c r="W65" s="112">
        <v>36</v>
      </c>
      <c r="X65" s="112">
        <v>26</v>
      </c>
      <c r="Y65" s="112">
        <v>34</v>
      </c>
      <c r="Z65" s="112">
        <v>29</v>
      </c>
    </row>
    <row r="66" spans="1:26" x14ac:dyDescent="0.25">
      <c r="S66" s="115" t="s">
        <v>39</v>
      </c>
      <c r="T66" s="115"/>
      <c r="U66" s="112"/>
      <c r="V66" s="112">
        <v>52</v>
      </c>
      <c r="W66" s="112">
        <v>50</v>
      </c>
      <c r="X66" s="112">
        <v>31</v>
      </c>
      <c r="Y66" s="112">
        <v>47</v>
      </c>
      <c r="Z66" s="112">
        <v>40</v>
      </c>
    </row>
    <row r="67" spans="1:26" x14ac:dyDescent="0.25">
      <c r="S67" s="115" t="s">
        <v>40</v>
      </c>
      <c r="T67" s="115"/>
      <c r="U67" s="112"/>
      <c r="V67" s="112">
        <v>69</v>
      </c>
      <c r="W67" s="112">
        <v>71</v>
      </c>
      <c r="X67" s="112">
        <v>53</v>
      </c>
      <c r="Y67" s="112">
        <v>70</v>
      </c>
      <c r="Z67" s="112">
        <v>67</v>
      </c>
    </row>
    <row r="68" spans="1:26" x14ac:dyDescent="0.25">
      <c r="S68" s="115" t="s">
        <v>41</v>
      </c>
      <c r="T68" s="115"/>
      <c r="U68" s="112"/>
      <c r="V68" s="112">
        <v>27</v>
      </c>
      <c r="W68" s="112">
        <v>55</v>
      </c>
      <c r="X68" s="112">
        <v>56</v>
      </c>
      <c r="Y68" s="112">
        <v>65</v>
      </c>
      <c r="Z68" s="112">
        <v>55</v>
      </c>
    </row>
    <row r="69" spans="1:26" x14ac:dyDescent="0.25">
      <c r="S69" s="115" t="s">
        <v>42</v>
      </c>
      <c r="T69" s="115"/>
      <c r="U69" s="112"/>
      <c r="V69" s="112">
        <v>35</v>
      </c>
      <c r="W69" s="112">
        <v>41</v>
      </c>
      <c r="X69" s="112">
        <v>48</v>
      </c>
      <c r="Y69" s="112">
        <v>49</v>
      </c>
      <c r="Z69" s="112">
        <v>49</v>
      </c>
    </row>
    <row r="70" spans="1:26" x14ac:dyDescent="0.25">
      <c r="S70" s="115" t="s">
        <v>43</v>
      </c>
      <c r="T70" s="115"/>
      <c r="U70" s="112"/>
      <c r="V70" s="112">
        <v>41</v>
      </c>
      <c r="W70" s="112">
        <v>44</v>
      </c>
      <c r="X70" s="112">
        <v>44</v>
      </c>
      <c r="Y70" s="112">
        <v>39</v>
      </c>
      <c r="Z70" s="112">
        <v>49</v>
      </c>
    </row>
    <row r="71" spans="1:26" x14ac:dyDescent="0.25">
      <c r="S71" s="115" t="s">
        <v>44</v>
      </c>
      <c r="T71" s="115"/>
      <c r="U71" s="112"/>
      <c r="V71" s="112">
        <v>43</v>
      </c>
      <c r="W71" s="112">
        <v>75</v>
      </c>
      <c r="X71" s="112">
        <v>63</v>
      </c>
      <c r="Y71" s="112">
        <v>77</v>
      </c>
      <c r="Z71" s="112">
        <v>67</v>
      </c>
    </row>
    <row r="72" spans="1:26" x14ac:dyDescent="0.25">
      <c r="S72" s="115" t="s">
        <v>45</v>
      </c>
      <c r="T72" s="115"/>
      <c r="U72" s="112"/>
      <c r="V72" s="112">
        <v>62</v>
      </c>
      <c r="W72" s="112">
        <v>69</v>
      </c>
      <c r="X72" s="112">
        <v>54</v>
      </c>
      <c r="Y72" s="112">
        <v>52</v>
      </c>
      <c r="Z72" s="112">
        <v>61</v>
      </c>
    </row>
    <row r="73" spans="1:26" x14ac:dyDescent="0.25">
      <c r="S73" s="115" t="s">
        <v>46</v>
      </c>
      <c r="T73" s="115"/>
      <c r="U73" s="112"/>
      <c r="V73" s="112">
        <v>63</v>
      </c>
      <c r="W73" s="112">
        <v>63</v>
      </c>
      <c r="X73" s="112">
        <v>50</v>
      </c>
      <c r="Y73" s="112">
        <v>63</v>
      </c>
      <c r="Z73" s="112">
        <v>55</v>
      </c>
    </row>
    <row r="74" spans="1:26" x14ac:dyDescent="0.25">
      <c r="S74" s="115" t="s">
        <v>47</v>
      </c>
      <c r="T74" s="115"/>
      <c r="U74" s="112"/>
      <c r="V74" s="112">
        <v>39</v>
      </c>
      <c r="W74" s="112">
        <v>42</v>
      </c>
      <c r="X74" s="112">
        <v>53</v>
      </c>
      <c r="Y74" s="112">
        <v>52</v>
      </c>
      <c r="Z74" s="112">
        <v>46</v>
      </c>
    </row>
    <row r="75" spans="1:26" x14ac:dyDescent="0.25">
      <c r="S75" s="115" t="s">
        <v>48</v>
      </c>
      <c r="T75" s="115"/>
      <c r="U75" s="112"/>
      <c r="V75" s="112">
        <v>18</v>
      </c>
      <c r="W75" s="112">
        <v>25</v>
      </c>
      <c r="X75" s="112">
        <v>32</v>
      </c>
      <c r="Y75" s="112">
        <v>31</v>
      </c>
      <c r="Z75" s="112">
        <v>29</v>
      </c>
    </row>
    <row r="76" spans="1:26" x14ac:dyDescent="0.25">
      <c r="S76" s="115" t="s">
        <v>49</v>
      </c>
      <c r="T76" s="115"/>
      <c r="U76" s="112"/>
      <c r="V76" s="112">
        <v>17</v>
      </c>
      <c r="W76" s="112">
        <v>20</v>
      </c>
      <c r="X76" s="112">
        <v>12</v>
      </c>
      <c r="Y76" s="112">
        <v>17</v>
      </c>
      <c r="Z76" s="112">
        <v>18</v>
      </c>
    </row>
    <row r="77" spans="1:26" x14ac:dyDescent="0.25">
      <c r="S77" s="115" t="s">
        <v>50</v>
      </c>
      <c r="T77" s="115"/>
      <c r="U77" s="112"/>
      <c r="V77" s="112">
        <v>6</v>
      </c>
      <c r="W77" s="112">
        <v>8</v>
      </c>
      <c r="X77" s="112">
        <v>4</v>
      </c>
      <c r="Y77" s="112">
        <v>3</v>
      </c>
      <c r="Z77" s="112">
        <v>8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2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504</v>
      </c>
      <c r="W80" s="112">
        <v>612</v>
      </c>
      <c r="X80" s="112">
        <v>541</v>
      </c>
      <c r="Y80" s="112">
        <v>603</v>
      </c>
      <c r="Z80" s="112">
        <v>582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Paroo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29</v>
      </c>
      <c r="W83" s="112">
        <v>37</v>
      </c>
      <c r="X83" s="112">
        <v>32</v>
      </c>
      <c r="Y83" s="112">
        <v>36</v>
      </c>
      <c r="Z83" s="112">
        <v>40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9</v>
      </c>
      <c r="W84" s="112">
        <v>7</v>
      </c>
      <c r="X84" s="112">
        <v>14</v>
      </c>
      <c r="Y84" s="112">
        <v>12</v>
      </c>
      <c r="Z84" s="112">
        <v>12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37</v>
      </c>
      <c r="W85" s="112">
        <v>46</v>
      </c>
      <c r="X85" s="112">
        <v>51</v>
      </c>
      <c r="Y85" s="112">
        <v>52</v>
      </c>
      <c r="Z85" s="112">
        <v>57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1,171</v>
      </c>
      <c r="D86" s="96">
        <f t="shared" ref="D86:D91" si="4">AD4</f>
        <v>0</v>
      </c>
      <c r="E86" s="97">
        <f t="shared" ref="E86:E91" si="5">AD4</f>
        <v>0</v>
      </c>
      <c r="F86" s="96">
        <f t="shared" ref="F86:F91" si="6">AF4</f>
        <v>0.11206077872744546</v>
      </c>
      <c r="G86" s="97">
        <f t="shared" ref="G86:G91" si="7">AF4</f>
        <v>0.11206077872744546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25</v>
      </c>
      <c r="W86" s="112">
        <v>32</v>
      </c>
      <c r="X86" s="112">
        <v>20</v>
      </c>
      <c r="Y86" s="112">
        <v>27</v>
      </c>
      <c r="Z86" s="112">
        <v>28</v>
      </c>
    </row>
    <row r="87" spans="1:30" ht="15" customHeight="1" x14ac:dyDescent="0.25">
      <c r="A87" s="98" t="s">
        <v>4</v>
      </c>
      <c r="B87" s="49"/>
      <c r="C87" s="57" t="str">
        <f t="shared" si="3"/>
        <v>587</v>
      </c>
      <c r="D87" s="96">
        <f t="shared" si="4"/>
        <v>3.5273368606701938E-2</v>
      </c>
      <c r="E87" s="97">
        <f t="shared" si="5"/>
        <v>3.5273368606701938E-2</v>
      </c>
      <c r="F87" s="96">
        <f t="shared" si="6"/>
        <v>6.9216757741347834E-2</v>
      </c>
      <c r="G87" s="97">
        <f t="shared" si="7"/>
        <v>6.9216757741347834E-2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14</v>
      </c>
      <c r="W87" s="112">
        <v>16</v>
      </c>
      <c r="X87" s="112">
        <v>11</v>
      </c>
      <c r="Y87" s="112">
        <v>6</v>
      </c>
      <c r="Z87" s="112">
        <v>11</v>
      </c>
    </row>
    <row r="88" spans="1:30" ht="15" customHeight="1" x14ac:dyDescent="0.25">
      <c r="A88" s="98" t="s">
        <v>5</v>
      </c>
      <c r="B88" s="49"/>
      <c r="C88" s="57" t="str">
        <f t="shared" si="3"/>
        <v>582</v>
      </c>
      <c r="D88" s="96">
        <f t="shared" si="4"/>
        <v>-4.2763157894736836E-2</v>
      </c>
      <c r="E88" s="97">
        <f t="shared" si="5"/>
        <v>-4.2763157894736836E-2</v>
      </c>
      <c r="F88" s="96">
        <f t="shared" si="6"/>
        <v>0.14566929133858264</v>
      </c>
      <c r="G88" s="97">
        <f t="shared" si="7"/>
        <v>0.14566929133858264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13</v>
      </c>
      <c r="W88" s="112">
        <v>5</v>
      </c>
      <c r="X88" s="112">
        <v>4</v>
      </c>
      <c r="Y88" s="112">
        <v>8</v>
      </c>
      <c r="Z88" s="112">
        <v>15</v>
      </c>
    </row>
    <row r="89" spans="1:30" ht="15" customHeight="1" x14ac:dyDescent="0.25">
      <c r="A89" s="49" t="s">
        <v>6</v>
      </c>
      <c r="B89" s="49"/>
      <c r="C89" s="57" t="str">
        <f t="shared" si="3"/>
        <v>807</v>
      </c>
      <c r="D89" s="96">
        <f t="shared" si="4"/>
        <v>4.9813200498132204E-3</v>
      </c>
      <c r="E89" s="97">
        <f t="shared" si="5"/>
        <v>4.9813200498132204E-3</v>
      </c>
      <c r="F89" s="96">
        <f t="shared" si="6"/>
        <v>0.1382228490832158</v>
      </c>
      <c r="G89" s="97">
        <f t="shared" si="7"/>
        <v>0.1382228490832158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27</v>
      </c>
      <c r="W89" s="112">
        <v>33</v>
      </c>
      <c r="X89" s="112">
        <v>37</v>
      </c>
      <c r="Y89" s="112">
        <v>36</v>
      </c>
      <c r="Z89" s="112">
        <v>32</v>
      </c>
    </row>
    <row r="90" spans="1:30" ht="15" customHeight="1" x14ac:dyDescent="0.25">
      <c r="A90" s="49" t="s">
        <v>98</v>
      </c>
      <c r="B90" s="49"/>
      <c r="C90" s="57" t="str">
        <f t="shared" si="3"/>
        <v>$40,761</v>
      </c>
      <c r="D90" s="96">
        <f t="shared" si="4"/>
        <v>7.9743696585243606E-2</v>
      </c>
      <c r="E90" s="97">
        <f t="shared" si="5"/>
        <v>7.9743696585243606E-2</v>
      </c>
      <c r="F90" s="96">
        <f t="shared" si="6"/>
        <v>0.23956392441267282</v>
      </c>
      <c r="G90" s="97">
        <f t="shared" si="7"/>
        <v>0.23956392441267282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69</v>
      </c>
      <c r="W90" s="112">
        <v>73</v>
      </c>
      <c r="X90" s="112">
        <v>65</v>
      </c>
      <c r="Y90" s="112">
        <v>67</v>
      </c>
      <c r="Z90" s="112">
        <v>69</v>
      </c>
    </row>
    <row r="91" spans="1:30" ht="15" customHeight="1" x14ac:dyDescent="0.25">
      <c r="A91" s="49" t="s">
        <v>7</v>
      </c>
      <c r="B91" s="49"/>
      <c r="C91" s="57" t="str">
        <f t="shared" si="3"/>
        <v>$38.8 mil</v>
      </c>
      <c r="D91" s="96">
        <f t="shared" si="4"/>
        <v>0.13965123142426705</v>
      </c>
      <c r="E91" s="97">
        <f t="shared" si="5"/>
        <v>0.13965123142426705</v>
      </c>
      <c r="F91" s="96">
        <f t="shared" si="6"/>
        <v>0.26101786368479507</v>
      </c>
      <c r="G91" s="97">
        <f t="shared" si="7"/>
        <v>0.26101786368479507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361</v>
      </c>
      <c r="W91" s="112">
        <v>409</v>
      </c>
      <c r="X91" s="112">
        <v>352</v>
      </c>
      <c r="Y91" s="112">
        <v>398</v>
      </c>
      <c r="Z91" s="112">
        <v>417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17</v>
      </c>
      <c r="W93" s="112">
        <v>26</v>
      </c>
      <c r="X93" s="112">
        <v>26</v>
      </c>
      <c r="Y93" s="112">
        <v>28</v>
      </c>
      <c r="Z93" s="112">
        <v>27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49</v>
      </c>
      <c r="W94" s="112">
        <v>62</v>
      </c>
      <c r="X94" s="112">
        <v>55</v>
      </c>
      <c r="Y94" s="112">
        <v>55</v>
      </c>
      <c r="Z94" s="112">
        <v>57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8</v>
      </c>
      <c r="W95" s="112">
        <v>7</v>
      </c>
      <c r="X95" s="112">
        <v>10</v>
      </c>
      <c r="Y95" s="112">
        <v>12</v>
      </c>
      <c r="Z95" s="112">
        <v>8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65</v>
      </c>
      <c r="W96" s="112">
        <v>87</v>
      </c>
      <c r="X96" s="112">
        <v>78</v>
      </c>
      <c r="Y96" s="112">
        <v>81</v>
      </c>
      <c r="Z96" s="112">
        <v>66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45</v>
      </c>
      <c r="W97" s="112">
        <v>45</v>
      </c>
      <c r="X97" s="112">
        <v>41</v>
      </c>
      <c r="Y97" s="112">
        <v>42</v>
      </c>
      <c r="Z97" s="112">
        <v>46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26</v>
      </c>
      <c r="W98" s="112">
        <v>29</v>
      </c>
      <c r="X98" s="112">
        <v>30</v>
      </c>
      <c r="Y98" s="112">
        <v>21</v>
      </c>
      <c r="Z98" s="112">
        <v>17</v>
      </c>
    </row>
    <row r="99" spans="1:32" ht="15" customHeight="1" x14ac:dyDescent="0.25">
      <c r="S99" s="115" t="s">
        <v>199</v>
      </c>
      <c r="T99" s="115"/>
      <c r="U99" s="112"/>
      <c r="V99" s="112">
        <v>3</v>
      </c>
      <c r="W99" s="112">
        <v>6</v>
      </c>
      <c r="X99" s="112">
        <v>7</v>
      </c>
      <c r="Y99" s="112">
        <v>5</v>
      </c>
      <c r="Z99" s="112">
        <v>3</v>
      </c>
    </row>
    <row r="100" spans="1:32" ht="15" customHeight="1" x14ac:dyDescent="0.25">
      <c r="S100" s="115" t="s">
        <v>58</v>
      </c>
      <c r="T100" s="115"/>
      <c r="U100" s="112"/>
      <c r="V100" s="112">
        <v>31</v>
      </c>
      <c r="W100" s="112">
        <v>39</v>
      </c>
      <c r="X100" s="112">
        <v>32</v>
      </c>
      <c r="Y100" s="112">
        <v>50</v>
      </c>
      <c r="Z100" s="112">
        <v>50</v>
      </c>
    </row>
    <row r="101" spans="1:32" x14ac:dyDescent="0.25">
      <c r="A101" s="18"/>
      <c r="S101" s="118" t="s">
        <v>53</v>
      </c>
      <c r="T101" s="118"/>
      <c r="U101" s="112"/>
      <c r="V101" s="112">
        <v>347</v>
      </c>
      <c r="W101" s="112">
        <v>406</v>
      </c>
      <c r="X101" s="112">
        <v>373</v>
      </c>
      <c r="Y101" s="112">
        <v>404</v>
      </c>
      <c r="Z101" s="112">
        <v>392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597</v>
      </c>
      <c r="W104" s="112">
        <v>626</v>
      </c>
      <c r="X104" s="112">
        <v>608</v>
      </c>
      <c r="Y104" s="112">
        <v>643</v>
      </c>
      <c r="Z104" s="112">
        <v>643</v>
      </c>
      <c r="AB104" s="109" t="str">
        <f>TEXT(Z104,"###,###")</f>
        <v>643</v>
      </c>
      <c r="AD104" s="130">
        <f>Z104/($Z$4)*100</f>
        <v>54.910333048676343</v>
      </c>
      <c r="AF104" s="109"/>
    </row>
    <row r="105" spans="1:32" x14ac:dyDescent="0.25">
      <c r="S105" s="115" t="s">
        <v>17</v>
      </c>
      <c r="T105" s="115"/>
      <c r="U105" s="112"/>
      <c r="V105" s="112">
        <v>330</v>
      </c>
      <c r="W105" s="112">
        <v>367</v>
      </c>
      <c r="X105" s="112">
        <v>340</v>
      </c>
      <c r="Y105" s="112">
        <v>359</v>
      </c>
      <c r="Z105" s="112">
        <v>338</v>
      </c>
      <c r="AB105" s="109" t="str">
        <f>TEXT(Z105,"###,###")</f>
        <v>338</v>
      </c>
      <c r="AD105" s="130">
        <f>Z105/($Z$4)*100</f>
        <v>28.86421861656704</v>
      </c>
      <c r="AF105" s="109"/>
    </row>
    <row r="106" spans="1:32" x14ac:dyDescent="0.25">
      <c r="S106" s="118" t="s">
        <v>53</v>
      </c>
      <c r="T106" s="118"/>
      <c r="U106" s="120"/>
      <c r="V106" s="120">
        <v>927</v>
      </c>
      <c r="W106" s="120">
        <v>993</v>
      </c>
      <c r="X106" s="120">
        <v>948</v>
      </c>
      <c r="Y106" s="120">
        <v>1002</v>
      </c>
      <c r="Z106" s="120">
        <v>981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227</v>
      </c>
      <c r="W108" s="112">
        <v>263</v>
      </c>
      <c r="X108" s="112">
        <v>223</v>
      </c>
      <c r="Y108" s="112">
        <v>209</v>
      </c>
      <c r="Z108" s="112">
        <v>233</v>
      </c>
      <c r="AB108" s="109" t="str">
        <f>TEXT(Z108,"###,###")</f>
        <v>233</v>
      </c>
      <c r="AD108" s="130">
        <f>Z108/($Z$4)*100</f>
        <v>19.897523484201539</v>
      </c>
      <c r="AF108" s="109"/>
    </row>
    <row r="109" spans="1:32" x14ac:dyDescent="0.25">
      <c r="S109" s="115" t="s">
        <v>20</v>
      </c>
      <c r="T109" s="115"/>
      <c r="U109" s="112"/>
      <c r="V109" s="112">
        <v>217</v>
      </c>
      <c r="W109" s="112">
        <v>252</v>
      </c>
      <c r="X109" s="112">
        <v>206</v>
      </c>
      <c r="Y109" s="112">
        <v>254</v>
      </c>
      <c r="Z109" s="112">
        <v>230</v>
      </c>
      <c r="AB109" s="109" t="str">
        <f>TEXT(Z109,"###,###")</f>
        <v>230</v>
      </c>
      <c r="AD109" s="130">
        <f>Z109/($Z$4)*100</f>
        <v>19.641332194705381</v>
      </c>
      <c r="AF109" s="109"/>
    </row>
    <row r="110" spans="1:32" x14ac:dyDescent="0.25">
      <c r="S110" s="115" t="s">
        <v>21</v>
      </c>
      <c r="T110" s="115"/>
      <c r="U110" s="112"/>
      <c r="V110" s="112">
        <v>220</v>
      </c>
      <c r="W110" s="112">
        <v>224</v>
      </c>
      <c r="X110" s="112">
        <v>238</v>
      </c>
      <c r="Y110" s="112">
        <v>259</v>
      </c>
      <c r="Z110" s="112">
        <v>227</v>
      </c>
      <c r="AB110" s="109" t="str">
        <f>TEXT(Z110,"###,###")</f>
        <v>227</v>
      </c>
      <c r="AD110" s="130">
        <f>Z110/($Z$4)*100</f>
        <v>19.385140905209223</v>
      </c>
      <c r="AF110" s="109"/>
    </row>
    <row r="111" spans="1:32" x14ac:dyDescent="0.25">
      <c r="S111" s="115" t="s">
        <v>22</v>
      </c>
      <c r="T111" s="115"/>
      <c r="U111" s="112"/>
      <c r="V111" s="112">
        <v>245</v>
      </c>
      <c r="W111" s="112">
        <v>277</v>
      </c>
      <c r="X111" s="112">
        <v>259</v>
      </c>
      <c r="Y111" s="112">
        <v>247</v>
      </c>
      <c r="Z111" s="112">
        <v>284</v>
      </c>
      <c r="AB111" s="109" t="str">
        <f>TEXT(Z111,"###,###")</f>
        <v>284</v>
      </c>
      <c r="AD111" s="130">
        <f>Z111/($Z$4)*100</f>
        <v>24.252775405636211</v>
      </c>
      <c r="AF111" s="109"/>
    </row>
    <row r="112" spans="1:32" x14ac:dyDescent="0.25">
      <c r="S112" s="118" t="s">
        <v>53</v>
      </c>
      <c r="T112" s="118"/>
      <c r="U112" s="112"/>
      <c r="V112" s="112">
        <v>1057</v>
      </c>
      <c r="W112" s="112">
        <v>1225</v>
      </c>
      <c r="X112" s="112">
        <v>1082</v>
      </c>
      <c r="Y112" s="112">
        <v>1173</v>
      </c>
      <c r="Z112" s="112">
        <v>1171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44.16</v>
      </c>
      <c r="W118" s="131">
        <v>44.34</v>
      </c>
      <c r="X118" s="131">
        <v>44.35</v>
      </c>
      <c r="Y118" s="131">
        <v>44.43</v>
      </c>
      <c r="Z118" s="131">
        <v>44.84</v>
      </c>
      <c r="AB118" s="109" t="str">
        <f>TEXT(Z118,"##.0")</f>
        <v>44.8</v>
      </c>
    </row>
    <row r="120" spans="19:32" x14ac:dyDescent="0.25">
      <c r="S120" s="101" t="s">
        <v>100</v>
      </c>
      <c r="T120" s="112"/>
      <c r="U120" s="112"/>
      <c r="V120" s="112">
        <v>505</v>
      </c>
      <c r="W120" s="112">
        <v>554</v>
      </c>
      <c r="X120" s="112">
        <v>521</v>
      </c>
      <c r="Y120" s="112">
        <v>552</v>
      </c>
      <c r="Z120" s="112">
        <v>557</v>
      </c>
      <c r="AB120" s="109" t="str">
        <f>TEXT(Z120,"###,###")</f>
        <v>557</v>
      </c>
    </row>
    <row r="121" spans="19:32" x14ac:dyDescent="0.25">
      <c r="S121" s="101" t="s">
        <v>101</v>
      </c>
      <c r="T121" s="112"/>
      <c r="U121" s="112"/>
      <c r="V121" s="112">
        <v>124</v>
      </c>
      <c r="W121" s="112">
        <v>152</v>
      </c>
      <c r="X121" s="112">
        <v>125</v>
      </c>
      <c r="Y121" s="112">
        <v>153</v>
      </c>
      <c r="Z121" s="112">
        <v>163</v>
      </c>
      <c r="AB121" s="109" t="str">
        <f>TEXT(Z121,"###,###")</f>
        <v>163</v>
      </c>
    </row>
    <row r="122" spans="19:32" x14ac:dyDescent="0.25">
      <c r="S122" s="101" t="s">
        <v>102</v>
      </c>
      <c r="T122" s="112"/>
      <c r="U122" s="112"/>
      <c r="V122" s="112">
        <v>78</v>
      </c>
      <c r="W122" s="112">
        <v>105</v>
      </c>
      <c r="X122" s="112">
        <v>83</v>
      </c>
      <c r="Y122" s="112">
        <v>95</v>
      </c>
      <c r="Z122" s="112">
        <v>93</v>
      </c>
      <c r="AB122" s="109" t="str">
        <f>TEXT(Z122,"###,###")</f>
        <v>93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583</v>
      </c>
      <c r="W124" s="112">
        <v>659</v>
      </c>
      <c r="X124" s="112">
        <v>604</v>
      </c>
      <c r="Y124" s="112">
        <v>647</v>
      </c>
      <c r="Z124" s="112">
        <v>650</v>
      </c>
      <c r="AB124" s="109" t="str">
        <f>TEXT(Z124,"###,###")</f>
        <v>650</v>
      </c>
      <c r="AD124" s="127">
        <f>Z124/$Z$7*100</f>
        <v>80.545229244113997</v>
      </c>
    </row>
    <row r="125" spans="19:32" x14ac:dyDescent="0.25">
      <c r="S125" s="101" t="s">
        <v>104</v>
      </c>
      <c r="T125" s="112"/>
      <c r="U125" s="112"/>
      <c r="V125" s="112">
        <v>202</v>
      </c>
      <c r="W125" s="112">
        <v>257</v>
      </c>
      <c r="X125" s="112">
        <v>208</v>
      </c>
      <c r="Y125" s="112">
        <v>248</v>
      </c>
      <c r="Z125" s="112">
        <v>256</v>
      </c>
      <c r="AB125" s="109" t="str">
        <f>TEXT(Z125,"###,###")</f>
        <v>256</v>
      </c>
      <c r="AD125" s="127">
        <f>Z125/$Z$7*100</f>
        <v>31.722428748451055</v>
      </c>
    </row>
    <row r="127" spans="19:32" x14ac:dyDescent="0.25">
      <c r="S127" s="101" t="s">
        <v>105</v>
      </c>
      <c r="T127" s="112"/>
      <c r="U127" s="112"/>
      <c r="V127" s="112">
        <v>357</v>
      </c>
      <c r="W127" s="112">
        <v>411</v>
      </c>
      <c r="X127" s="112">
        <v>350</v>
      </c>
      <c r="Y127" s="112">
        <v>397</v>
      </c>
      <c r="Z127" s="112">
        <v>412</v>
      </c>
      <c r="AB127" s="109" t="str">
        <f>TEXT(Z127,"###,###")</f>
        <v>412</v>
      </c>
      <c r="AD127" s="127">
        <f>Z127/$Z$7*100</f>
        <v>51.053283767038415</v>
      </c>
    </row>
    <row r="128" spans="19:32" x14ac:dyDescent="0.25">
      <c r="S128" s="101" t="s">
        <v>106</v>
      </c>
      <c r="T128" s="112"/>
      <c r="U128" s="112"/>
      <c r="V128" s="112">
        <v>345</v>
      </c>
      <c r="W128" s="112">
        <v>400</v>
      </c>
      <c r="X128" s="112">
        <v>369</v>
      </c>
      <c r="Y128" s="112">
        <v>407</v>
      </c>
      <c r="Z128" s="112">
        <v>393</v>
      </c>
      <c r="AB128" s="109" t="str">
        <f>TEXT(Z128,"###,###")</f>
        <v>393</v>
      </c>
      <c r="AD128" s="127">
        <f>Z128/$Z$7*100</f>
        <v>48.698884758364315</v>
      </c>
    </row>
    <row r="130" spans="19:20" x14ac:dyDescent="0.25">
      <c r="S130" s="101" t="s">
        <v>280</v>
      </c>
      <c r="T130" s="127">
        <v>69.021065675340765</v>
      </c>
    </row>
    <row r="131" spans="19:20" x14ac:dyDescent="0.25">
      <c r="S131" s="101" t="s">
        <v>281</v>
      </c>
      <c r="T131" s="127">
        <v>20.198265179677819</v>
      </c>
    </row>
    <row r="132" spans="19:20" x14ac:dyDescent="0.25">
      <c r="S132" s="101" t="s">
        <v>282</v>
      </c>
      <c r="T132" s="127">
        <v>11.524163568773234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F1D404A-460F-42B6-A82D-4D8FBFF14B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4089D8B-A6AF-4938-AB51-C7F6438E7A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1B20823-07F9-42C0-883B-2F707E658E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82C32DE-88E8-46C3-8E94-7D6ED97DC0B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0C757-D99C-4B85-A3A5-49BFE8CEFB14}">
  <sheetPr codeName="Sheet12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168</v>
      </c>
      <c r="T1" s="99"/>
      <c r="U1" s="99"/>
      <c r="V1" s="99"/>
      <c r="W1" s="99"/>
      <c r="X1" s="99"/>
      <c r="Y1" s="100" t="s">
        <v>255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168</v>
      </c>
      <c r="Y3" s="105" t="s">
        <v>255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9.57 Pormpuraaw,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427</v>
      </c>
      <c r="W4" s="108">
        <v>338</v>
      </c>
      <c r="X4" s="108">
        <v>417</v>
      </c>
      <c r="Y4" s="108">
        <v>406</v>
      </c>
      <c r="Z4" s="108">
        <v>397</v>
      </c>
      <c r="AB4" s="109" t="str">
        <f>TEXT(Z4,"###,###")</f>
        <v>397</v>
      </c>
      <c r="AD4" s="110">
        <f>Z4/Y4-1</f>
        <v>-2.2167487684729092E-2</v>
      </c>
      <c r="AF4" s="110">
        <f>Z4/V4-1</f>
        <v>-7.0257611241217766E-2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208</v>
      </c>
      <c r="W5" s="108">
        <v>175</v>
      </c>
      <c r="X5" s="108">
        <v>207</v>
      </c>
      <c r="Y5" s="108">
        <v>196</v>
      </c>
      <c r="Z5" s="108">
        <v>182</v>
      </c>
      <c r="AB5" s="109" t="str">
        <f>TEXT(Z5,"###,###")</f>
        <v>182</v>
      </c>
      <c r="AD5" s="110">
        <f t="shared" ref="AD5:AD9" si="0">Z5/Y5-1</f>
        <v>-7.1428571428571397E-2</v>
      </c>
      <c r="AF5" s="110">
        <f t="shared" ref="AF5:AF9" si="1">Z5/V5-1</f>
        <v>-0.125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223</v>
      </c>
      <c r="W6" s="108">
        <v>162</v>
      </c>
      <c r="X6" s="108">
        <v>215</v>
      </c>
      <c r="Y6" s="108">
        <v>205</v>
      </c>
      <c r="Z6" s="108">
        <v>215</v>
      </c>
      <c r="AB6" s="109" t="str">
        <f>TEXT(Z6,"###,###")</f>
        <v>215</v>
      </c>
      <c r="AD6" s="110">
        <f t="shared" si="0"/>
        <v>4.8780487804878092E-2</v>
      </c>
      <c r="AF6" s="110">
        <f t="shared" si="1"/>
        <v>-3.5874439461883401E-2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294</v>
      </c>
      <c r="W7" s="108">
        <v>253</v>
      </c>
      <c r="X7" s="108">
        <v>282</v>
      </c>
      <c r="Y7" s="108">
        <v>283</v>
      </c>
      <c r="Z7" s="108">
        <v>287</v>
      </c>
      <c r="AB7" s="109" t="str">
        <f>TEXT(Z7,"###,###")</f>
        <v>287</v>
      </c>
      <c r="AD7" s="110">
        <f t="shared" si="0"/>
        <v>1.4134275618374659E-2</v>
      </c>
      <c r="AF7" s="110">
        <f t="shared" si="1"/>
        <v>-2.3809523809523836E-2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397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287</v>
      </c>
      <c r="P8" s="67"/>
      <c r="S8" s="107" t="s">
        <v>84</v>
      </c>
      <c r="T8" s="108"/>
      <c r="U8" s="108"/>
      <c r="V8" s="108">
        <v>22368</v>
      </c>
      <c r="W8" s="108">
        <v>27963.94</v>
      </c>
      <c r="X8" s="108">
        <v>18320.04</v>
      </c>
      <c r="Y8" s="108">
        <v>20478.89</v>
      </c>
      <c r="Z8" s="108">
        <v>19640.98</v>
      </c>
      <c r="AB8" s="109" t="str">
        <f>TEXT(Z8,"$###,###")</f>
        <v>$19,641</v>
      </c>
      <c r="AD8" s="110">
        <f t="shared" si="0"/>
        <v>-4.0915791822701331E-2</v>
      </c>
      <c r="AF8" s="110">
        <f t="shared" si="1"/>
        <v>-0.12191613018598002</v>
      </c>
    </row>
    <row r="9" spans="1:32" x14ac:dyDescent="0.25">
      <c r="A9" s="30" t="s">
        <v>14</v>
      </c>
      <c r="B9" s="71"/>
      <c r="C9" s="72"/>
      <c r="D9" s="73">
        <f>AD104</f>
        <v>32.7455919395466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47.038327526132406</v>
      </c>
      <c r="P9" s="74" t="s">
        <v>85</v>
      </c>
      <c r="S9" s="107" t="s">
        <v>7</v>
      </c>
      <c r="T9" s="108"/>
      <c r="U9" s="108"/>
      <c r="V9" s="108">
        <v>8915833</v>
      </c>
      <c r="W9" s="108">
        <v>8874217</v>
      </c>
      <c r="X9" s="108">
        <v>9396459</v>
      </c>
      <c r="Y9" s="108">
        <v>10061993</v>
      </c>
      <c r="Z9" s="108">
        <v>8992974</v>
      </c>
      <c r="AB9" s="109" t="str">
        <f>TEXT(Z9/1000000,"$#,###.0")&amp;" mil"</f>
        <v>$9.0 mil</v>
      </c>
      <c r="AD9" s="110">
        <f t="shared" si="0"/>
        <v>-0.10624326612034019</v>
      </c>
      <c r="AF9" s="110">
        <f t="shared" si="1"/>
        <v>8.6521360370925837E-3</v>
      </c>
    </row>
    <row r="10" spans="1:32" x14ac:dyDescent="0.25">
      <c r="A10" s="30" t="s">
        <v>17</v>
      </c>
      <c r="B10" s="71"/>
      <c r="C10" s="72"/>
      <c r="D10" s="73">
        <f>AD105</f>
        <v>67.002518891687657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52.613240418118465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98.606271777003485</v>
      </c>
      <c r="P11" s="74" t="s">
        <v>85</v>
      </c>
      <c r="S11" s="107" t="s">
        <v>29</v>
      </c>
      <c r="T11" s="112"/>
      <c r="U11" s="112"/>
      <c r="V11" s="112">
        <v>426</v>
      </c>
      <c r="W11" s="112">
        <v>331</v>
      </c>
      <c r="X11" s="112">
        <v>409</v>
      </c>
      <c r="Y11" s="112">
        <v>400</v>
      </c>
      <c r="Z11" s="112">
        <v>390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85</v>
      </c>
      <c r="S12" s="107" t="s">
        <v>30</v>
      </c>
      <c r="T12" s="112"/>
      <c r="U12" s="112"/>
      <c r="V12" s="112">
        <v>4</v>
      </c>
      <c r="W12" s="112">
        <v>4</v>
      </c>
      <c r="X12" s="112">
        <v>8</v>
      </c>
      <c r="Y12" s="112">
        <v>7</v>
      </c>
      <c r="Z12" s="112">
        <v>7</v>
      </c>
    </row>
    <row r="13" spans="1:32" ht="15" customHeight="1" x14ac:dyDescent="0.25">
      <c r="A13" s="30" t="s">
        <v>19</v>
      </c>
      <c r="B13" s="72"/>
      <c r="C13" s="72"/>
      <c r="D13" s="73">
        <f>AD108</f>
        <v>2.2670025188916876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1.3937282229965158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5.7934508816120909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39.8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61.209068010075562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23.344947735191639</v>
      </c>
      <c r="P15" s="74" t="s">
        <v>85</v>
      </c>
      <c r="S15" s="115" t="s">
        <v>61</v>
      </c>
      <c r="T15" s="115"/>
      <c r="U15" s="116"/>
      <c r="V15" s="116">
        <v>8</v>
      </c>
      <c r="W15" s="116">
        <v>7</v>
      </c>
      <c r="X15" s="116">
        <v>13</v>
      </c>
      <c r="Y15" s="112">
        <v>5</v>
      </c>
      <c r="Z15" s="112">
        <v>4</v>
      </c>
      <c r="AB15" s="117">
        <f t="shared" ref="AB15:AB34" si="2">IF(Z15="np",0,Z15/$Z$34)</f>
        <v>1.0075566750629723E-2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28.967254408060455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76.655052264808361</v>
      </c>
      <c r="P16" s="37" t="s">
        <v>85</v>
      </c>
      <c r="S16" s="115" t="s">
        <v>62</v>
      </c>
      <c r="T16" s="115"/>
      <c r="U16" s="116"/>
      <c r="V16" s="116">
        <v>0</v>
      </c>
      <c r="W16" s="116">
        <v>0</v>
      </c>
      <c r="X16" s="116">
        <v>0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0</v>
      </c>
      <c r="W17" s="116">
        <v>0</v>
      </c>
      <c r="X17" s="116">
        <v>0</v>
      </c>
      <c r="Y17" s="112">
        <v>0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Pormpuraaw (2016-17 to 2020-21)</v>
      </c>
      <c r="B19" s="63"/>
      <c r="C19" s="63"/>
      <c r="D19" s="63"/>
      <c r="E19" s="63"/>
      <c r="F19" s="63"/>
      <c r="G19" s="63" t="str">
        <f>$S$1&amp;" ("&amp;$V$2&amp;" to "&amp;$Z$2&amp;")"</f>
        <v>Pormpuraaw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13</v>
      </c>
      <c r="W19" s="116">
        <v>18</v>
      </c>
      <c r="X19" s="116">
        <v>18</v>
      </c>
      <c r="Y19" s="112">
        <v>20</v>
      </c>
      <c r="Z19" s="112">
        <v>21</v>
      </c>
      <c r="AB19" s="117">
        <f t="shared" si="2"/>
        <v>5.2896725440806043E-2</v>
      </c>
    </row>
    <row r="20" spans="1:28" x14ac:dyDescent="0.25">
      <c r="S20" s="115" t="s">
        <v>66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67</v>
      </c>
      <c r="T21" s="115"/>
      <c r="U21" s="116"/>
      <c r="V21" s="116">
        <v>41</v>
      </c>
      <c r="W21" s="116">
        <v>42</v>
      </c>
      <c r="X21" s="116">
        <v>41</v>
      </c>
      <c r="Y21" s="112">
        <v>39</v>
      </c>
      <c r="Z21" s="112">
        <v>44</v>
      </c>
      <c r="AB21" s="117">
        <f t="shared" si="2"/>
        <v>0.11083123425692695</v>
      </c>
    </row>
    <row r="22" spans="1:28" x14ac:dyDescent="0.25">
      <c r="S22" s="115" t="s">
        <v>68</v>
      </c>
      <c r="T22" s="115"/>
      <c r="U22" s="116"/>
      <c r="V22" s="116">
        <v>11</v>
      </c>
      <c r="W22" s="116">
        <v>6</v>
      </c>
      <c r="X22" s="116">
        <v>12</v>
      </c>
      <c r="Y22" s="112">
        <v>6</v>
      </c>
      <c r="Z22" s="112">
        <v>1</v>
      </c>
      <c r="AB22" s="117">
        <f t="shared" si="2"/>
        <v>2.5188916876574307E-3</v>
      </c>
    </row>
    <row r="23" spans="1:28" x14ac:dyDescent="0.25">
      <c r="S23" s="115" t="s">
        <v>69</v>
      </c>
      <c r="T23" s="115"/>
      <c r="U23" s="116"/>
      <c r="V23" s="116">
        <v>0</v>
      </c>
      <c r="W23" s="116">
        <v>0</v>
      </c>
      <c r="X23" s="116">
        <v>0</v>
      </c>
      <c r="Y23" s="112">
        <v>0</v>
      </c>
      <c r="Z23" s="112">
        <v>1</v>
      </c>
      <c r="AB23" s="117">
        <f t="shared" si="2"/>
        <v>2.5188916876574307E-3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71</v>
      </c>
      <c r="T25" s="115"/>
      <c r="U25" s="116"/>
      <c r="V25" s="116">
        <v>0</v>
      </c>
      <c r="W25" s="116">
        <v>0</v>
      </c>
      <c r="X25" s="116">
        <v>0</v>
      </c>
      <c r="Y25" s="112">
        <v>0</v>
      </c>
      <c r="Z25" s="112">
        <v>1</v>
      </c>
      <c r="AB25" s="117">
        <f t="shared" si="2"/>
        <v>2.5188916876574307E-3</v>
      </c>
    </row>
    <row r="26" spans="1:28" x14ac:dyDescent="0.25">
      <c r="S26" s="115" t="s">
        <v>72</v>
      </c>
      <c r="T26" s="115"/>
      <c r="U26" s="116"/>
      <c r="V26" s="116">
        <v>0</v>
      </c>
      <c r="W26" s="116">
        <v>0</v>
      </c>
      <c r="X26" s="116">
        <v>0</v>
      </c>
      <c r="Y26" s="112">
        <v>0</v>
      </c>
      <c r="Z26" s="112">
        <v>0</v>
      </c>
      <c r="AB26" s="117">
        <f t="shared" si="2"/>
        <v>0</v>
      </c>
    </row>
    <row r="27" spans="1:28" x14ac:dyDescent="0.25">
      <c r="S27" s="115" t="s">
        <v>73</v>
      </c>
      <c r="T27" s="115"/>
      <c r="U27" s="116"/>
      <c r="V27" s="116">
        <v>7</v>
      </c>
      <c r="W27" s="116">
        <v>0</v>
      </c>
      <c r="X27" s="116">
        <v>0</v>
      </c>
      <c r="Y27" s="112">
        <v>0</v>
      </c>
      <c r="Z27" s="112">
        <v>1</v>
      </c>
      <c r="AB27" s="117">
        <f t="shared" si="2"/>
        <v>2.5188916876574307E-3</v>
      </c>
    </row>
    <row r="28" spans="1:28" x14ac:dyDescent="0.25">
      <c r="S28" s="115" t="s">
        <v>74</v>
      </c>
      <c r="T28" s="115"/>
      <c r="U28" s="116"/>
      <c r="V28" s="116">
        <v>19</v>
      </c>
      <c r="W28" s="116">
        <v>22</v>
      </c>
      <c r="X28" s="116">
        <v>23</v>
      </c>
      <c r="Y28" s="112">
        <v>14</v>
      </c>
      <c r="Z28" s="112">
        <v>9</v>
      </c>
      <c r="AB28" s="117">
        <f t="shared" si="2"/>
        <v>2.2670025188916875E-2</v>
      </c>
    </row>
    <row r="29" spans="1:28" x14ac:dyDescent="0.25">
      <c r="S29" s="115" t="s">
        <v>75</v>
      </c>
      <c r="T29" s="115"/>
      <c r="U29" s="116"/>
      <c r="V29" s="116">
        <v>130</v>
      </c>
      <c r="W29" s="116">
        <v>113</v>
      </c>
      <c r="X29" s="116">
        <v>100</v>
      </c>
      <c r="Y29" s="112">
        <v>102</v>
      </c>
      <c r="Z29" s="112">
        <v>87</v>
      </c>
      <c r="AB29" s="117">
        <f t="shared" si="2"/>
        <v>0.21914357682619648</v>
      </c>
    </row>
    <row r="30" spans="1:28" x14ac:dyDescent="0.25">
      <c r="S30" s="115" t="s">
        <v>76</v>
      </c>
      <c r="T30" s="115"/>
      <c r="U30" s="116"/>
      <c r="V30" s="116">
        <v>43</v>
      </c>
      <c r="W30" s="116">
        <v>29</v>
      </c>
      <c r="X30" s="116">
        <v>35</v>
      </c>
      <c r="Y30" s="112">
        <v>40</v>
      </c>
      <c r="Z30" s="112">
        <v>33</v>
      </c>
      <c r="AB30" s="117">
        <f t="shared" si="2"/>
        <v>8.3123425692695208E-2</v>
      </c>
    </row>
    <row r="31" spans="1:28" x14ac:dyDescent="0.25">
      <c r="S31" s="115" t="s">
        <v>77</v>
      </c>
      <c r="T31" s="115"/>
      <c r="U31" s="116"/>
      <c r="V31" s="116">
        <v>97</v>
      </c>
      <c r="W31" s="116">
        <v>32</v>
      </c>
      <c r="X31" s="116">
        <v>36</v>
      </c>
      <c r="Y31" s="112">
        <v>30</v>
      </c>
      <c r="Z31" s="112">
        <v>30</v>
      </c>
      <c r="AB31" s="117">
        <f t="shared" si="2"/>
        <v>7.5566750629722929E-2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43</v>
      </c>
      <c r="W32" s="116">
        <v>30</v>
      </c>
      <c r="X32" s="116">
        <v>33</v>
      </c>
      <c r="Y32" s="112">
        <v>38</v>
      </c>
      <c r="Z32" s="112">
        <v>55</v>
      </c>
      <c r="AB32" s="117">
        <f t="shared" si="2"/>
        <v>0.1385390428211587</v>
      </c>
    </row>
    <row r="33" spans="19:32" x14ac:dyDescent="0.25">
      <c r="S33" s="115" t="s">
        <v>79</v>
      </c>
      <c r="T33" s="115"/>
      <c r="U33" s="116"/>
      <c r="V33" s="116">
        <v>14</v>
      </c>
      <c r="W33" s="116">
        <v>10</v>
      </c>
      <c r="X33" s="116">
        <v>103</v>
      </c>
      <c r="Y33" s="112">
        <v>111</v>
      </c>
      <c r="Z33" s="112">
        <v>105</v>
      </c>
      <c r="AB33" s="117">
        <f t="shared" si="2"/>
        <v>0.26448362720403024</v>
      </c>
    </row>
    <row r="34" spans="19:32" x14ac:dyDescent="0.25">
      <c r="S34" s="118" t="s">
        <v>53</v>
      </c>
      <c r="T34" s="118"/>
      <c r="U34" s="119"/>
      <c r="V34" s="119">
        <v>425</v>
      </c>
      <c r="W34" s="119">
        <v>338</v>
      </c>
      <c r="X34" s="119">
        <v>419</v>
      </c>
      <c r="Y34" s="120">
        <v>404</v>
      </c>
      <c r="Z34" s="120">
        <v>397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231</v>
      </c>
      <c r="W37" s="112">
        <v>205</v>
      </c>
      <c r="X37" s="112">
        <v>204</v>
      </c>
      <c r="Y37" s="112">
        <v>218</v>
      </c>
      <c r="Z37" s="112">
        <v>220</v>
      </c>
      <c r="AB37" s="132">
        <f>Z37/Z40*100</f>
        <v>76.655052264808361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66</v>
      </c>
      <c r="W38" s="112">
        <v>47</v>
      </c>
      <c r="X38" s="112">
        <v>78</v>
      </c>
      <c r="Y38" s="112">
        <v>68</v>
      </c>
      <c r="Z38" s="112">
        <v>67</v>
      </c>
      <c r="AB38" s="132">
        <f>Z38/Z40*100</f>
        <v>23.344947735191639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297</v>
      </c>
      <c r="W40" s="112">
        <v>252</v>
      </c>
      <c r="X40" s="112">
        <v>282</v>
      </c>
      <c r="Y40" s="112">
        <v>286</v>
      </c>
      <c r="Z40" s="112">
        <v>287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0</v>
      </c>
      <c r="X45" s="112">
        <v>0</v>
      </c>
      <c r="Y45" s="112">
        <v>0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28</v>
      </c>
      <c r="W46" s="112">
        <v>24</v>
      </c>
      <c r="X46" s="112">
        <v>7</v>
      </c>
      <c r="Y46" s="112">
        <v>8</v>
      </c>
      <c r="Z46" s="112">
        <v>6</v>
      </c>
    </row>
    <row r="47" spans="19:32" x14ac:dyDescent="0.25">
      <c r="S47" s="115" t="s">
        <v>39</v>
      </c>
      <c r="T47" s="115"/>
      <c r="U47" s="112"/>
      <c r="V47" s="112">
        <v>16</v>
      </c>
      <c r="W47" s="112">
        <v>14</v>
      </c>
      <c r="X47" s="112">
        <v>33</v>
      </c>
      <c r="Y47" s="112">
        <v>19</v>
      </c>
      <c r="Z47" s="112">
        <v>21</v>
      </c>
    </row>
    <row r="48" spans="19:32" x14ac:dyDescent="0.25">
      <c r="S48" s="115" t="s">
        <v>40</v>
      </c>
      <c r="T48" s="115"/>
      <c r="U48" s="112"/>
      <c r="V48" s="112">
        <v>12</v>
      </c>
      <c r="W48" s="112">
        <v>11</v>
      </c>
      <c r="X48" s="112">
        <v>22</v>
      </c>
      <c r="Y48" s="112">
        <v>15</v>
      </c>
      <c r="Z48" s="112">
        <v>22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20</v>
      </c>
      <c r="W49" s="112">
        <v>13</v>
      </c>
      <c r="X49" s="112">
        <v>16</v>
      </c>
      <c r="Y49" s="112">
        <v>23</v>
      </c>
      <c r="Z49" s="112">
        <v>25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Pormpuraaw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24</v>
      </c>
      <c r="W50" s="112">
        <v>16</v>
      </c>
      <c r="X50" s="112">
        <v>18</v>
      </c>
      <c r="Y50" s="112">
        <v>14</v>
      </c>
      <c r="Z50" s="112">
        <v>16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25</v>
      </c>
      <c r="W51" s="112">
        <v>26</v>
      </c>
      <c r="X51" s="112">
        <v>42</v>
      </c>
      <c r="Y51" s="112">
        <v>23</v>
      </c>
      <c r="Z51" s="112">
        <v>28</v>
      </c>
    </row>
    <row r="52" spans="1:26" ht="15" customHeight="1" x14ac:dyDescent="0.25">
      <c r="S52" s="115" t="s">
        <v>44</v>
      </c>
      <c r="T52" s="115"/>
      <c r="U52" s="112"/>
      <c r="V52" s="112">
        <v>39</v>
      </c>
      <c r="W52" s="112">
        <v>31</v>
      </c>
      <c r="X52" s="112">
        <v>22</v>
      </c>
      <c r="Y52" s="112">
        <v>29</v>
      </c>
      <c r="Z52" s="112">
        <v>22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25</v>
      </c>
      <c r="W53" s="112">
        <v>30</v>
      </c>
      <c r="X53" s="112">
        <v>27</v>
      </c>
      <c r="Y53" s="112">
        <v>25</v>
      </c>
      <c r="Z53" s="112">
        <v>16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11</v>
      </c>
      <c r="W54" s="112">
        <v>6</v>
      </c>
      <c r="X54" s="112">
        <v>18</v>
      </c>
      <c r="Y54" s="112">
        <v>15</v>
      </c>
      <c r="Z54" s="112">
        <v>15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</v>
      </c>
      <c r="W55" s="112">
        <v>8</v>
      </c>
      <c r="X55" s="112">
        <v>10</v>
      </c>
      <c r="Y55" s="112">
        <v>11</v>
      </c>
      <c r="Z55" s="112">
        <v>8</v>
      </c>
    </row>
    <row r="56" spans="1:26" ht="15" customHeight="1" x14ac:dyDescent="0.25">
      <c r="S56" s="115" t="s">
        <v>48</v>
      </c>
      <c r="T56" s="115"/>
      <c r="U56" s="112"/>
      <c r="V56" s="112">
        <v>4</v>
      </c>
      <c r="W56" s="112">
        <v>0</v>
      </c>
      <c r="X56" s="112">
        <v>0</v>
      </c>
      <c r="Y56" s="112">
        <v>0</v>
      </c>
      <c r="Z56" s="112">
        <v>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0</v>
      </c>
      <c r="Z57" s="112">
        <v>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204</v>
      </c>
      <c r="W61" s="112">
        <v>175</v>
      </c>
      <c r="X61" s="112">
        <v>208</v>
      </c>
      <c r="Y61" s="112">
        <v>194</v>
      </c>
      <c r="Z61" s="112">
        <v>182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</v>
      </c>
      <c r="W64" s="112">
        <v>4</v>
      </c>
      <c r="X64" s="112">
        <v>4</v>
      </c>
      <c r="Y64" s="112">
        <v>0</v>
      </c>
      <c r="Z64" s="112">
        <v>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Pormpuraaw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12</v>
      </c>
      <c r="W65" s="112">
        <v>12</v>
      </c>
      <c r="X65" s="112">
        <v>22</v>
      </c>
      <c r="Y65" s="112">
        <v>5</v>
      </c>
      <c r="Z65" s="112">
        <v>10</v>
      </c>
    </row>
    <row r="66" spans="1:26" x14ac:dyDescent="0.25">
      <c r="S66" s="115" t="s">
        <v>39</v>
      </c>
      <c r="T66" s="115"/>
      <c r="U66" s="112"/>
      <c r="V66" s="112">
        <v>37</v>
      </c>
      <c r="W66" s="112">
        <v>9</v>
      </c>
      <c r="X66" s="112">
        <v>15</v>
      </c>
      <c r="Y66" s="112">
        <v>23</v>
      </c>
      <c r="Z66" s="112">
        <v>18</v>
      </c>
    </row>
    <row r="67" spans="1:26" x14ac:dyDescent="0.25">
      <c r="S67" s="115" t="s">
        <v>40</v>
      </c>
      <c r="T67" s="115"/>
      <c r="U67" s="112"/>
      <c r="V67" s="112">
        <v>20</v>
      </c>
      <c r="W67" s="112">
        <v>16</v>
      </c>
      <c r="X67" s="112">
        <v>25</v>
      </c>
      <c r="Y67" s="112">
        <v>29</v>
      </c>
      <c r="Z67" s="112">
        <v>33</v>
      </c>
    </row>
    <row r="68" spans="1:26" x14ac:dyDescent="0.25">
      <c r="S68" s="115" t="s">
        <v>41</v>
      </c>
      <c r="T68" s="115"/>
      <c r="U68" s="112"/>
      <c r="V68" s="112">
        <v>36</v>
      </c>
      <c r="W68" s="112">
        <v>21</v>
      </c>
      <c r="X68" s="112">
        <v>33</v>
      </c>
      <c r="Y68" s="112">
        <v>31</v>
      </c>
      <c r="Z68" s="112">
        <v>23</v>
      </c>
    </row>
    <row r="69" spans="1:26" x14ac:dyDescent="0.25">
      <c r="S69" s="115" t="s">
        <v>42</v>
      </c>
      <c r="T69" s="115"/>
      <c r="U69" s="112"/>
      <c r="V69" s="112">
        <v>18</v>
      </c>
      <c r="W69" s="112">
        <v>16</v>
      </c>
      <c r="X69" s="112">
        <v>30</v>
      </c>
      <c r="Y69" s="112">
        <v>27</v>
      </c>
      <c r="Z69" s="112">
        <v>31</v>
      </c>
    </row>
    <row r="70" spans="1:26" x14ac:dyDescent="0.25">
      <c r="S70" s="115" t="s">
        <v>43</v>
      </c>
      <c r="T70" s="115"/>
      <c r="U70" s="112"/>
      <c r="V70" s="112">
        <v>33</v>
      </c>
      <c r="W70" s="112">
        <v>23</v>
      </c>
      <c r="X70" s="112">
        <v>25</v>
      </c>
      <c r="Y70" s="112">
        <v>25</v>
      </c>
      <c r="Z70" s="112">
        <v>31</v>
      </c>
    </row>
    <row r="71" spans="1:26" x14ac:dyDescent="0.25">
      <c r="S71" s="115" t="s">
        <v>44</v>
      </c>
      <c r="T71" s="115"/>
      <c r="U71" s="112"/>
      <c r="V71" s="112">
        <v>33</v>
      </c>
      <c r="W71" s="112">
        <v>18</v>
      </c>
      <c r="X71" s="112">
        <v>29</v>
      </c>
      <c r="Y71" s="112">
        <v>29</v>
      </c>
      <c r="Z71" s="112">
        <v>24</v>
      </c>
    </row>
    <row r="72" spans="1:26" x14ac:dyDescent="0.25">
      <c r="S72" s="115" t="s">
        <v>45</v>
      </c>
      <c r="T72" s="115"/>
      <c r="U72" s="112"/>
      <c r="V72" s="112">
        <v>10</v>
      </c>
      <c r="W72" s="112">
        <v>13</v>
      </c>
      <c r="X72" s="112">
        <v>23</v>
      </c>
      <c r="Y72" s="112">
        <v>21</v>
      </c>
      <c r="Z72" s="112">
        <v>18</v>
      </c>
    </row>
    <row r="73" spans="1:26" x14ac:dyDescent="0.25">
      <c r="S73" s="115" t="s">
        <v>46</v>
      </c>
      <c r="T73" s="115"/>
      <c r="U73" s="112"/>
      <c r="V73" s="112">
        <v>11</v>
      </c>
      <c r="W73" s="112">
        <v>13</v>
      </c>
      <c r="X73" s="112">
        <v>4</v>
      </c>
      <c r="Y73" s="112">
        <v>15</v>
      </c>
      <c r="Z73" s="112">
        <v>13</v>
      </c>
    </row>
    <row r="74" spans="1:26" x14ac:dyDescent="0.25">
      <c r="S74" s="115" t="s">
        <v>47</v>
      </c>
      <c r="T74" s="115"/>
      <c r="U74" s="112"/>
      <c r="V74" s="112">
        <v>6</v>
      </c>
      <c r="W74" s="112">
        <v>7</v>
      </c>
      <c r="X74" s="112">
        <v>7</v>
      </c>
      <c r="Y74" s="112">
        <v>5</v>
      </c>
      <c r="Z74" s="112">
        <v>7</v>
      </c>
    </row>
    <row r="75" spans="1:26" x14ac:dyDescent="0.25">
      <c r="S75" s="115" t="s">
        <v>48</v>
      </c>
      <c r="T75" s="115"/>
      <c r="U75" s="112"/>
      <c r="V75" s="112">
        <v>0</v>
      </c>
      <c r="W75" s="112">
        <v>0</v>
      </c>
      <c r="X75" s="112">
        <v>0</v>
      </c>
      <c r="Y75" s="112">
        <v>0</v>
      </c>
      <c r="Z75" s="112">
        <v>2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0</v>
      </c>
      <c r="Z76" s="112">
        <v>1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1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220</v>
      </c>
      <c r="W80" s="112">
        <v>162</v>
      </c>
      <c r="X80" s="112">
        <v>210</v>
      </c>
      <c r="Y80" s="112">
        <v>206</v>
      </c>
      <c r="Z80" s="112">
        <v>215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Pormpuraaw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17</v>
      </c>
      <c r="W83" s="112">
        <v>10</v>
      </c>
      <c r="X83" s="112">
        <v>13</v>
      </c>
      <c r="Y83" s="112">
        <v>11</v>
      </c>
      <c r="Z83" s="112">
        <v>7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21</v>
      </c>
      <c r="W84" s="112">
        <v>14</v>
      </c>
      <c r="X84" s="112">
        <v>14</v>
      </c>
      <c r="Y84" s="112">
        <v>21</v>
      </c>
      <c r="Z84" s="112">
        <v>19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9</v>
      </c>
      <c r="W85" s="112">
        <v>16</v>
      </c>
      <c r="X85" s="112">
        <v>14</v>
      </c>
      <c r="Y85" s="112">
        <v>16</v>
      </c>
      <c r="Z85" s="112">
        <v>12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397</v>
      </c>
      <c r="D86" s="96">
        <f t="shared" ref="D86:D91" si="4">AD4</f>
        <v>-2.2167487684729092E-2</v>
      </c>
      <c r="E86" s="97">
        <f t="shared" ref="E86:E91" si="5">AD4</f>
        <v>-2.2167487684729092E-2</v>
      </c>
      <c r="F86" s="96">
        <f t="shared" ref="F86:F91" si="6">AF4</f>
        <v>-7.0257611241217766E-2</v>
      </c>
      <c r="G86" s="97">
        <f t="shared" ref="G86:G91" si="7">AF4</f>
        <v>-7.0257611241217766E-2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38</v>
      </c>
      <c r="W86" s="112">
        <v>33</v>
      </c>
      <c r="X86" s="112">
        <v>33</v>
      </c>
      <c r="Y86" s="112">
        <v>26</v>
      </c>
      <c r="Z86" s="112">
        <v>22</v>
      </c>
    </row>
    <row r="87" spans="1:30" ht="15" customHeight="1" x14ac:dyDescent="0.25">
      <c r="A87" s="98" t="s">
        <v>4</v>
      </c>
      <c r="B87" s="49"/>
      <c r="C87" s="57" t="str">
        <f t="shared" si="3"/>
        <v>182</v>
      </c>
      <c r="D87" s="96">
        <f t="shared" si="4"/>
        <v>-7.1428571428571397E-2</v>
      </c>
      <c r="E87" s="97">
        <f t="shared" si="5"/>
        <v>-7.1428571428571397E-2</v>
      </c>
      <c r="F87" s="96">
        <f t="shared" si="6"/>
        <v>-0.125</v>
      </c>
      <c r="G87" s="97">
        <f t="shared" si="7"/>
        <v>-0.125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12</v>
      </c>
      <c r="W87" s="112">
        <v>6</v>
      </c>
      <c r="X87" s="112">
        <v>9</v>
      </c>
      <c r="Y87" s="112">
        <v>4</v>
      </c>
      <c r="Z87" s="112">
        <v>11</v>
      </c>
    </row>
    <row r="88" spans="1:30" ht="15" customHeight="1" x14ac:dyDescent="0.25">
      <c r="A88" s="98" t="s">
        <v>5</v>
      </c>
      <c r="B88" s="49"/>
      <c r="C88" s="57" t="str">
        <f t="shared" si="3"/>
        <v>215</v>
      </c>
      <c r="D88" s="96">
        <f t="shared" si="4"/>
        <v>4.8780487804878092E-2</v>
      </c>
      <c r="E88" s="97">
        <f t="shared" si="5"/>
        <v>4.8780487804878092E-2</v>
      </c>
      <c r="F88" s="96">
        <f t="shared" si="6"/>
        <v>-3.5874439461883401E-2</v>
      </c>
      <c r="G88" s="97">
        <f t="shared" si="7"/>
        <v>-3.5874439461883401E-2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3</v>
      </c>
      <c r="W88" s="112">
        <v>7</v>
      </c>
      <c r="X88" s="112">
        <v>6</v>
      </c>
      <c r="Y88" s="112">
        <v>9</v>
      </c>
      <c r="Z88" s="112">
        <v>5</v>
      </c>
    </row>
    <row r="89" spans="1:30" ht="15" customHeight="1" x14ac:dyDescent="0.25">
      <c r="A89" s="49" t="s">
        <v>6</v>
      </c>
      <c r="B89" s="49"/>
      <c r="C89" s="57" t="str">
        <f t="shared" si="3"/>
        <v>287</v>
      </c>
      <c r="D89" s="96">
        <f t="shared" si="4"/>
        <v>1.4134275618374659E-2</v>
      </c>
      <c r="E89" s="97">
        <f t="shared" si="5"/>
        <v>1.4134275618374659E-2</v>
      </c>
      <c r="F89" s="96">
        <f t="shared" si="6"/>
        <v>-2.3809523809523836E-2</v>
      </c>
      <c r="G89" s="97">
        <f t="shared" si="7"/>
        <v>-2.3809523809523836E-2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0</v>
      </c>
      <c r="W89" s="112">
        <v>0</v>
      </c>
      <c r="X89" s="112">
        <v>0</v>
      </c>
      <c r="Y89" s="112">
        <v>0</v>
      </c>
      <c r="Z89" s="112">
        <v>0</v>
      </c>
    </row>
    <row r="90" spans="1:30" ht="15" customHeight="1" x14ac:dyDescent="0.25">
      <c r="A90" s="49" t="s">
        <v>98</v>
      </c>
      <c r="B90" s="49"/>
      <c r="C90" s="57" t="str">
        <f t="shared" si="3"/>
        <v>$19,641</v>
      </c>
      <c r="D90" s="96">
        <f t="shared" si="4"/>
        <v>-4.0915791822701331E-2</v>
      </c>
      <c r="E90" s="97">
        <f t="shared" si="5"/>
        <v>-4.0915791822701331E-2</v>
      </c>
      <c r="F90" s="96">
        <f t="shared" si="6"/>
        <v>-0.12191613018598002</v>
      </c>
      <c r="G90" s="97">
        <f t="shared" si="7"/>
        <v>-0.12191613018598002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41</v>
      </c>
      <c r="W90" s="112">
        <v>27</v>
      </c>
      <c r="X90" s="112">
        <v>23</v>
      </c>
      <c r="Y90" s="112">
        <v>30</v>
      </c>
      <c r="Z90" s="112">
        <v>34</v>
      </c>
    </row>
    <row r="91" spans="1:30" ht="15" customHeight="1" x14ac:dyDescent="0.25">
      <c r="A91" s="49" t="s">
        <v>7</v>
      </c>
      <c r="B91" s="49"/>
      <c r="C91" s="57" t="str">
        <f t="shared" si="3"/>
        <v>$9.0 mil</v>
      </c>
      <c r="D91" s="96">
        <f t="shared" si="4"/>
        <v>-0.10624326612034019</v>
      </c>
      <c r="E91" s="97">
        <f t="shared" si="5"/>
        <v>-0.10624326612034019</v>
      </c>
      <c r="F91" s="96">
        <f t="shared" si="6"/>
        <v>8.6521360370925837E-3</v>
      </c>
      <c r="G91" s="97">
        <f t="shared" si="7"/>
        <v>8.6521360370925837E-3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152</v>
      </c>
      <c r="W91" s="112">
        <v>135</v>
      </c>
      <c r="X91" s="112">
        <v>146</v>
      </c>
      <c r="Y91" s="112">
        <v>140</v>
      </c>
      <c r="Z91" s="112">
        <v>141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7</v>
      </c>
      <c r="W93" s="112">
        <v>13</v>
      </c>
      <c r="X93" s="112">
        <v>11</v>
      </c>
      <c r="Y93" s="112">
        <v>7</v>
      </c>
      <c r="Z93" s="112">
        <v>3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16</v>
      </c>
      <c r="W94" s="112">
        <v>11</v>
      </c>
      <c r="X94" s="112">
        <v>11</v>
      </c>
      <c r="Y94" s="112">
        <v>15</v>
      </c>
      <c r="Z94" s="112">
        <v>12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4</v>
      </c>
      <c r="W95" s="112">
        <v>0</v>
      </c>
      <c r="X95" s="112">
        <v>0</v>
      </c>
      <c r="Y95" s="112">
        <v>0</v>
      </c>
      <c r="Z95" s="112">
        <v>3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43</v>
      </c>
      <c r="W96" s="112">
        <v>37</v>
      </c>
      <c r="X96" s="112">
        <v>36</v>
      </c>
      <c r="Y96" s="112">
        <v>39</v>
      </c>
      <c r="Z96" s="112">
        <v>40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33</v>
      </c>
      <c r="W97" s="112">
        <v>28</v>
      </c>
      <c r="X97" s="112">
        <v>27</v>
      </c>
      <c r="Y97" s="112">
        <v>32</v>
      </c>
      <c r="Z97" s="112">
        <v>29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10</v>
      </c>
      <c r="W98" s="112">
        <v>5</v>
      </c>
      <c r="X98" s="112">
        <v>4</v>
      </c>
      <c r="Y98" s="112">
        <v>8</v>
      </c>
      <c r="Z98" s="112">
        <v>7</v>
      </c>
    </row>
    <row r="99" spans="1:32" ht="15" customHeight="1" x14ac:dyDescent="0.25">
      <c r="S99" s="115" t="s">
        <v>199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6</v>
      </c>
      <c r="W100" s="112">
        <v>11</v>
      </c>
      <c r="X100" s="112">
        <v>7</v>
      </c>
      <c r="Y100" s="112">
        <v>9</v>
      </c>
      <c r="Z100" s="112">
        <v>7</v>
      </c>
    </row>
    <row r="101" spans="1:32" x14ac:dyDescent="0.25">
      <c r="A101" s="18"/>
      <c r="S101" s="118" t="s">
        <v>53</v>
      </c>
      <c r="T101" s="118"/>
      <c r="U101" s="112"/>
      <c r="V101" s="112">
        <v>147</v>
      </c>
      <c r="W101" s="112">
        <v>118</v>
      </c>
      <c r="X101" s="112">
        <v>131</v>
      </c>
      <c r="Y101" s="112">
        <v>144</v>
      </c>
      <c r="Z101" s="112">
        <v>148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122</v>
      </c>
      <c r="W104" s="112">
        <v>112</v>
      </c>
      <c r="X104" s="112">
        <v>113</v>
      </c>
      <c r="Y104" s="112">
        <v>130</v>
      </c>
      <c r="Z104" s="112">
        <v>130</v>
      </c>
      <c r="AB104" s="109" t="str">
        <f>TEXT(Z104,"###,###")</f>
        <v>130</v>
      </c>
      <c r="AD104" s="130">
        <f>Z104/($Z$4)*100</f>
        <v>32.7455919395466</v>
      </c>
      <c r="AF104" s="109"/>
    </row>
    <row r="105" spans="1:32" x14ac:dyDescent="0.25">
      <c r="S105" s="115" t="s">
        <v>17</v>
      </c>
      <c r="T105" s="115"/>
      <c r="U105" s="112"/>
      <c r="V105" s="112">
        <v>294</v>
      </c>
      <c r="W105" s="112">
        <v>194</v>
      </c>
      <c r="X105" s="112">
        <v>282</v>
      </c>
      <c r="Y105" s="112">
        <v>288</v>
      </c>
      <c r="Z105" s="112">
        <v>266</v>
      </c>
      <c r="AB105" s="109" t="str">
        <f>TEXT(Z105,"###,###")</f>
        <v>266</v>
      </c>
      <c r="AD105" s="130">
        <f>Z105/($Z$4)*100</f>
        <v>67.002518891687657</v>
      </c>
      <c r="AF105" s="109"/>
    </row>
    <row r="106" spans="1:32" x14ac:dyDescent="0.25">
      <c r="S106" s="118" t="s">
        <v>53</v>
      </c>
      <c r="T106" s="118"/>
      <c r="U106" s="120"/>
      <c r="V106" s="120">
        <v>416</v>
      </c>
      <c r="W106" s="120">
        <v>306</v>
      </c>
      <c r="X106" s="120">
        <v>395</v>
      </c>
      <c r="Y106" s="120">
        <v>418</v>
      </c>
      <c r="Z106" s="120">
        <v>396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</v>
      </c>
      <c r="W108" s="112">
        <v>10</v>
      </c>
      <c r="X108" s="112">
        <v>23</v>
      </c>
      <c r="Y108" s="112">
        <v>14</v>
      </c>
      <c r="Z108" s="112">
        <v>9</v>
      </c>
      <c r="AB108" s="109" t="str">
        <f>TEXT(Z108,"###,###")</f>
        <v>9</v>
      </c>
      <c r="AD108" s="130">
        <f>Z108/($Z$4)*100</f>
        <v>2.2670025188916876</v>
      </c>
      <c r="AF108" s="109"/>
    </row>
    <row r="109" spans="1:32" x14ac:dyDescent="0.25">
      <c r="S109" s="115" t="s">
        <v>20</v>
      </c>
      <c r="T109" s="115"/>
      <c r="U109" s="112"/>
      <c r="V109" s="112">
        <v>41</v>
      </c>
      <c r="W109" s="112">
        <v>34</v>
      </c>
      <c r="X109" s="112">
        <v>23</v>
      </c>
      <c r="Y109" s="112">
        <v>28</v>
      </c>
      <c r="Z109" s="112">
        <v>23</v>
      </c>
      <c r="AB109" s="109" t="str">
        <f>TEXT(Z109,"###,###")</f>
        <v>23</v>
      </c>
      <c r="AD109" s="130">
        <f>Z109/($Z$4)*100</f>
        <v>5.7934508816120909</v>
      </c>
      <c r="AF109" s="109"/>
    </row>
    <row r="110" spans="1:32" x14ac:dyDescent="0.25">
      <c r="S110" s="115" t="s">
        <v>21</v>
      </c>
      <c r="T110" s="115"/>
      <c r="U110" s="112"/>
      <c r="V110" s="112">
        <v>262</v>
      </c>
      <c r="W110" s="112">
        <v>149</v>
      </c>
      <c r="X110" s="112">
        <v>229</v>
      </c>
      <c r="Y110" s="112">
        <v>250</v>
      </c>
      <c r="Z110" s="112">
        <v>243</v>
      </c>
      <c r="AB110" s="109" t="str">
        <f>TEXT(Z110,"###,###")</f>
        <v>243</v>
      </c>
      <c r="AD110" s="130">
        <f>Z110/($Z$4)*100</f>
        <v>61.209068010075562</v>
      </c>
      <c r="AF110" s="109"/>
    </row>
    <row r="111" spans="1:32" x14ac:dyDescent="0.25">
      <c r="S111" s="115" t="s">
        <v>22</v>
      </c>
      <c r="T111" s="115"/>
      <c r="U111" s="112"/>
      <c r="V111" s="112">
        <v>116</v>
      </c>
      <c r="W111" s="112">
        <v>118</v>
      </c>
      <c r="X111" s="112">
        <v>143</v>
      </c>
      <c r="Y111" s="112">
        <v>123</v>
      </c>
      <c r="Z111" s="112">
        <v>115</v>
      </c>
      <c r="AB111" s="109" t="str">
        <f>TEXT(Z111,"###,###")</f>
        <v>115</v>
      </c>
      <c r="AD111" s="130">
        <f>Z111/($Z$4)*100</f>
        <v>28.967254408060455</v>
      </c>
      <c r="AF111" s="109"/>
    </row>
    <row r="112" spans="1:32" x14ac:dyDescent="0.25">
      <c r="S112" s="118" t="s">
        <v>53</v>
      </c>
      <c r="T112" s="118"/>
      <c r="U112" s="112"/>
      <c r="V112" s="112">
        <v>428</v>
      </c>
      <c r="W112" s="112">
        <v>335</v>
      </c>
      <c r="X112" s="112">
        <v>416</v>
      </c>
      <c r="Y112" s="112">
        <v>407</v>
      </c>
      <c r="Z112" s="112">
        <v>397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38.29</v>
      </c>
      <c r="W118" s="131">
        <v>38.979999999999997</v>
      </c>
      <c r="X118" s="131">
        <v>38.74</v>
      </c>
      <c r="Y118" s="131">
        <v>39.369999999999997</v>
      </c>
      <c r="Z118" s="131">
        <v>39.75</v>
      </c>
      <c r="AB118" s="109" t="str">
        <f>TEXT(Z118,"##.0")</f>
        <v>39.8</v>
      </c>
    </row>
    <row r="120" spans="19:32" x14ac:dyDescent="0.25">
      <c r="S120" s="101" t="s">
        <v>100</v>
      </c>
      <c r="T120" s="112"/>
      <c r="U120" s="112"/>
      <c r="V120" s="112">
        <v>295</v>
      </c>
      <c r="W120" s="112">
        <v>250</v>
      </c>
      <c r="X120" s="112">
        <v>273</v>
      </c>
      <c r="Y120" s="112">
        <v>276</v>
      </c>
      <c r="Z120" s="112">
        <v>283</v>
      </c>
      <c r="AB120" s="109" t="str">
        <f>TEXT(Z120,"###,###")</f>
        <v>283</v>
      </c>
    </row>
    <row r="121" spans="19:32" x14ac:dyDescent="0.25">
      <c r="S121" s="101" t="s">
        <v>101</v>
      </c>
      <c r="T121" s="112"/>
      <c r="U121" s="112"/>
      <c r="V121" s="112">
        <v>0</v>
      </c>
      <c r="W121" s="112">
        <v>0</v>
      </c>
      <c r="X121" s="112">
        <v>0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102</v>
      </c>
      <c r="T122" s="112"/>
      <c r="U122" s="112"/>
      <c r="V122" s="112">
        <v>0</v>
      </c>
      <c r="W122" s="112">
        <v>4</v>
      </c>
      <c r="X122" s="112">
        <v>10</v>
      </c>
      <c r="Y122" s="112">
        <v>4</v>
      </c>
      <c r="Z122" s="112">
        <v>4</v>
      </c>
      <c r="AB122" s="109" t="str">
        <f>TEXT(Z122,"###,###")</f>
        <v>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295</v>
      </c>
      <c r="W124" s="112">
        <v>254</v>
      </c>
      <c r="X124" s="112">
        <v>283</v>
      </c>
      <c r="Y124" s="112">
        <v>280</v>
      </c>
      <c r="Z124" s="112">
        <v>287</v>
      </c>
      <c r="AB124" s="109" t="str">
        <f>TEXT(Z124,"###,###")</f>
        <v>287</v>
      </c>
      <c r="AD124" s="127">
        <f>Z124/$Z$7*100</f>
        <v>100</v>
      </c>
    </row>
    <row r="125" spans="19:32" x14ac:dyDescent="0.25">
      <c r="S125" s="101" t="s">
        <v>104</v>
      </c>
      <c r="T125" s="112"/>
      <c r="U125" s="112"/>
      <c r="V125" s="112">
        <v>0</v>
      </c>
      <c r="W125" s="112">
        <v>4</v>
      </c>
      <c r="X125" s="112">
        <v>10</v>
      </c>
      <c r="Y125" s="112">
        <v>4</v>
      </c>
      <c r="Z125" s="112">
        <v>4</v>
      </c>
      <c r="AB125" s="109" t="str">
        <f>TEXT(Z125,"###,###")</f>
        <v>4</v>
      </c>
      <c r="AD125" s="127">
        <f>Z125/$Z$7*100</f>
        <v>1.3937282229965158</v>
      </c>
    </row>
    <row r="127" spans="19:32" x14ac:dyDescent="0.25">
      <c r="S127" s="101" t="s">
        <v>105</v>
      </c>
      <c r="T127" s="112"/>
      <c r="U127" s="112"/>
      <c r="V127" s="112">
        <v>149</v>
      </c>
      <c r="W127" s="112">
        <v>138</v>
      </c>
      <c r="X127" s="112">
        <v>144</v>
      </c>
      <c r="Y127" s="112">
        <v>142</v>
      </c>
      <c r="Z127" s="112">
        <v>135</v>
      </c>
      <c r="AB127" s="109" t="str">
        <f>TEXT(Z127,"###,###")</f>
        <v>135</v>
      </c>
      <c r="AD127" s="127">
        <f>Z127/$Z$7*100</f>
        <v>47.038327526132406</v>
      </c>
    </row>
    <row r="128" spans="19:32" x14ac:dyDescent="0.25">
      <c r="S128" s="101" t="s">
        <v>106</v>
      </c>
      <c r="T128" s="112"/>
      <c r="U128" s="112"/>
      <c r="V128" s="112">
        <v>148</v>
      </c>
      <c r="W128" s="112">
        <v>119</v>
      </c>
      <c r="X128" s="112">
        <v>133</v>
      </c>
      <c r="Y128" s="112">
        <v>146</v>
      </c>
      <c r="Z128" s="112">
        <v>151</v>
      </c>
      <c r="AB128" s="109" t="str">
        <f>TEXT(Z128,"###,###")</f>
        <v>151</v>
      </c>
      <c r="AD128" s="127">
        <f>Z128/$Z$7*100</f>
        <v>52.613240418118465</v>
      </c>
    </row>
    <row r="130" spans="19:20" x14ac:dyDescent="0.25">
      <c r="S130" s="101" t="s">
        <v>280</v>
      </c>
      <c r="T130" s="127">
        <v>98.606271777003485</v>
      </c>
    </row>
    <row r="131" spans="19:20" x14ac:dyDescent="0.25">
      <c r="S131" s="101" t="s">
        <v>281</v>
      </c>
      <c r="T131" s="127">
        <v>0</v>
      </c>
    </row>
    <row r="132" spans="19:20" x14ac:dyDescent="0.25">
      <c r="S132" s="101" t="s">
        <v>282</v>
      </c>
      <c r="T132" s="127">
        <v>1.3937282229965158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F610507-AFD4-484C-8305-76EC7A5FA1B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D266B24-7B56-4C8B-9A7E-4449BEA285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DC570CF-636E-4767-A69D-0DE324727C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0B56D0F-C945-402E-8E08-0BB395E2C1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DE3DD-F10B-4CDD-A2CA-6B777E003645}">
  <sheetPr codeName="Sheet12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169</v>
      </c>
      <c r="T1" s="99"/>
      <c r="U1" s="99"/>
      <c r="V1" s="99"/>
      <c r="W1" s="99"/>
      <c r="X1" s="99"/>
      <c r="Y1" s="100" t="s">
        <v>256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169</v>
      </c>
      <c r="Y3" s="105" t="s">
        <v>256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9.58 Quilpie,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585</v>
      </c>
      <c r="W4" s="108">
        <v>794</v>
      </c>
      <c r="X4" s="108">
        <v>591</v>
      </c>
      <c r="Y4" s="108">
        <v>811</v>
      </c>
      <c r="Z4" s="108">
        <v>800</v>
      </c>
      <c r="AB4" s="109" t="str">
        <f>TEXT(Z4,"###,###")</f>
        <v>800</v>
      </c>
      <c r="AD4" s="110">
        <f>Z4/Y4-1</f>
        <v>-1.3563501849568449E-2</v>
      </c>
      <c r="AF4" s="110">
        <f>Z4/V4-1</f>
        <v>0.36752136752136755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320</v>
      </c>
      <c r="W5" s="108">
        <v>402</v>
      </c>
      <c r="X5" s="108">
        <v>317</v>
      </c>
      <c r="Y5" s="108">
        <v>439</v>
      </c>
      <c r="Z5" s="108">
        <v>416</v>
      </c>
      <c r="AB5" s="109" t="str">
        <f>TEXT(Z5,"###,###")</f>
        <v>416</v>
      </c>
      <c r="AD5" s="110">
        <f t="shared" ref="AD5:AD9" si="0">Z5/Y5-1</f>
        <v>-5.2391799544419082E-2</v>
      </c>
      <c r="AF5" s="110">
        <f t="shared" ref="AF5:AF9" si="1">Z5/V5-1</f>
        <v>0.30000000000000004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267</v>
      </c>
      <c r="W6" s="108">
        <v>395</v>
      </c>
      <c r="X6" s="108">
        <v>276</v>
      </c>
      <c r="Y6" s="108">
        <v>372</v>
      </c>
      <c r="Z6" s="108">
        <v>384</v>
      </c>
      <c r="AB6" s="109" t="str">
        <f>TEXT(Z6,"###,###")</f>
        <v>384</v>
      </c>
      <c r="AD6" s="110">
        <f t="shared" si="0"/>
        <v>3.2258064516129004E-2</v>
      </c>
      <c r="AF6" s="110">
        <f t="shared" si="1"/>
        <v>0.4382022471910112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385</v>
      </c>
      <c r="W7" s="108">
        <v>548</v>
      </c>
      <c r="X7" s="108">
        <v>398</v>
      </c>
      <c r="Y7" s="108">
        <v>537</v>
      </c>
      <c r="Z7" s="108">
        <v>551</v>
      </c>
      <c r="AB7" s="109" t="str">
        <f>TEXT(Z7,"###,###")</f>
        <v>551</v>
      </c>
      <c r="AD7" s="110">
        <f t="shared" si="0"/>
        <v>2.6070763500931182E-2</v>
      </c>
      <c r="AF7" s="110">
        <f t="shared" si="1"/>
        <v>0.43116883116883109</v>
      </c>
    </row>
    <row r="8" spans="1:32" ht="17.25" customHeight="1" x14ac:dyDescent="0.25">
      <c r="A8" s="64" t="s">
        <v>12</v>
      </c>
      <c r="B8" s="65"/>
      <c r="C8" s="29"/>
      <c r="D8" s="66" t="str">
        <f>AB4</f>
        <v>800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551</v>
      </c>
      <c r="P8" s="67"/>
      <c r="S8" s="107" t="s">
        <v>84</v>
      </c>
      <c r="T8" s="108"/>
      <c r="U8" s="108"/>
      <c r="V8" s="108">
        <v>42290.26</v>
      </c>
      <c r="W8" s="108">
        <v>43285</v>
      </c>
      <c r="X8" s="108">
        <v>45360.56</v>
      </c>
      <c r="Y8" s="108">
        <v>48490.01</v>
      </c>
      <c r="Z8" s="108">
        <v>48481</v>
      </c>
      <c r="AB8" s="109" t="str">
        <f>TEXT(Z8,"$###,###")</f>
        <v>$48,481</v>
      </c>
      <c r="AD8" s="110">
        <f t="shared" si="0"/>
        <v>-1.8581146920781944E-4</v>
      </c>
      <c r="AF8" s="110">
        <f t="shared" si="1"/>
        <v>0.1463868985435417</v>
      </c>
    </row>
    <row r="9" spans="1:32" x14ac:dyDescent="0.25">
      <c r="A9" s="30" t="s">
        <v>14</v>
      </c>
      <c r="B9" s="71"/>
      <c r="C9" s="72"/>
      <c r="D9" s="73">
        <f>AD104</f>
        <v>58.5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54.08348457350273</v>
      </c>
      <c r="P9" s="74" t="s">
        <v>85</v>
      </c>
      <c r="S9" s="107" t="s">
        <v>7</v>
      </c>
      <c r="T9" s="108"/>
      <c r="U9" s="108"/>
      <c r="V9" s="108">
        <v>19754921</v>
      </c>
      <c r="W9" s="108">
        <v>23898922</v>
      </c>
      <c r="X9" s="108">
        <v>19023981</v>
      </c>
      <c r="Y9" s="108">
        <v>25115077</v>
      </c>
      <c r="Z9" s="108">
        <v>27924517</v>
      </c>
      <c r="AB9" s="109" t="str">
        <f>TEXT(Z9/1000000,"$#,###.0")&amp;" mil"</f>
        <v>$27.9 mil</v>
      </c>
      <c r="AD9" s="110">
        <f t="shared" si="0"/>
        <v>0.11186268710225344</v>
      </c>
      <c r="AF9" s="110">
        <f t="shared" si="1"/>
        <v>0.41354738902777699</v>
      </c>
    </row>
    <row r="10" spans="1:32" x14ac:dyDescent="0.25">
      <c r="A10" s="30" t="s">
        <v>17</v>
      </c>
      <c r="B10" s="71"/>
      <c r="C10" s="72"/>
      <c r="D10" s="73">
        <f>AD105</f>
        <v>22.75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45.735027223230489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62.613430127041745</v>
      </c>
      <c r="P11" s="74" t="s">
        <v>85</v>
      </c>
      <c r="S11" s="107" t="s">
        <v>29</v>
      </c>
      <c r="T11" s="112"/>
      <c r="U11" s="112"/>
      <c r="V11" s="112">
        <v>470</v>
      </c>
      <c r="W11" s="112">
        <v>586</v>
      </c>
      <c r="X11" s="112">
        <v>463</v>
      </c>
      <c r="Y11" s="112">
        <v>602</v>
      </c>
      <c r="Z11" s="112">
        <v>594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20.326678765880217</v>
      </c>
      <c r="P12" s="74" t="s">
        <v>85</v>
      </c>
      <c r="S12" s="107" t="s">
        <v>30</v>
      </c>
      <c r="T12" s="112"/>
      <c r="U12" s="112"/>
      <c r="V12" s="112">
        <v>114</v>
      </c>
      <c r="W12" s="112">
        <v>205</v>
      </c>
      <c r="X12" s="112">
        <v>133</v>
      </c>
      <c r="Y12" s="112">
        <v>204</v>
      </c>
      <c r="Z12" s="112">
        <v>206</v>
      </c>
    </row>
    <row r="13" spans="1:32" ht="15" customHeight="1" x14ac:dyDescent="0.25">
      <c r="A13" s="30" t="s">
        <v>19</v>
      </c>
      <c r="B13" s="72"/>
      <c r="C13" s="72"/>
      <c r="D13" s="73">
        <f>AD108</f>
        <v>28.249999999999996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17.241379310344829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12.875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43.3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19.5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16.087751371115175</v>
      </c>
      <c r="P15" s="74" t="s">
        <v>85</v>
      </c>
      <c r="S15" s="115" t="s">
        <v>61</v>
      </c>
      <c r="T15" s="115"/>
      <c r="U15" s="116"/>
      <c r="V15" s="116">
        <v>72</v>
      </c>
      <c r="W15" s="116">
        <v>116</v>
      </c>
      <c r="X15" s="116">
        <v>93</v>
      </c>
      <c r="Y15" s="112">
        <v>164</v>
      </c>
      <c r="Z15" s="112">
        <v>174</v>
      </c>
      <c r="AB15" s="117">
        <f t="shared" ref="AB15:AB34" si="2">IF(Z15="np",0,Z15/$Z$34)</f>
        <v>0.2175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20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83.912248628884825</v>
      </c>
      <c r="P16" s="37" t="s">
        <v>85</v>
      </c>
      <c r="S16" s="115" t="s">
        <v>62</v>
      </c>
      <c r="T16" s="115"/>
      <c r="U16" s="116"/>
      <c r="V16" s="116">
        <v>6</v>
      </c>
      <c r="W16" s="116">
        <v>8</v>
      </c>
      <c r="X16" s="116">
        <v>7</v>
      </c>
      <c r="Y16" s="112">
        <v>7</v>
      </c>
      <c r="Z16" s="112">
        <v>11</v>
      </c>
      <c r="AB16" s="117">
        <f t="shared" si="2"/>
        <v>1.375E-2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8</v>
      </c>
      <c r="W17" s="116">
        <v>34</v>
      </c>
      <c r="X17" s="116">
        <v>12</v>
      </c>
      <c r="Y17" s="112">
        <v>10</v>
      </c>
      <c r="Z17" s="112">
        <v>13</v>
      </c>
      <c r="AB17" s="117">
        <f t="shared" si="2"/>
        <v>1.6250000000000001E-2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3</v>
      </c>
      <c r="W18" s="116">
        <v>3</v>
      </c>
      <c r="X18" s="116">
        <v>3</v>
      </c>
      <c r="Y18" s="112">
        <v>10</v>
      </c>
      <c r="Z18" s="112">
        <v>9</v>
      </c>
      <c r="AB18" s="117">
        <f t="shared" si="2"/>
        <v>1.125E-2</v>
      </c>
    </row>
    <row r="19" spans="1:28" x14ac:dyDescent="0.25">
      <c r="A19" s="63" t="str">
        <f>$S$1&amp;" ("&amp;$V$2&amp;" to "&amp;$Z$2&amp;")"</f>
        <v>Quilpie (2016-17 to 2020-21)</v>
      </c>
      <c r="B19" s="63"/>
      <c r="C19" s="63"/>
      <c r="D19" s="63"/>
      <c r="E19" s="63"/>
      <c r="F19" s="63"/>
      <c r="G19" s="63" t="str">
        <f>$S$1&amp;" ("&amp;$V$2&amp;" to "&amp;$Z$2&amp;")"</f>
        <v>Quilpie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44</v>
      </c>
      <c r="W19" s="116">
        <v>60</v>
      </c>
      <c r="X19" s="116">
        <v>33</v>
      </c>
      <c r="Y19" s="112">
        <v>43</v>
      </c>
      <c r="Z19" s="112">
        <v>45</v>
      </c>
      <c r="AB19" s="117">
        <f t="shared" si="2"/>
        <v>5.6250000000000001E-2</v>
      </c>
    </row>
    <row r="20" spans="1:28" x14ac:dyDescent="0.25">
      <c r="S20" s="115" t="s">
        <v>66</v>
      </c>
      <c r="T20" s="115"/>
      <c r="U20" s="116"/>
      <c r="V20" s="116">
        <v>17</v>
      </c>
      <c r="W20" s="116">
        <v>25</v>
      </c>
      <c r="X20" s="116">
        <v>18</v>
      </c>
      <c r="Y20" s="112">
        <v>26</v>
      </c>
      <c r="Z20" s="112">
        <v>29</v>
      </c>
      <c r="AB20" s="117">
        <f t="shared" si="2"/>
        <v>3.6249999999999998E-2</v>
      </c>
    </row>
    <row r="21" spans="1:28" x14ac:dyDescent="0.25">
      <c r="S21" s="115" t="s">
        <v>67</v>
      </c>
      <c r="T21" s="115"/>
      <c r="U21" s="116"/>
      <c r="V21" s="116">
        <v>32</v>
      </c>
      <c r="W21" s="116">
        <v>40</v>
      </c>
      <c r="X21" s="116">
        <v>34</v>
      </c>
      <c r="Y21" s="112">
        <v>47</v>
      </c>
      <c r="Z21" s="112">
        <v>49</v>
      </c>
      <c r="AB21" s="117">
        <f t="shared" si="2"/>
        <v>6.1249999999999999E-2</v>
      </c>
    </row>
    <row r="22" spans="1:28" x14ac:dyDescent="0.25">
      <c r="S22" s="115" t="s">
        <v>68</v>
      </c>
      <c r="T22" s="115"/>
      <c r="U22" s="116"/>
      <c r="V22" s="116">
        <v>37</v>
      </c>
      <c r="W22" s="116">
        <v>50</v>
      </c>
      <c r="X22" s="116">
        <v>39</v>
      </c>
      <c r="Y22" s="112">
        <v>45</v>
      </c>
      <c r="Z22" s="112">
        <v>55</v>
      </c>
      <c r="AB22" s="117">
        <f t="shared" si="2"/>
        <v>6.8750000000000006E-2</v>
      </c>
    </row>
    <row r="23" spans="1:28" x14ac:dyDescent="0.25">
      <c r="S23" s="115" t="s">
        <v>69</v>
      </c>
      <c r="T23" s="115"/>
      <c r="U23" s="116"/>
      <c r="V23" s="116">
        <v>50</v>
      </c>
      <c r="W23" s="116">
        <v>55</v>
      </c>
      <c r="X23" s="116">
        <v>42</v>
      </c>
      <c r="Y23" s="112">
        <v>50</v>
      </c>
      <c r="Z23" s="112">
        <v>42</v>
      </c>
      <c r="AB23" s="117">
        <f t="shared" si="2"/>
        <v>5.2499999999999998E-2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1</v>
      </c>
      <c r="AB24" s="117">
        <f t="shared" si="2"/>
        <v>1.25E-3</v>
      </c>
    </row>
    <row r="25" spans="1:28" x14ac:dyDescent="0.25">
      <c r="S25" s="115" t="s">
        <v>71</v>
      </c>
      <c r="T25" s="115"/>
      <c r="U25" s="116"/>
      <c r="V25" s="116">
        <v>9</v>
      </c>
      <c r="W25" s="116">
        <v>7</v>
      </c>
      <c r="X25" s="116">
        <v>11</v>
      </c>
      <c r="Y25" s="112">
        <v>18</v>
      </c>
      <c r="Z25" s="112">
        <v>17</v>
      </c>
      <c r="AB25" s="117">
        <f t="shared" si="2"/>
        <v>2.1250000000000002E-2</v>
      </c>
    </row>
    <row r="26" spans="1:28" x14ac:dyDescent="0.25">
      <c r="S26" s="115" t="s">
        <v>72</v>
      </c>
      <c r="T26" s="115"/>
      <c r="U26" s="116"/>
      <c r="V26" s="116">
        <v>0</v>
      </c>
      <c r="W26" s="116">
        <v>12</v>
      </c>
      <c r="X26" s="116">
        <v>6</v>
      </c>
      <c r="Y26" s="112">
        <v>12</v>
      </c>
      <c r="Z26" s="112">
        <v>9</v>
      </c>
      <c r="AB26" s="117">
        <f t="shared" si="2"/>
        <v>1.125E-2</v>
      </c>
    </row>
    <row r="27" spans="1:28" x14ac:dyDescent="0.25">
      <c r="S27" s="115" t="s">
        <v>73</v>
      </c>
      <c r="T27" s="115"/>
      <c r="U27" s="116"/>
      <c r="V27" s="116">
        <v>14</v>
      </c>
      <c r="W27" s="116">
        <v>13</v>
      </c>
      <c r="X27" s="116">
        <v>7</v>
      </c>
      <c r="Y27" s="112">
        <v>14</v>
      </c>
      <c r="Z27" s="112">
        <v>21</v>
      </c>
      <c r="AB27" s="117">
        <f t="shared" si="2"/>
        <v>2.6249999999999999E-2</v>
      </c>
    </row>
    <row r="28" spans="1:28" x14ac:dyDescent="0.25">
      <c r="S28" s="115" t="s">
        <v>74</v>
      </c>
      <c r="T28" s="115"/>
      <c r="U28" s="116"/>
      <c r="V28" s="116">
        <v>26</v>
      </c>
      <c r="W28" s="116">
        <v>26</v>
      </c>
      <c r="X28" s="116">
        <v>21</v>
      </c>
      <c r="Y28" s="112">
        <v>28</v>
      </c>
      <c r="Z28" s="112">
        <v>18</v>
      </c>
      <c r="AB28" s="117">
        <f t="shared" si="2"/>
        <v>2.2499999999999999E-2</v>
      </c>
    </row>
    <row r="29" spans="1:28" x14ac:dyDescent="0.25">
      <c r="S29" s="115" t="s">
        <v>75</v>
      </c>
      <c r="T29" s="115"/>
      <c r="U29" s="116"/>
      <c r="V29" s="116">
        <v>88</v>
      </c>
      <c r="W29" s="116">
        <v>98</v>
      </c>
      <c r="X29" s="116">
        <v>100</v>
      </c>
      <c r="Y29" s="112">
        <v>107</v>
      </c>
      <c r="Z29" s="112">
        <v>102</v>
      </c>
      <c r="AB29" s="117">
        <f t="shared" si="2"/>
        <v>0.1275</v>
      </c>
    </row>
    <row r="30" spans="1:28" x14ac:dyDescent="0.25">
      <c r="S30" s="115" t="s">
        <v>76</v>
      </c>
      <c r="T30" s="115"/>
      <c r="U30" s="116"/>
      <c r="V30" s="116">
        <v>56</v>
      </c>
      <c r="W30" s="116">
        <v>64</v>
      </c>
      <c r="X30" s="116">
        <v>44</v>
      </c>
      <c r="Y30" s="112">
        <v>64</v>
      </c>
      <c r="Z30" s="112">
        <v>45</v>
      </c>
      <c r="AB30" s="117">
        <f t="shared" si="2"/>
        <v>5.6250000000000001E-2</v>
      </c>
    </row>
    <row r="31" spans="1:28" x14ac:dyDescent="0.25">
      <c r="S31" s="115" t="s">
        <v>77</v>
      </c>
      <c r="T31" s="115"/>
      <c r="U31" s="116"/>
      <c r="V31" s="116">
        <v>37</v>
      </c>
      <c r="W31" s="116">
        <v>49</v>
      </c>
      <c r="X31" s="116">
        <v>50</v>
      </c>
      <c r="Y31" s="112">
        <v>55</v>
      </c>
      <c r="Z31" s="112">
        <v>50</v>
      </c>
      <c r="AB31" s="117">
        <f t="shared" si="2"/>
        <v>6.25E-2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4</v>
      </c>
      <c r="W32" s="116">
        <v>9</v>
      </c>
      <c r="X32" s="116">
        <v>5</v>
      </c>
      <c r="Y32" s="112">
        <v>11</v>
      </c>
      <c r="Z32" s="112">
        <v>12</v>
      </c>
      <c r="AB32" s="117">
        <f t="shared" si="2"/>
        <v>1.4999999999999999E-2</v>
      </c>
    </row>
    <row r="33" spans="19:32" x14ac:dyDescent="0.25">
      <c r="S33" s="115" t="s">
        <v>79</v>
      </c>
      <c r="T33" s="115"/>
      <c r="U33" s="116"/>
      <c r="V33" s="116">
        <v>16</v>
      </c>
      <c r="W33" s="116">
        <v>14</v>
      </c>
      <c r="X33" s="116">
        <v>22</v>
      </c>
      <c r="Y33" s="112">
        <v>22</v>
      </c>
      <c r="Z33" s="112">
        <v>18</v>
      </c>
      <c r="AB33" s="117">
        <f t="shared" si="2"/>
        <v>2.2499999999999999E-2</v>
      </c>
    </row>
    <row r="34" spans="19:32" x14ac:dyDescent="0.25">
      <c r="S34" s="118" t="s">
        <v>53</v>
      </c>
      <c r="T34" s="118"/>
      <c r="U34" s="119"/>
      <c r="V34" s="119">
        <v>582</v>
      </c>
      <c r="W34" s="119">
        <v>798</v>
      </c>
      <c r="X34" s="119">
        <v>593</v>
      </c>
      <c r="Y34" s="120">
        <v>809</v>
      </c>
      <c r="Z34" s="120">
        <v>800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312</v>
      </c>
      <c r="W37" s="112">
        <v>468</v>
      </c>
      <c r="X37" s="112">
        <v>321</v>
      </c>
      <c r="Y37" s="112">
        <v>441</v>
      </c>
      <c r="Z37" s="112">
        <v>459</v>
      </c>
      <c r="AB37" s="132">
        <f>Z37/Z40*100</f>
        <v>83.912248628884825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75</v>
      </c>
      <c r="W38" s="112">
        <v>84</v>
      </c>
      <c r="X38" s="112">
        <v>75</v>
      </c>
      <c r="Y38" s="112">
        <v>92</v>
      </c>
      <c r="Z38" s="112">
        <v>88</v>
      </c>
      <c r="AB38" s="132">
        <f>Z38/Z40*100</f>
        <v>16.087751371115175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387</v>
      </c>
      <c r="W40" s="112">
        <v>552</v>
      </c>
      <c r="X40" s="112">
        <v>396</v>
      </c>
      <c r="Y40" s="112">
        <v>533</v>
      </c>
      <c r="Z40" s="112">
        <v>547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1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6</v>
      </c>
      <c r="X45" s="112">
        <v>4</v>
      </c>
      <c r="Y45" s="112">
        <v>0</v>
      </c>
      <c r="Z45" s="112">
        <v>9</v>
      </c>
    </row>
    <row r="46" spans="19:32" x14ac:dyDescent="0.25">
      <c r="S46" s="115" t="s">
        <v>38</v>
      </c>
      <c r="T46" s="115"/>
      <c r="U46" s="112"/>
      <c r="V46" s="112">
        <v>15</v>
      </c>
      <c r="W46" s="112">
        <v>13</v>
      </c>
      <c r="X46" s="112">
        <v>15</v>
      </c>
      <c r="Y46" s="112">
        <v>19</v>
      </c>
      <c r="Z46" s="112">
        <v>17</v>
      </c>
    </row>
    <row r="47" spans="19:32" x14ac:dyDescent="0.25">
      <c r="S47" s="115" t="s">
        <v>39</v>
      </c>
      <c r="T47" s="115"/>
      <c r="U47" s="112"/>
      <c r="V47" s="112">
        <v>31</v>
      </c>
      <c r="W47" s="112">
        <v>36</v>
      </c>
      <c r="X47" s="112">
        <v>37</v>
      </c>
      <c r="Y47" s="112">
        <v>42</v>
      </c>
      <c r="Z47" s="112">
        <v>42</v>
      </c>
    </row>
    <row r="48" spans="19:32" x14ac:dyDescent="0.25">
      <c r="S48" s="115" t="s">
        <v>40</v>
      </c>
      <c r="T48" s="115"/>
      <c r="U48" s="112"/>
      <c r="V48" s="112">
        <v>20</v>
      </c>
      <c r="W48" s="112">
        <v>35</v>
      </c>
      <c r="X48" s="112">
        <v>28</v>
      </c>
      <c r="Y48" s="112">
        <v>46</v>
      </c>
      <c r="Z48" s="112">
        <v>42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58</v>
      </c>
      <c r="W49" s="112">
        <v>53</v>
      </c>
      <c r="X49" s="112">
        <v>42</v>
      </c>
      <c r="Y49" s="112">
        <v>54</v>
      </c>
      <c r="Z49" s="112">
        <v>39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Quilpie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25</v>
      </c>
      <c r="W50" s="112">
        <v>30</v>
      </c>
      <c r="X50" s="112">
        <v>27</v>
      </c>
      <c r="Y50" s="112">
        <v>48</v>
      </c>
      <c r="Z50" s="112">
        <v>51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24</v>
      </c>
      <c r="W51" s="112">
        <v>24</v>
      </c>
      <c r="X51" s="112">
        <v>21</v>
      </c>
      <c r="Y51" s="112">
        <v>17</v>
      </c>
      <c r="Z51" s="112">
        <v>22</v>
      </c>
    </row>
    <row r="52" spans="1:26" ht="15" customHeight="1" x14ac:dyDescent="0.25">
      <c r="S52" s="115" t="s">
        <v>44</v>
      </c>
      <c r="T52" s="115"/>
      <c r="U52" s="112"/>
      <c r="V52" s="112">
        <v>27</v>
      </c>
      <c r="W52" s="112">
        <v>45</v>
      </c>
      <c r="X52" s="112">
        <v>23</v>
      </c>
      <c r="Y52" s="112">
        <v>41</v>
      </c>
      <c r="Z52" s="112">
        <v>34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40</v>
      </c>
      <c r="W53" s="112">
        <v>49</v>
      </c>
      <c r="X53" s="112">
        <v>30</v>
      </c>
      <c r="Y53" s="112">
        <v>47</v>
      </c>
      <c r="Z53" s="112">
        <v>45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21</v>
      </c>
      <c r="W54" s="112">
        <v>49</v>
      </c>
      <c r="X54" s="112">
        <v>33</v>
      </c>
      <c r="Y54" s="112">
        <v>46</v>
      </c>
      <c r="Z54" s="112">
        <v>43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28</v>
      </c>
      <c r="W55" s="112">
        <v>38</v>
      </c>
      <c r="X55" s="112">
        <v>27</v>
      </c>
      <c r="Y55" s="112">
        <v>44</v>
      </c>
      <c r="Z55" s="112">
        <v>39</v>
      </c>
    </row>
    <row r="56" spans="1:26" ht="15" customHeight="1" x14ac:dyDescent="0.25">
      <c r="S56" s="115" t="s">
        <v>48</v>
      </c>
      <c r="T56" s="115"/>
      <c r="U56" s="112"/>
      <c r="V56" s="112">
        <v>7</v>
      </c>
      <c r="W56" s="112">
        <v>15</v>
      </c>
      <c r="X56" s="112">
        <v>19</v>
      </c>
      <c r="Y56" s="112">
        <v>20</v>
      </c>
      <c r="Z56" s="112">
        <v>21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</v>
      </c>
      <c r="W57" s="112">
        <v>7</v>
      </c>
      <c r="X57" s="112">
        <v>9</v>
      </c>
      <c r="Y57" s="112">
        <v>4</v>
      </c>
      <c r="Z57" s="112">
        <v>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7</v>
      </c>
      <c r="X58" s="112">
        <v>0</v>
      </c>
      <c r="Y58" s="112">
        <v>3</v>
      </c>
      <c r="Z58" s="112">
        <v>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315</v>
      </c>
      <c r="W61" s="112">
        <v>402</v>
      </c>
      <c r="X61" s="112">
        <v>316</v>
      </c>
      <c r="Y61" s="112">
        <v>436</v>
      </c>
      <c r="Z61" s="112">
        <v>416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3</v>
      </c>
      <c r="X64" s="112">
        <v>0</v>
      </c>
      <c r="Y64" s="112">
        <v>0</v>
      </c>
      <c r="Z64" s="112">
        <v>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Quilpie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</v>
      </c>
      <c r="W65" s="112">
        <v>12</v>
      </c>
      <c r="X65" s="112">
        <v>10</v>
      </c>
      <c r="Y65" s="112">
        <v>18</v>
      </c>
      <c r="Z65" s="112">
        <v>26</v>
      </c>
    </row>
    <row r="66" spans="1:26" x14ac:dyDescent="0.25">
      <c r="S66" s="115" t="s">
        <v>39</v>
      </c>
      <c r="T66" s="115"/>
      <c r="U66" s="112"/>
      <c r="V66" s="112">
        <v>30</v>
      </c>
      <c r="W66" s="112">
        <v>41</v>
      </c>
      <c r="X66" s="112">
        <v>29</v>
      </c>
      <c r="Y66" s="112">
        <v>25</v>
      </c>
      <c r="Z66" s="112">
        <v>19</v>
      </c>
    </row>
    <row r="67" spans="1:26" x14ac:dyDescent="0.25">
      <c r="S67" s="115" t="s">
        <v>40</v>
      </c>
      <c r="T67" s="115"/>
      <c r="U67" s="112"/>
      <c r="V67" s="112">
        <v>43</v>
      </c>
      <c r="W67" s="112">
        <v>53</v>
      </c>
      <c r="X67" s="112">
        <v>42</v>
      </c>
      <c r="Y67" s="112">
        <v>59</v>
      </c>
      <c r="Z67" s="112">
        <v>44</v>
      </c>
    </row>
    <row r="68" spans="1:26" x14ac:dyDescent="0.25">
      <c r="S68" s="115" t="s">
        <v>41</v>
      </c>
      <c r="T68" s="115"/>
      <c r="U68" s="112"/>
      <c r="V68" s="112">
        <v>47</v>
      </c>
      <c r="W68" s="112">
        <v>41</v>
      </c>
      <c r="X68" s="112">
        <v>36</v>
      </c>
      <c r="Y68" s="112">
        <v>58</v>
      </c>
      <c r="Z68" s="112">
        <v>70</v>
      </c>
    </row>
    <row r="69" spans="1:26" x14ac:dyDescent="0.25">
      <c r="S69" s="115" t="s">
        <v>42</v>
      </c>
      <c r="T69" s="115"/>
      <c r="U69" s="112"/>
      <c r="V69" s="112">
        <v>20</v>
      </c>
      <c r="W69" s="112">
        <v>28</v>
      </c>
      <c r="X69" s="112">
        <v>25</v>
      </c>
      <c r="Y69" s="112">
        <v>34</v>
      </c>
      <c r="Z69" s="112">
        <v>32</v>
      </c>
    </row>
    <row r="70" spans="1:26" x14ac:dyDescent="0.25">
      <c r="S70" s="115" t="s">
        <v>43</v>
      </c>
      <c r="T70" s="115"/>
      <c r="U70" s="112"/>
      <c r="V70" s="112">
        <v>19</v>
      </c>
      <c r="W70" s="112">
        <v>32</v>
      </c>
      <c r="X70" s="112">
        <v>13</v>
      </c>
      <c r="Y70" s="112">
        <v>20</v>
      </c>
      <c r="Z70" s="112">
        <v>24</v>
      </c>
    </row>
    <row r="71" spans="1:26" x14ac:dyDescent="0.25">
      <c r="S71" s="115" t="s">
        <v>44</v>
      </c>
      <c r="T71" s="115"/>
      <c r="U71" s="112"/>
      <c r="V71" s="112">
        <v>36</v>
      </c>
      <c r="W71" s="112">
        <v>51</v>
      </c>
      <c r="X71" s="112">
        <v>41</v>
      </c>
      <c r="Y71" s="112">
        <v>40</v>
      </c>
      <c r="Z71" s="112">
        <v>36</v>
      </c>
    </row>
    <row r="72" spans="1:26" x14ac:dyDescent="0.25">
      <c r="S72" s="115" t="s">
        <v>45</v>
      </c>
      <c r="T72" s="115"/>
      <c r="U72" s="112"/>
      <c r="V72" s="112">
        <v>20</v>
      </c>
      <c r="W72" s="112">
        <v>47</v>
      </c>
      <c r="X72" s="112">
        <v>19</v>
      </c>
      <c r="Y72" s="112">
        <v>25</v>
      </c>
      <c r="Z72" s="112">
        <v>31</v>
      </c>
    </row>
    <row r="73" spans="1:26" x14ac:dyDescent="0.25">
      <c r="S73" s="115" t="s">
        <v>46</v>
      </c>
      <c r="T73" s="115"/>
      <c r="U73" s="112"/>
      <c r="V73" s="112">
        <v>18</v>
      </c>
      <c r="W73" s="112">
        <v>24</v>
      </c>
      <c r="X73" s="112">
        <v>29</v>
      </c>
      <c r="Y73" s="112">
        <v>34</v>
      </c>
      <c r="Z73" s="112">
        <v>41</v>
      </c>
    </row>
    <row r="74" spans="1:26" x14ac:dyDescent="0.25">
      <c r="S74" s="115" t="s">
        <v>47</v>
      </c>
      <c r="T74" s="115"/>
      <c r="U74" s="112"/>
      <c r="V74" s="112">
        <v>14</v>
      </c>
      <c r="W74" s="112">
        <v>33</v>
      </c>
      <c r="X74" s="112">
        <v>18</v>
      </c>
      <c r="Y74" s="112">
        <v>38</v>
      </c>
      <c r="Z74" s="112">
        <v>32</v>
      </c>
    </row>
    <row r="75" spans="1:26" x14ac:dyDescent="0.25">
      <c r="S75" s="115" t="s">
        <v>48</v>
      </c>
      <c r="T75" s="115"/>
      <c r="U75" s="112"/>
      <c r="V75" s="112">
        <v>15</v>
      </c>
      <c r="W75" s="112">
        <v>15</v>
      </c>
      <c r="X75" s="112">
        <v>5</v>
      </c>
      <c r="Y75" s="112">
        <v>9</v>
      </c>
      <c r="Z75" s="112">
        <v>11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8</v>
      </c>
      <c r="Y76" s="112">
        <v>5</v>
      </c>
      <c r="Z76" s="112">
        <v>7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3</v>
      </c>
      <c r="X77" s="112">
        <v>3</v>
      </c>
      <c r="Y77" s="112">
        <v>6</v>
      </c>
      <c r="Z77" s="112">
        <v>2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1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3</v>
      </c>
    </row>
    <row r="80" spans="1:26" x14ac:dyDescent="0.25">
      <c r="S80" s="118" t="s">
        <v>53</v>
      </c>
      <c r="T80" s="118"/>
      <c r="U80" s="112"/>
      <c r="V80" s="112">
        <v>270</v>
      </c>
      <c r="W80" s="112">
        <v>392</v>
      </c>
      <c r="X80" s="112">
        <v>281</v>
      </c>
      <c r="Y80" s="112">
        <v>375</v>
      </c>
      <c r="Z80" s="112">
        <v>384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Quilpie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9</v>
      </c>
      <c r="W83" s="112">
        <v>20</v>
      </c>
      <c r="X83" s="112">
        <v>22</v>
      </c>
      <c r="Y83" s="112">
        <v>22</v>
      </c>
      <c r="Z83" s="112">
        <v>28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11</v>
      </c>
      <c r="W84" s="112">
        <v>10</v>
      </c>
      <c r="X84" s="112">
        <v>12</v>
      </c>
      <c r="Y84" s="112">
        <v>18</v>
      </c>
      <c r="Z84" s="112">
        <v>20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35</v>
      </c>
      <c r="W85" s="112">
        <v>30</v>
      </c>
      <c r="X85" s="112">
        <v>26</v>
      </c>
      <c r="Y85" s="112">
        <v>38</v>
      </c>
      <c r="Z85" s="112">
        <v>37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800</v>
      </c>
      <c r="D86" s="96">
        <f t="shared" ref="D86:D91" si="4">AD4</f>
        <v>-1.3563501849568449E-2</v>
      </c>
      <c r="E86" s="97">
        <f t="shared" ref="E86:E91" si="5">AD4</f>
        <v>-1.3563501849568449E-2</v>
      </c>
      <c r="F86" s="96">
        <f t="shared" ref="F86:F91" si="6">AF4</f>
        <v>0.36752136752136755</v>
      </c>
      <c r="G86" s="97">
        <f t="shared" ref="G86:G91" si="7">AF4</f>
        <v>0.36752136752136755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6</v>
      </c>
      <c r="W86" s="112">
        <v>13</v>
      </c>
      <c r="X86" s="112">
        <v>5</v>
      </c>
      <c r="Y86" s="112">
        <v>10</v>
      </c>
      <c r="Z86" s="112">
        <v>5</v>
      </c>
    </row>
    <row r="87" spans="1:30" ht="15" customHeight="1" x14ac:dyDescent="0.25">
      <c r="A87" s="98" t="s">
        <v>4</v>
      </c>
      <c r="B87" s="49"/>
      <c r="C87" s="57" t="str">
        <f t="shared" si="3"/>
        <v>416</v>
      </c>
      <c r="D87" s="96">
        <f t="shared" si="4"/>
        <v>-5.2391799544419082E-2</v>
      </c>
      <c r="E87" s="97">
        <f t="shared" si="5"/>
        <v>-5.2391799544419082E-2</v>
      </c>
      <c r="F87" s="96">
        <f t="shared" si="6"/>
        <v>0.30000000000000004</v>
      </c>
      <c r="G87" s="97">
        <f t="shared" si="7"/>
        <v>0.30000000000000004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9</v>
      </c>
      <c r="W87" s="112">
        <v>6</v>
      </c>
      <c r="X87" s="112">
        <v>5</v>
      </c>
      <c r="Y87" s="112">
        <v>9</v>
      </c>
      <c r="Z87" s="112">
        <v>6</v>
      </c>
    </row>
    <row r="88" spans="1:30" ht="15" customHeight="1" x14ac:dyDescent="0.25">
      <c r="A88" s="98" t="s">
        <v>5</v>
      </c>
      <c r="B88" s="49"/>
      <c r="C88" s="57" t="str">
        <f t="shared" si="3"/>
        <v>384</v>
      </c>
      <c r="D88" s="96">
        <f t="shared" si="4"/>
        <v>3.2258064516129004E-2</v>
      </c>
      <c r="E88" s="97">
        <f t="shared" si="5"/>
        <v>3.2258064516129004E-2</v>
      </c>
      <c r="F88" s="96">
        <f t="shared" si="6"/>
        <v>0.4382022471910112</v>
      </c>
      <c r="G88" s="97">
        <f t="shared" si="7"/>
        <v>0.4382022471910112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0</v>
      </c>
      <c r="W88" s="112">
        <v>6</v>
      </c>
      <c r="X88" s="112">
        <v>7</v>
      </c>
      <c r="Y88" s="112">
        <v>8</v>
      </c>
      <c r="Z88" s="112">
        <v>3</v>
      </c>
    </row>
    <row r="89" spans="1:30" ht="15" customHeight="1" x14ac:dyDescent="0.25">
      <c r="A89" s="49" t="s">
        <v>6</v>
      </c>
      <c r="B89" s="49"/>
      <c r="C89" s="57" t="str">
        <f t="shared" si="3"/>
        <v>551</v>
      </c>
      <c r="D89" s="96">
        <f t="shared" si="4"/>
        <v>2.6070763500931182E-2</v>
      </c>
      <c r="E89" s="97">
        <f t="shared" si="5"/>
        <v>2.6070763500931182E-2</v>
      </c>
      <c r="F89" s="96">
        <f t="shared" si="6"/>
        <v>0.43116883116883109</v>
      </c>
      <c r="G89" s="97">
        <f t="shared" si="7"/>
        <v>0.43116883116883109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42</v>
      </c>
      <c r="W89" s="112">
        <v>44</v>
      </c>
      <c r="X89" s="112">
        <v>37</v>
      </c>
      <c r="Y89" s="112">
        <v>48</v>
      </c>
      <c r="Z89" s="112">
        <v>45</v>
      </c>
    </row>
    <row r="90" spans="1:30" ht="15" customHeight="1" x14ac:dyDescent="0.25">
      <c r="A90" s="49" t="s">
        <v>98</v>
      </c>
      <c r="B90" s="49"/>
      <c r="C90" s="57" t="str">
        <f t="shared" si="3"/>
        <v>$48,481</v>
      </c>
      <c r="D90" s="96">
        <f t="shared" si="4"/>
        <v>-1.8581146920781944E-4</v>
      </c>
      <c r="E90" s="97">
        <f t="shared" si="5"/>
        <v>-1.8581146920781944E-4</v>
      </c>
      <c r="F90" s="96">
        <f t="shared" si="6"/>
        <v>0.1463868985435417</v>
      </c>
      <c r="G90" s="97">
        <f t="shared" si="7"/>
        <v>0.1463868985435417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38</v>
      </c>
      <c r="W90" s="112">
        <v>53</v>
      </c>
      <c r="X90" s="112">
        <v>34</v>
      </c>
      <c r="Y90" s="112">
        <v>57</v>
      </c>
      <c r="Z90" s="112">
        <v>55</v>
      </c>
    </row>
    <row r="91" spans="1:30" ht="15" customHeight="1" x14ac:dyDescent="0.25">
      <c r="A91" s="49" t="s">
        <v>7</v>
      </c>
      <c r="B91" s="49"/>
      <c r="C91" s="57" t="str">
        <f t="shared" si="3"/>
        <v>$27.9 mil</v>
      </c>
      <c r="D91" s="96">
        <f t="shared" si="4"/>
        <v>0.11186268710225344</v>
      </c>
      <c r="E91" s="97">
        <f t="shared" si="5"/>
        <v>0.11186268710225344</v>
      </c>
      <c r="F91" s="96">
        <f t="shared" si="6"/>
        <v>0.41354738902777699</v>
      </c>
      <c r="G91" s="97">
        <f t="shared" si="7"/>
        <v>0.41354738902777699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209</v>
      </c>
      <c r="W91" s="112">
        <v>298</v>
      </c>
      <c r="X91" s="112">
        <v>220</v>
      </c>
      <c r="Y91" s="112">
        <v>298</v>
      </c>
      <c r="Z91" s="112">
        <v>297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14</v>
      </c>
      <c r="W93" s="112">
        <v>16</v>
      </c>
      <c r="X93" s="112">
        <v>14</v>
      </c>
      <c r="Y93" s="112">
        <v>17</v>
      </c>
      <c r="Z93" s="112">
        <v>27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24</v>
      </c>
      <c r="W94" s="112">
        <v>43</v>
      </c>
      <c r="X94" s="112">
        <v>30</v>
      </c>
      <c r="Y94" s="112">
        <v>37</v>
      </c>
      <c r="Z94" s="112">
        <v>35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8</v>
      </c>
      <c r="W95" s="112">
        <v>6</v>
      </c>
      <c r="X95" s="112">
        <v>9</v>
      </c>
      <c r="Y95" s="112">
        <v>11</v>
      </c>
      <c r="Z95" s="112">
        <v>8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28</v>
      </c>
      <c r="W96" s="112">
        <v>36</v>
      </c>
      <c r="X96" s="112">
        <v>30</v>
      </c>
      <c r="Y96" s="112">
        <v>34</v>
      </c>
      <c r="Z96" s="112">
        <v>32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29</v>
      </c>
      <c r="W97" s="112">
        <v>47</v>
      </c>
      <c r="X97" s="112">
        <v>30</v>
      </c>
      <c r="Y97" s="112">
        <v>32</v>
      </c>
      <c r="Z97" s="112">
        <v>27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12</v>
      </c>
      <c r="W98" s="112">
        <v>12</v>
      </c>
      <c r="X98" s="112">
        <v>7</v>
      </c>
      <c r="Y98" s="112">
        <v>15</v>
      </c>
      <c r="Z98" s="112">
        <v>12</v>
      </c>
    </row>
    <row r="99" spans="1:32" ht="15" customHeight="1" x14ac:dyDescent="0.25">
      <c r="S99" s="115" t="s">
        <v>199</v>
      </c>
      <c r="T99" s="115"/>
      <c r="U99" s="112"/>
      <c r="V99" s="112">
        <v>0</v>
      </c>
      <c r="W99" s="112">
        <v>0</v>
      </c>
      <c r="X99" s="112">
        <v>0</v>
      </c>
      <c r="Y99" s="112">
        <v>3</v>
      </c>
      <c r="Z99" s="112">
        <v>7</v>
      </c>
    </row>
    <row r="100" spans="1:32" ht="15" customHeight="1" x14ac:dyDescent="0.25">
      <c r="S100" s="115" t="s">
        <v>58</v>
      </c>
      <c r="T100" s="115"/>
      <c r="U100" s="112"/>
      <c r="V100" s="112">
        <v>16</v>
      </c>
      <c r="W100" s="112">
        <v>34</v>
      </c>
      <c r="X100" s="112">
        <v>22</v>
      </c>
      <c r="Y100" s="112">
        <v>29</v>
      </c>
      <c r="Z100" s="112">
        <v>35</v>
      </c>
    </row>
    <row r="101" spans="1:32" x14ac:dyDescent="0.25">
      <c r="A101" s="18"/>
      <c r="S101" s="118" t="s">
        <v>53</v>
      </c>
      <c r="T101" s="118"/>
      <c r="U101" s="112"/>
      <c r="V101" s="112">
        <v>172</v>
      </c>
      <c r="W101" s="112">
        <v>249</v>
      </c>
      <c r="X101" s="112">
        <v>181</v>
      </c>
      <c r="Y101" s="112">
        <v>236</v>
      </c>
      <c r="Z101" s="112">
        <v>254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396</v>
      </c>
      <c r="W104" s="112">
        <v>427</v>
      </c>
      <c r="X104" s="112">
        <v>374</v>
      </c>
      <c r="Y104" s="112">
        <v>468</v>
      </c>
      <c r="Z104" s="112">
        <v>468</v>
      </c>
      <c r="AB104" s="109" t="str">
        <f>TEXT(Z104,"###,###")</f>
        <v>468</v>
      </c>
      <c r="AD104" s="130">
        <f>Z104/($Z$4)*100</f>
        <v>58.5</v>
      </c>
      <c r="AF104" s="109"/>
    </row>
    <row r="105" spans="1:32" x14ac:dyDescent="0.25">
      <c r="S105" s="115" t="s">
        <v>17</v>
      </c>
      <c r="T105" s="115"/>
      <c r="U105" s="112"/>
      <c r="V105" s="112">
        <v>187</v>
      </c>
      <c r="W105" s="112">
        <v>205</v>
      </c>
      <c r="X105" s="112">
        <v>190</v>
      </c>
      <c r="Y105" s="112">
        <v>215</v>
      </c>
      <c r="Z105" s="112">
        <v>182</v>
      </c>
      <c r="AB105" s="109" t="str">
        <f>TEXT(Z105,"###,###")</f>
        <v>182</v>
      </c>
      <c r="AD105" s="130">
        <f>Z105/($Z$4)*100</f>
        <v>22.75</v>
      </c>
      <c r="AF105" s="109"/>
    </row>
    <row r="106" spans="1:32" x14ac:dyDescent="0.25">
      <c r="S106" s="118" t="s">
        <v>53</v>
      </c>
      <c r="T106" s="118"/>
      <c r="U106" s="120"/>
      <c r="V106" s="120">
        <v>583</v>
      </c>
      <c r="W106" s="120">
        <v>632</v>
      </c>
      <c r="X106" s="120">
        <v>564</v>
      </c>
      <c r="Y106" s="120">
        <v>683</v>
      </c>
      <c r="Z106" s="120">
        <v>650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149</v>
      </c>
      <c r="W108" s="112">
        <v>177</v>
      </c>
      <c r="X108" s="112">
        <v>130</v>
      </c>
      <c r="Y108" s="112">
        <v>186</v>
      </c>
      <c r="Z108" s="112">
        <v>226</v>
      </c>
      <c r="AB108" s="109" t="str">
        <f>TEXT(Z108,"###,###")</f>
        <v>226</v>
      </c>
      <c r="AD108" s="130">
        <f>Z108/($Z$4)*100</f>
        <v>28.249999999999996</v>
      </c>
      <c r="AF108" s="109"/>
    </row>
    <row r="109" spans="1:32" x14ac:dyDescent="0.25">
      <c r="S109" s="115" t="s">
        <v>20</v>
      </c>
      <c r="T109" s="115"/>
      <c r="U109" s="112"/>
      <c r="V109" s="112">
        <v>96</v>
      </c>
      <c r="W109" s="112">
        <v>136</v>
      </c>
      <c r="X109" s="112">
        <v>89</v>
      </c>
      <c r="Y109" s="112">
        <v>125</v>
      </c>
      <c r="Z109" s="112">
        <v>103</v>
      </c>
      <c r="AB109" s="109" t="str">
        <f>TEXT(Z109,"###,###")</f>
        <v>103</v>
      </c>
      <c r="AD109" s="130">
        <f>Z109/($Z$4)*100</f>
        <v>12.875</v>
      </c>
      <c r="AF109" s="109"/>
    </row>
    <row r="110" spans="1:32" x14ac:dyDescent="0.25">
      <c r="S110" s="115" t="s">
        <v>21</v>
      </c>
      <c r="T110" s="115"/>
      <c r="U110" s="112"/>
      <c r="V110" s="112">
        <v>125</v>
      </c>
      <c r="W110" s="112">
        <v>156</v>
      </c>
      <c r="X110" s="112">
        <v>147</v>
      </c>
      <c r="Y110" s="112">
        <v>188</v>
      </c>
      <c r="Z110" s="112">
        <v>156</v>
      </c>
      <c r="AB110" s="109" t="str">
        <f>TEXT(Z110,"###,###")</f>
        <v>156</v>
      </c>
      <c r="AD110" s="130">
        <f>Z110/($Z$4)*100</f>
        <v>19.5</v>
      </c>
      <c r="AF110" s="109"/>
    </row>
    <row r="111" spans="1:32" x14ac:dyDescent="0.25">
      <c r="S111" s="115" t="s">
        <v>22</v>
      </c>
      <c r="T111" s="115"/>
      <c r="U111" s="112"/>
      <c r="V111" s="112">
        <v>145</v>
      </c>
      <c r="W111" s="112">
        <v>162</v>
      </c>
      <c r="X111" s="112">
        <v>144</v>
      </c>
      <c r="Y111" s="112">
        <v>174</v>
      </c>
      <c r="Z111" s="112">
        <v>160</v>
      </c>
      <c r="AB111" s="109" t="str">
        <f>TEXT(Z111,"###,###")</f>
        <v>160</v>
      </c>
      <c r="AD111" s="130">
        <f>Z111/($Z$4)*100</f>
        <v>20</v>
      </c>
      <c r="AF111" s="109"/>
    </row>
    <row r="112" spans="1:32" x14ac:dyDescent="0.25">
      <c r="S112" s="118" t="s">
        <v>53</v>
      </c>
      <c r="T112" s="118"/>
      <c r="U112" s="112"/>
      <c r="V112" s="112">
        <v>584</v>
      </c>
      <c r="W112" s="112">
        <v>796</v>
      </c>
      <c r="X112" s="112">
        <v>594</v>
      </c>
      <c r="Y112" s="112">
        <v>809</v>
      </c>
      <c r="Z112" s="112">
        <v>800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42.25</v>
      </c>
      <c r="W118" s="131">
        <v>43.66</v>
      </c>
      <c r="X118" s="131">
        <v>42.75</v>
      </c>
      <c r="Y118" s="131">
        <v>43.47</v>
      </c>
      <c r="Z118" s="131">
        <v>43.34</v>
      </c>
      <c r="AB118" s="109" t="str">
        <f>TEXT(Z118,"##.0")</f>
        <v>43.3</v>
      </c>
    </row>
    <row r="120" spans="19:32" x14ac:dyDescent="0.25">
      <c r="S120" s="101" t="s">
        <v>100</v>
      </c>
      <c r="T120" s="112"/>
      <c r="U120" s="112"/>
      <c r="V120" s="112">
        <v>269</v>
      </c>
      <c r="W120" s="112">
        <v>344</v>
      </c>
      <c r="X120" s="112">
        <v>264</v>
      </c>
      <c r="Y120" s="112">
        <v>332</v>
      </c>
      <c r="Z120" s="112">
        <v>345</v>
      </c>
      <c r="AB120" s="109" t="str">
        <f>TEXT(Z120,"###,###")</f>
        <v>345</v>
      </c>
    </row>
    <row r="121" spans="19:32" x14ac:dyDescent="0.25">
      <c r="S121" s="101" t="s">
        <v>101</v>
      </c>
      <c r="T121" s="112"/>
      <c r="U121" s="112"/>
      <c r="V121" s="112">
        <v>52</v>
      </c>
      <c r="W121" s="112">
        <v>113</v>
      </c>
      <c r="X121" s="112">
        <v>69</v>
      </c>
      <c r="Y121" s="112">
        <v>100</v>
      </c>
      <c r="Z121" s="112">
        <v>112</v>
      </c>
      <c r="AB121" s="109" t="str">
        <f>TEXT(Z121,"###,###")</f>
        <v>112</v>
      </c>
    </row>
    <row r="122" spans="19:32" x14ac:dyDescent="0.25">
      <c r="S122" s="101" t="s">
        <v>102</v>
      </c>
      <c r="T122" s="112"/>
      <c r="U122" s="112"/>
      <c r="V122" s="112">
        <v>60</v>
      </c>
      <c r="W122" s="112">
        <v>95</v>
      </c>
      <c r="X122" s="112">
        <v>67</v>
      </c>
      <c r="Y122" s="112">
        <v>108</v>
      </c>
      <c r="Z122" s="112">
        <v>95</v>
      </c>
      <c r="AB122" s="109" t="str">
        <f>TEXT(Z122,"###,###")</f>
        <v>95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329</v>
      </c>
      <c r="W124" s="112">
        <v>439</v>
      </c>
      <c r="X124" s="112">
        <v>331</v>
      </c>
      <c r="Y124" s="112">
        <v>440</v>
      </c>
      <c r="Z124" s="112">
        <v>440</v>
      </c>
      <c r="AB124" s="109" t="str">
        <f>TEXT(Z124,"###,###")</f>
        <v>440</v>
      </c>
      <c r="AD124" s="127">
        <f>Z124/$Z$7*100</f>
        <v>79.854809437386564</v>
      </c>
    </row>
    <row r="125" spans="19:32" x14ac:dyDescent="0.25">
      <c r="S125" s="101" t="s">
        <v>104</v>
      </c>
      <c r="T125" s="112"/>
      <c r="U125" s="112"/>
      <c r="V125" s="112">
        <v>112</v>
      </c>
      <c r="W125" s="112">
        <v>208</v>
      </c>
      <c r="X125" s="112">
        <v>136</v>
      </c>
      <c r="Y125" s="112">
        <v>208</v>
      </c>
      <c r="Z125" s="112">
        <v>207</v>
      </c>
      <c r="AB125" s="109" t="str">
        <f>TEXT(Z125,"###,###")</f>
        <v>207</v>
      </c>
      <c r="AD125" s="127">
        <f>Z125/$Z$7*100</f>
        <v>37.56805807622505</v>
      </c>
    </row>
    <row r="127" spans="19:32" x14ac:dyDescent="0.25">
      <c r="S127" s="101" t="s">
        <v>105</v>
      </c>
      <c r="T127" s="112"/>
      <c r="U127" s="112"/>
      <c r="V127" s="112">
        <v>207</v>
      </c>
      <c r="W127" s="112">
        <v>295</v>
      </c>
      <c r="X127" s="112">
        <v>220</v>
      </c>
      <c r="Y127" s="112">
        <v>300</v>
      </c>
      <c r="Z127" s="112">
        <v>298</v>
      </c>
      <c r="AB127" s="109" t="str">
        <f>TEXT(Z127,"###,###")</f>
        <v>298</v>
      </c>
      <c r="AD127" s="127">
        <f>Z127/$Z$7*100</f>
        <v>54.08348457350273</v>
      </c>
    </row>
    <row r="128" spans="19:32" x14ac:dyDescent="0.25">
      <c r="S128" s="101" t="s">
        <v>106</v>
      </c>
      <c r="T128" s="112"/>
      <c r="U128" s="112"/>
      <c r="V128" s="112">
        <v>178</v>
      </c>
      <c r="W128" s="112">
        <v>253</v>
      </c>
      <c r="X128" s="112">
        <v>178</v>
      </c>
      <c r="Y128" s="112">
        <v>237</v>
      </c>
      <c r="Z128" s="112">
        <v>252</v>
      </c>
      <c r="AB128" s="109" t="str">
        <f>TEXT(Z128,"###,###")</f>
        <v>252</v>
      </c>
      <c r="AD128" s="127">
        <f>Z128/$Z$7*100</f>
        <v>45.735027223230489</v>
      </c>
    </row>
    <row r="130" spans="19:20" x14ac:dyDescent="0.25">
      <c r="S130" s="101" t="s">
        <v>280</v>
      </c>
      <c r="T130" s="127">
        <v>62.613430127041745</v>
      </c>
    </row>
    <row r="131" spans="19:20" x14ac:dyDescent="0.25">
      <c r="S131" s="101" t="s">
        <v>281</v>
      </c>
      <c r="T131" s="127">
        <v>20.326678765880217</v>
      </c>
    </row>
    <row r="132" spans="19:20" x14ac:dyDescent="0.25">
      <c r="S132" s="101" t="s">
        <v>282</v>
      </c>
      <c r="T132" s="127">
        <v>17.241379310344829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17471FD-5CD7-4FFE-9790-B0C27569A25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E62FF02-3621-4767-B5CE-75E127A84F6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12001AB-0955-4F17-AAA2-94986DB334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3A59428-2A3D-4F8A-B743-9A2A315865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D964E-C58A-4926-BF55-BF8F23915540}">
  <sheetPr codeName="Sheet6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111</v>
      </c>
      <c r="T1" s="99"/>
      <c r="U1" s="99"/>
      <c r="V1" s="99"/>
      <c r="W1" s="99"/>
      <c r="X1" s="99"/>
      <c r="Y1" s="100" t="s">
        <v>208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111</v>
      </c>
      <c r="Y3" s="105" t="s">
        <v>208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 Barcoo,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229</v>
      </c>
      <c r="W4" s="108">
        <v>304</v>
      </c>
      <c r="X4" s="108">
        <v>271</v>
      </c>
      <c r="Y4" s="108">
        <v>359</v>
      </c>
      <c r="Z4" s="108">
        <v>330</v>
      </c>
      <c r="AB4" s="109" t="str">
        <f>TEXT(Z4,"###,###")</f>
        <v>330</v>
      </c>
      <c r="AD4" s="110">
        <f>Z4/Y4-1</f>
        <v>-8.0779944289693595E-2</v>
      </c>
      <c r="AF4" s="110">
        <f>Z4/V4-1</f>
        <v>0.44104803493449785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116</v>
      </c>
      <c r="W5" s="108">
        <v>156</v>
      </c>
      <c r="X5" s="108">
        <v>128</v>
      </c>
      <c r="Y5" s="108">
        <v>174</v>
      </c>
      <c r="Z5" s="108">
        <v>139</v>
      </c>
      <c r="AB5" s="109" t="str">
        <f>TEXT(Z5,"###,###")</f>
        <v>139</v>
      </c>
      <c r="AD5" s="110">
        <f t="shared" ref="AD5:AD9" si="0">Z5/Y5-1</f>
        <v>-0.20114942528735635</v>
      </c>
      <c r="AF5" s="110">
        <f t="shared" ref="AF5:AF9" si="1">Z5/V5-1</f>
        <v>0.19827586206896552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109</v>
      </c>
      <c r="W6" s="108">
        <v>145</v>
      </c>
      <c r="X6" s="108">
        <v>141</v>
      </c>
      <c r="Y6" s="108">
        <v>184</v>
      </c>
      <c r="Z6" s="108">
        <v>191</v>
      </c>
      <c r="AB6" s="109" t="str">
        <f>TEXT(Z6,"###,###")</f>
        <v>191</v>
      </c>
      <c r="AD6" s="110">
        <f t="shared" si="0"/>
        <v>3.8043478260869623E-2</v>
      </c>
      <c r="AF6" s="110">
        <f t="shared" si="1"/>
        <v>0.75229357798165131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145</v>
      </c>
      <c r="W7" s="108">
        <v>201</v>
      </c>
      <c r="X7" s="108">
        <v>168</v>
      </c>
      <c r="Y7" s="108">
        <v>219</v>
      </c>
      <c r="Z7" s="108">
        <v>205</v>
      </c>
      <c r="AB7" s="109" t="str">
        <f>TEXT(Z7,"###,###")</f>
        <v>205</v>
      </c>
      <c r="AD7" s="110">
        <f t="shared" si="0"/>
        <v>-6.3926940639269403E-2</v>
      </c>
      <c r="AF7" s="110">
        <f t="shared" si="1"/>
        <v>0.4137931034482758</v>
      </c>
    </row>
    <row r="8" spans="1:32" ht="17.25" customHeight="1" x14ac:dyDescent="0.25">
      <c r="A8" s="64" t="s">
        <v>12</v>
      </c>
      <c r="B8" s="65"/>
      <c r="C8" s="29"/>
      <c r="D8" s="66" t="str">
        <f>AB4</f>
        <v>330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205</v>
      </c>
      <c r="P8" s="67"/>
      <c r="S8" s="107" t="s">
        <v>84</v>
      </c>
      <c r="T8" s="108"/>
      <c r="U8" s="108"/>
      <c r="V8" s="108">
        <v>50345.97</v>
      </c>
      <c r="W8" s="108">
        <v>42762.35</v>
      </c>
      <c r="X8" s="108">
        <v>44365.23</v>
      </c>
      <c r="Y8" s="108">
        <v>47992.51</v>
      </c>
      <c r="Z8" s="108">
        <v>45002.67</v>
      </c>
      <c r="AB8" s="109" t="str">
        <f>TEXT(Z8,"$###,###")</f>
        <v>$45,003</v>
      </c>
      <c r="AD8" s="110">
        <f t="shared" si="0"/>
        <v>-6.2298054425576121E-2</v>
      </c>
      <c r="AF8" s="110">
        <f t="shared" si="1"/>
        <v>-0.10613163278014115</v>
      </c>
    </row>
    <row r="9" spans="1:32" x14ac:dyDescent="0.25">
      <c r="A9" s="30" t="s">
        <v>14</v>
      </c>
      <c r="B9" s="71"/>
      <c r="C9" s="72"/>
      <c r="D9" s="73">
        <f>AD104</f>
        <v>42.121212121212118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47.804878048780488</v>
      </c>
      <c r="P9" s="74" t="s">
        <v>85</v>
      </c>
      <c r="S9" s="107" t="s">
        <v>7</v>
      </c>
      <c r="T9" s="108"/>
      <c r="U9" s="108"/>
      <c r="V9" s="108">
        <v>8334865</v>
      </c>
      <c r="W9" s="108">
        <v>11505297</v>
      </c>
      <c r="X9" s="108">
        <v>9477598</v>
      </c>
      <c r="Y9" s="108">
        <v>15064484</v>
      </c>
      <c r="Z9" s="108">
        <v>13971145</v>
      </c>
      <c r="AB9" s="109" t="str">
        <f>TEXT(Z9/1000000,"$#,###.0")&amp;" mil"</f>
        <v>$14.0 mil</v>
      </c>
      <c r="AD9" s="110">
        <f t="shared" si="0"/>
        <v>-7.2577261856429987E-2</v>
      </c>
      <c r="AF9" s="110">
        <f t="shared" si="1"/>
        <v>0.67622930905299605</v>
      </c>
    </row>
    <row r="10" spans="1:32" x14ac:dyDescent="0.25">
      <c r="A10" s="30" t="s">
        <v>17</v>
      </c>
      <c r="B10" s="71"/>
      <c r="C10" s="72"/>
      <c r="D10" s="73">
        <f>AD105</f>
        <v>33.636363636363633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52.195121951219512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59.512195121951216</v>
      </c>
      <c r="P11" s="74" t="s">
        <v>85</v>
      </c>
      <c r="S11" s="107" t="s">
        <v>29</v>
      </c>
      <c r="T11" s="112"/>
      <c r="U11" s="112"/>
      <c r="V11" s="112">
        <v>184</v>
      </c>
      <c r="W11" s="112">
        <v>236</v>
      </c>
      <c r="X11" s="112">
        <v>217</v>
      </c>
      <c r="Y11" s="112">
        <v>278</v>
      </c>
      <c r="Z11" s="112">
        <v>251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15.609756097560975</v>
      </c>
      <c r="P12" s="74" t="s">
        <v>85</v>
      </c>
      <c r="S12" s="107" t="s">
        <v>30</v>
      </c>
      <c r="T12" s="112"/>
      <c r="U12" s="112"/>
      <c r="V12" s="112">
        <v>47</v>
      </c>
      <c r="W12" s="112">
        <v>64</v>
      </c>
      <c r="X12" s="112">
        <v>58</v>
      </c>
      <c r="Y12" s="112">
        <v>79</v>
      </c>
      <c r="Z12" s="112">
        <v>79</v>
      </c>
    </row>
    <row r="13" spans="1:32" ht="15" customHeight="1" x14ac:dyDescent="0.25">
      <c r="A13" s="30" t="s">
        <v>19</v>
      </c>
      <c r="B13" s="72"/>
      <c r="C13" s="72"/>
      <c r="D13" s="73">
        <f>AD108</f>
        <v>19.696969696969695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20.487804878048781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11.515151515151516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43.1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31.515151515151512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20.975609756097562</v>
      </c>
      <c r="P15" s="74" t="s">
        <v>85</v>
      </c>
      <c r="S15" s="115" t="s">
        <v>61</v>
      </c>
      <c r="T15" s="115"/>
      <c r="U15" s="116"/>
      <c r="V15" s="116">
        <v>52</v>
      </c>
      <c r="W15" s="116">
        <v>73</v>
      </c>
      <c r="X15" s="116">
        <v>62</v>
      </c>
      <c r="Y15" s="112">
        <v>101</v>
      </c>
      <c r="Z15" s="112">
        <v>90</v>
      </c>
      <c r="AB15" s="117">
        <f t="shared" ref="AB15:AB34" si="2">IF(Z15="np",0,Z15/$Z$34)</f>
        <v>0.27272727272727271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17.878787878787879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79.024390243902445</v>
      </c>
      <c r="P16" s="37" t="s">
        <v>85</v>
      </c>
      <c r="S16" s="115" t="s">
        <v>62</v>
      </c>
      <c r="T16" s="115"/>
      <c r="U16" s="116"/>
      <c r="V16" s="116">
        <v>6</v>
      </c>
      <c r="W16" s="116">
        <v>10</v>
      </c>
      <c r="X16" s="116">
        <v>7</v>
      </c>
      <c r="Y16" s="112">
        <v>6</v>
      </c>
      <c r="Z16" s="112">
        <v>3</v>
      </c>
      <c r="AB16" s="117">
        <f t="shared" si="2"/>
        <v>9.0909090909090905E-3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5</v>
      </c>
      <c r="W17" s="116">
        <v>16</v>
      </c>
      <c r="X17" s="116">
        <v>3</v>
      </c>
      <c r="Y17" s="112">
        <v>0</v>
      </c>
      <c r="Z17" s="112">
        <v>2</v>
      </c>
      <c r="AB17" s="117">
        <f t="shared" si="2"/>
        <v>6.0606060606060606E-3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3</v>
      </c>
      <c r="W18" s="116">
        <v>5</v>
      </c>
      <c r="X18" s="116">
        <v>4</v>
      </c>
      <c r="Y18" s="112">
        <v>4</v>
      </c>
      <c r="Z18" s="112">
        <v>5</v>
      </c>
      <c r="AB18" s="117">
        <f t="shared" si="2"/>
        <v>1.5151515151515152E-2</v>
      </c>
    </row>
    <row r="19" spans="1:28" x14ac:dyDescent="0.25">
      <c r="A19" s="63" t="str">
        <f>$S$1&amp;" ("&amp;$V$2&amp;" to "&amp;$Z$2&amp;")"</f>
        <v>Barcoo (2016-17 to 2020-21)</v>
      </c>
      <c r="B19" s="63"/>
      <c r="C19" s="63"/>
      <c r="D19" s="63"/>
      <c r="E19" s="63"/>
      <c r="F19" s="63"/>
      <c r="G19" s="63" t="str">
        <f>$S$1&amp;" ("&amp;$V$2&amp;" to "&amp;$Z$2&amp;")"</f>
        <v>Barcoo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9</v>
      </c>
      <c r="W19" s="116">
        <v>10</v>
      </c>
      <c r="X19" s="116">
        <v>10</v>
      </c>
      <c r="Y19" s="112">
        <v>6</v>
      </c>
      <c r="Z19" s="112">
        <v>9</v>
      </c>
      <c r="AB19" s="117">
        <f t="shared" si="2"/>
        <v>2.7272727272727271E-2</v>
      </c>
    </row>
    <row r="20" spans="1:28" x14ac:dyDescent="0.25">
      <c r="S20" s="115" t="s">
        <v>66</v>
      </c>
      <c r="T20" s="115"/>
      <c r="U20" s="116"/>
      <c r="V20" s="116">
        <v>0</v>
      </c>
      <c r="W20" s="116">
        <v>0</v>
      </c>
      <c r="X20" s="116">
        <v>0</v>
      </c>
      <c r="Y20" s="112">
        <v>5</v>
      </c>
      <c r="Z20" s="112">
        <v>2</v>
      </c>
      <c r="AB20" s="117">
        <f t="shared" si="2"/>
        <v>6.0606060606060606E-3</v>
      </c>
    </row>
    <row r="21" spans="1:28" x14ac:dyDescent="0.25">
      <c r="S21" s="115" t="s">
        <v>67</v>
      </c>
      <c r="T21" s="115"/>
      <c r="U21" s="116"/>
      <c r="V21" s="116">
        <v>5</v>
      </c>
      <c r="W21" s="116">
        <v>10</v>
      </c>
      <c r="X21" s="116">
        <v>10</v>
      </c>
      <c r="Y21" s="112">
        <v>10</v>
      </c>
      <c r="Z21" s="112">
        <v>18</v>
      </c>
      <c r="AB21" s="117">
        <f t="shared" si="2"/>
        <v>5.4545454545454543E-2</v>
      </c>
    </row>
    <row r="22" spans="1:28" x14ac:dyDescent="0.25">
      <c r="S22" s="115" t="s">
        <v>68</v>
      </c>
      <c r="T22" s="115"/>
      <c r="U22" s="116"/>
      <c r="V22" s="116">
        <v>11</v>
      </c>
      <c r="W22" s="116">
        <v>20</v>
      </c>
      <c r="X22" s="116">
        <v>16</v>
      </c>
      <c r="Y22" s="112">
        <v>15</v>
      </c>
      <c r="Z22" s="112">
        <v>13</v>
      </c>
      <c r="AB22" s="117">
        <f t="shared" si="2"/>
        <v>3.9393939393939391E-2</v>
      </c>
    </row>
    <row r="23" spans="1:28" x14ac:dyDescent="0.25">
      <c r="S23" s="115" t="s">
        <v>69</v>
      </c>
      <c r="T23" s="115"/>
      <c r="U23" s="116"/>
      <c r="V23" s="116">
        <v>8</v>
      </c>
      <c r="W23" s="116">
        <v>4</v>
      </c>
      <c r="X23" s="116">
        <v>5</v>
      </c>
      <c r="Y23" s="112">
        <v>7</v>
      </c>
      <c r="Z23" s="112">
        <v>10</v>
      </c>
      <c r="AB23" s="117">
        <f t="shared" si="2"/>
        <v>3.0303030303030304E-2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71</v>
      </c>
      <c r="T25" s="115"/>
      <c r="U25" s="116"/>
      <c r="V25" s="116">
        <v>3</v>
      </c>
      <c r="W25" s="116">
        <v>0</v>
      </c>
      <c r="X25" s="116">
        <v>0</v>
      </c>
      <c r="Y25" s="112">
        <v>8</v>
      </c>
      <c r="Z25" s="112">
        <v>3</v>
      </c>
      <c r="AB25" s="117">
        <f t="shared" si="2"/>
        <v>9.0909090909090905E-3</v>
      </c>
    </row>
    <row r="26" spans="1:28" x14ac:dyDescent="0.25">
      <c r="S26" s="115" t="s">
        <v>72</v>
      </c>
      <c r="T26" s="115"/>
      <c r="U26" s="116"/>
      <c r="V26" s="116">
        <v>0</v>
      </c>
      <c r="W26" s="116">
        <v>0</v>
      </c>
      <c r="X26" s="116">
        <v>0</v>
      </c>
      <c r="Y26" s="112">
        <v>3</v>
      </c>
      <c r="Z26" s="112">
        <v>5</v>
      </c>
      <c r="AB26" s="117">
        <f t="shared" si="2"/>
        <v>1.5151515151515152E-2</v>
      </c>
    </row>
    <row r="27" spans="1:28" x14ac:dyDescent="0.25">
      <c r="S27" s="115" t="s">
        <v>73</v>
      </c>
      <c r="T27" s="115"/>
      <c r="U27" s="116"/>
      <c r="V27" s="116">
        <v>10</v>
      </c>
      <c r="W27" s="116">
        <v>5</v>
      </c>
      <c r="X27" s="116">
        <v>5</v>
      </c>
      <c r="Y27" s="112">
        <v>11</v>
      </c>
      <c r="Z27" s="112">
        <v>14</v>
      </c>
      <c r="AB27" s="117">
        <f t="shared" si="2"/>
        <v>4.2424242424242427E-2</v>
      </c>
    </row>
    <row r="28" spans="1:28" x14ac:dyDescent="0.25">
      <c r="S28" s="115" t="s">
        <v>74</v>
      </c>
      <c r="T28" s="115"/>
      <c r="U28" s="116"/>
      <c r="V28" s="116">
        <v>7</v>
      </c>
      <c r="W28" s="116">
        <v>5</v>
      </c>
      <c r="X28" s="116">
        <v>5</v>
      </c>
      <c r="Y28" s="112">
        <v>7</v>
      </c>
      <c r="Z28" s="112">
        <v>11</v>
      </c>
      <c r="AB28" s="117">
        <f t="shared" si="2"/>
        <v>3.3333333333333333E-2</v>
      </c>
    </row>
    <row r="29" spans="1:28" x14ac:dyDescent="0.25">
      <c r="S29" s="115" t="s">
        <v>75</v>
      </c>
      <c r="T29" s="115"/>
      <c r="U29" s="116"/>
      <c r="V29" s="116">
        <v>68</v>
      </c>
      <c r="W29" s="116">
        <v>77</v>
      </c>
      <c r="X29" s="116">
        <v>75</v>
      </c>
      <c r="Y29" s="112">
        <v>78</v>
      </c>
      <c r="Z29" s="112">
        <v>74</v>
      </c>
      <c r="AB29" s="117">
        <f t="shared" si="2"/>
        <v>0.22424242424242424</v>
      </c>
    </row>
    <row r="30" spans="1:28" x14ac:dyDescent="0.25">
      <c r="S30" s="115" t="s">
        <v>76</v>
      </c>
      <c r="T30" s="115"/>
      <c r="U30" s="116"/>
      <c r="V30" s="116">
        <v>17</v>
      </c>
      <c r="W30" s="116">
        <v>22</v>
      </c>
      <c r="X30" s="116">
        <v>21</v>
      </c>
      <c r="Y30" s="112">
        <v>32</v>
      </c>
      <c r="Z30" s="112">
        <v>25</v>
      </c>
      <c r="AB30" s="117">
        <f t="shared" si="2"/>
        <v>7.575757575757576E-2</v>
      </c>
    </row>
    <row r="31" spans="1:28" x14ac:dyDescent="0.25">
      <c r="S31" s="115" t="s">
        <v>77</v>
      </c>
      <c r="T31" s="115"/>
      <c r="U31" s="116"/>
      <c r="V31" s="116">
        <v>5</v>
      </c>
      <c r="W31" s="116">
        <v>19</v>
      </c>
      <c r="X31" s="116">
        <v>9</v>
      </c>
      <c r="Y31" s="112">
        <v>17</v>
      </c>
      <c r="Z31" s="112">
        <v>11</v>
      </c>
      <c r="AB31" s="117">
        <f t="shared" si="2"/>
        <v>3.3333333333333333E-2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0</v>
      </c>
      <c r="W32" s="116">
        <v>4</v>
      </c>
      <c r="X32" s="116">
        <v>0</v>
      </c>
      <c r="Y32" s="112">
        <v>0</v>
      </c>
      <c r="Z32" s="112">
        <v>1</v>
      </c>
      <c r="AB32" s="117">
        <f t="shared" si="2"/>
        <v>3.0303030303030303E-3</v>
      </c>
    </row>
    <row r="33" spans="19:32" x14ac:dyDescent="0.25">
      <c r="S33" s="115" t="s">
        <v>79</v>
      </c>
      <c r="T33" s="115"/>
      <c r="U33" s="116"/>
      <c r="V33" s="116">
        <v>0</v>
      </c>
      <c r="W33" s="116">
        <v>6</v>
      </c>
      <c r="X33" s="116">
        <v>0</v>
      </c>
      <c r="Y33" s="112">
        <v>8</v>
      </c>
      <c r="Z33" s="112">
        <v>3</v>
      </c>
      <c r="AB33" s="117">
        <f t="shared" si="2"/>
        <v>9.0909090909090905E-3</v>
      </c>
    </row>
    <row r="34" spans="19:32" x14ac:dyDescent="0.25">
      <c r="S34" s="118" t="s">
        <v>53</v>
      </c>
      <c r="T34" s="118"/>
      <c r="U34" s="119"/>
      <c r="V34" s="119">
        <v>227</v>
      </c>
      <c r="W34" s="119">
        <v>306</v>
      </c>
      <c r="X34" s="119">
        <v>270</v>
      </c>
      <c r="Y34" s="120">
        <v>356</v>
      </c>
      <c r="Z34" s="120">
        <v>330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122</v>
      </c>
      <c r="W37" s="112">
        <v>163</v>
      </c>
      <c r="X37" s="112">
        <v>140</v>
      </c>
      <c r="Y37" s="112">
        <v>176</v>
      </c>
      <c r="Z37" s="112">
        <v>162</v>
      </c>
      <c r="AB37" s="132">
        <f>Z37/Z40*100</f>
        <v>79.024390243902445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21</v>
      </c>
      <c r="W38" s="112">
        <v>33</v>
      </c>
      <c r="X38" s="112">
        <v>28</v>
      </c>
      <c r="Y38" s="112">
        <v>41</v>
      </c>
      <c r="Z38" s="112">
        <v>43</v>
      </c>
      <c r="AB38" s="132">
        <f>Z38/Z40*100</f>
        <v>20.975609756097562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143</v>
      </c>
      <c r="W40" s="112">
        <v>196</v>
      </c>
      <c r="X40" s="112">
        <v>168</v>
      </c>
      <c r="Y40" s="112">
        <v>217</v>
      </c>
      <c r="Z40" s="112">
        <v>205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9</v>
      </c>
      <c r="W45" s="112">
        <v>0</v>
      </c>
      <c r="X45" s="112">
        <v>0</v>
      </c>
      <c r="Y45" s="112">
        <v>0</v>
      </c>
      <c r="Z45" s="112">
        <v>1</v>
      </c>
    </row>
    <row r="46" spans="19:32" x14ac:dyDescent="0.25">
      <c r="S46" s="115" t="s">
        <v>38</v>
      </c>
      <c r="T46" s="115"/>
      <c r="U46" s="112"/>
      <c r="V46" s="112">
        <v>17</v>
      </c>
      <c r="W46" s="112">
        <v>11</v>
      </c>
      <c r="X46" s="112">
        <v>9</v>
      </c>
      <c r="Y46" s="112">
        <v>12</v>
      </c>
      <c r="Z46" s="112">
        <v>6</v>
      </c>
    </row>
    <row r="47" spans="19:32" x14ac:dyDescent="0.25">
      <c r="S47" s="115" t="s">
        <v>39</v>
      </c>
      <c r="T47" s="115"/>
      <c r="U47" s="112"/>
      <c r="V47" s="112">
        <v>5</v>
      </c>
      <c r="W47" s="112">
        <v>24</v>
      </c>
      <c r="X47" s="112">
        <v>13</v>
      </c>
      <c r="Y47" s="112">
        <v>18</v>
      </c>
      <c r="Z47" s="112">
        <v>20</v>
      </c>
    </row>
    <row r="48" spans="19:32" x14ac:dyDescent="0.25">
      <c r="S48" s="115" t="s">
        <v>40</v>
      </c>
      <c r="T48" s="115"/>
      <c r="U48" s="112"/>
      <c r="V48" s="112">
        <v>7</v>
      </c>
      <c r="W48" s="112">
        <v>14</v>
      </c>
      <c r="X48" s="112">
        <v>19</v>
      </c>
      <c r="Y48" s="112">
        <v>11</v>
      </c>
      <c r="Z48" s="112">
        <v>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</v>
      </c>
      <c r="W49" s="112">
        <v>9</v>
      </c>
      <c r="X49" s="112">
        <v>8</v>
      </c>
      <c r="Y49" s="112">
        <v>12</v>
      </c>
      <c r="Z49" s="112">
        <v>12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Barcoo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</v>
      </c>
      <c r="W50" s="112">
        <v>10</v>
      </c>
      <c r="X50" s="112">
        <v>17</v>
      </c>
      <c r="Y50" s="112">
        <v>21</v>
      </c>
      <c r="Z50" s="112">
        <v>14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</v>
      </c>
      <c r="W51" s="112">
        <v>16</v>
      </c>
      <c r="X51" s="112">
        <v>8</v>
      </c>
      <c r="Y51" s="112">
        <v>14</v>
      </c>
      <c r="Z51" s="112">
        <v>15</v>
      </c>
    </row>
    <row r="52" spans="1:26" ht="15" customHeight="1" x14ac:dyDescent="0.25">
      <c r="S52" s="115" t="s">
        <v>44</v>
      </c>
      <c r="T52" s="115"/>
      <c r="U52" s="112"/>
      <c r="V52" s="112">
        <v>8</v>
      </c>
      <c r="W52" s="112">
        <v>12</v>
      </c>
      <c r="X52" s="112">
        <v>9</v>
      </c>
      <c r="Y52" s="112">
        <v>17</v>
      </c>
      <c r="Z52" s="112">
        <v>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14</v>
      </c>
      <c r="W53" s="112">
        <v>12</v>
      </c>
      <c r="X53" s="112">
        <v>10</v>
      </c>
      <c r="Y53" s="112">
        <v>11</v>
      </c>
      <c r="Z53" s="112">
        <v>11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</v>
      </c>
      <c r="W54" s="112">
        <v>17</v>
      </c>
      <c r="X54" s="112">
        <v>15</v>
      </c>
      <c r="Y54" s="112">
        <v>25</v>
      </c>
      <c r="Z54" s="112">
        <v>18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9</v>
      </c>
      <c r="W55" s="112">
        <v>12</v>
      </c>
      <c r="X55" s="112">
        <v>10</v>
      </c>
      <c r="Y55" s="112">
        <v>14</v>
      </c>
      <c r="Z55" s="112">
        <v>15</v>
      </c>
    </row>
    <row r="56" spans="1:26" ht="15" customHeight="1" x14ac:dyDescent="0.25">
      <c r="S56" s="115" t="s">
        <v>48</v>
      </c>
      <c r="T56" s="115"/>
      <c r="U56" s="112"/>
      <c r="V56" s="112">
        <v>7</v>
      </c>
      <c r="W56" s="112">
        <v>12</v>
      </c>
      <c r="X56" s="112">
        <v>6</v>
      </c>
      <c r="Y56" s="112">
        <v>7</v>
      </c>
      <c r="Z56" s="112">
        <v>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6</v>
      </c>
      <c r="X57" s="112">
        <v>8</v>
      </c>
      <c r="Y57" s="112">
        <v>4</v>
      </c>
      <c r="Z57" s="112">
        <v>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114</v>
      </c>
      <c r="W61" s="112">
        <v>154</v>
      </c>
      <c r="X61" s="112">
        <v>131</v>
      </c>
      <c r="Y61" s="112">
        <v>168</v>
      </c>
      <c r="Z61" s="112">
        <v>139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</v>
      </c>
      <c r="W64" s="112">
        <v>6</v>
      </c>
      <c r="X64" s="112">
        <v>7</v>
      </c>
      <c r="Y64" s="112">
        <v>6</v>
      </c>
      <c r="Z64" s="112">
        <v>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Barcoo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</v>
      </c>
      <c r="W65" s="112">
        <v>7</v>
      </c>
      <c r="X65" s="112">
        <v>6</v>
      </c>
      <c r="Y65" s="112">
        <v>9</v>
      </c>
      <c r="Z65" s="112">
        <v>16</v>
      </c>
    </row>
    <row r="66" spans="1:26" x14ac:dyDescent="0.25">
      <c r="S66" s="115" t="s">
        <v>39</v>
      </c>
      <c r="T66" s="115"/>
      <c r="U66" s="112"/>
      <c r="V66" s="112">
        <v>9</v>
      </c>
      <c r="W66" s="112">
        <v>17</v>
      </c>
      <c r="X66" s="112">
        <v>11</v>
      </c>
      <c r="Y66" s="112">
        <v>24</v>
      </c>
      <c r="Z66" s="112">
        <v>17</v>
      </c>
    </row>
    <row r="67" spans="1:26" x14ac:dyDescent="0.25">
      <c r="S67" s="115" t="s">
        <v>40</v>
      </c>
      <c r="T67" s="115"/>
      <c r="U67" s="112"/>
      <c r="V67" s="112">
        <v>12</v>
      </c>
      <c r="W67" s="112">
        <v>10</v>
      </c>
      <c r="X67" s="112">
        <v>16</v>
      </c>
      <c r="Y67" s="112">
        <v>18</v>
      </c>
      <c r="Z67" s="112">
        <v>20</v>
      </c>
    </row>
    <row r="68" spans="1:26" x14ac:dyDescent="0.25">
      <c r="S68" s="115" t="s">
        <v>41</v>
      </c>
      <c r="T68" s="115"/>
      <c r="U68" s="112"/>
      <c r="V68" s="112">
        <v>0</v>
      </c>
      <c r="W68" s="112">
        <v>5</v>
      </c>
      <c r="X68" s="112">
        <v>10</v>
      </c>
      <c r="Y68" s="112">
        <v>13</v>
      </c>
      <c r="Z68" s="112">
        <v>15</v>
      </c>
    </row>
    <row r="69" spans="1:26" x14ac:dyDescent="0.25">
      <c r="S69" s="115" t="s">
        <v>42</v>
      </c>
      <c r="T69" s="115"/>
      <c r="U69" s="112"/>
      <c r="V69" s="112">
        <v>13</v>
      </c>
      <c r="W69" s="112">
        <v>17</v>
      </c>
      <c r="X69" s="112">
        <v>13</v>
      </c>
      <c r="Y69" s="112">
        <v>19</v>
      </c>
      <c r="Z69" s="112">
        <v>26</v>
      </c>
    </row>
    <row r="70" spans="1:26" x14ac:dyDescent="0.25">
      <c r="S70" s="115" t="s">
        <v>43</v>
      </c>
      <c r="T70" s="115"/>
      <c r="U70" s="112"/>
      <c r="V70" s="112">
        <v>14</v>
      </c>
      <c r="W70" s="112">
        <v>15</v>
      </c>
      <c r="X70" s="112">
        <v>12</v>
      </c>
      <c r="Y70" s="112">
        <v>17</v>
      </c>
      <c r="Z70" s="112">
        <v>17</v>
      </c>
    </row>
    <row r="71" spans="1:26" x14ac:dyDescent="0.25">
      <c r="S71" s="115" t="s">
        <v>44</v>
      </c>
      <c r="T71" s="115"/>
      <c r="U71" s="112"/>
      <c r="V71" s="112">
        <v>15</v>
      </c>
      <c r="W71" s="112">
        <v>17</v>
      </c>
      <c r="X71" s="112">
        <v>17</v>
      </c>
      <c r="Y71" s="112">
        <v>13</v>
      </c>
      <c r="Z71" s="112">
        <v>16</v>
      </c>
    </row>
    <row r="72" spans="1:26" x14ac:dyDescent="0.25">
      <c r="S72" s="115" t="s">
        <v>45</v>
      </c>
      <c r="T72" s="115"/>
      <c r="U72" s="112"/>
      <c r="V72" s="112">
        <v>21</v>
      </c>
      <c r="W72" s="112">
        <v>23</v>
      </c>
      <c r="X72" s="112">
        <v>22</v>
      </c>
      <c r="Y72" s="112">
        <v>27</v>
      </c>
      <c r="Z72" s="112">
        <v>19</v>
      </c>
    </row>
    <row r="73" spans="1:26" x14ac:dyDescent="0.25">
      <c r="S73" s="115" t="s">
        <v>46</v>
      </c>
      <c r="T73" s="115"/>
      <c r="U73" s="112"/>
      <c r="V73" s="112">
        <v>5</v>
      </c>
      <c r="W73" s="112">
        <v>18</v>
      </c>
      <c r="X73" s="112">
        <v>11</v>
      </c>
      <c r="Y73" s="112">
        <v>25</v>
      </c>
      <c r="Z73" s="112">
        <v>17</v>
      </c>
    </row>
    <row r="74" spans="1:26" x14ac:dyDescent="0.25">
      <c r="S74" s="115" t="s">
        <v>47</v>
      </c>
      <c r="T74" s="115"/>
      <c r="U74" s="112"/>
      <c r="V74" s="112">
        <v>8</v>
      </c>
      <c r="W74" s="112">
        <v>6</v>
      </c>
      <c r="X74" s="112">
        <v>7</v>
      </c>
      <c r="Y74" s="112">
        <v>10</v>
      </c>
      <c r="Z74" s="112">
        <v>7</v>
      </c>
    </row>
    <row r="75" spans="1:26" x14ac:dyDescent="0.25">
      <c r="S75" s="115" t="s">
        <v>48</v>
      </c>
      <c r="T75" s="115"/>
      <c r="U75" s="112"/>
      <c r="V75" s="112">
        <v>4</v>
      </c>
      <c r="W75" s="112">
        <v>7</v>
      </c>
      <c r="X75" s="112">
        <v>6</v>
      </c>
      <c r="Y75" s="112">
        <v>3</v>
      </c>
      <c r="Z75" s="112">
        <v>6</v>
      </c>
    </row>
    <row r="76" spans="1:26" x14ac:dyDescent="0.25">
      <c r="S76" s="115" t="s">
        <v>49</v>
      </c>
      <c r="T76" s="115"/>
      <c r="U76" s="112"/>
      <c r="V76" s="112">
        <v>6</v>
      </c>
      <c r="W76" s="112">
        <v>0</v>
      </c>
      <c r="X76" s="112">
        <v>6</v>
      </c>
      <c r="Y76" s="112">
        <v>7</v>
      </c>
      <c r="Z76" s="112">
        <v>6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1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107</v>
      </c>
      <c r="W80" s="112">
        <v>147</v>
      </c>
      <c r="X80" s="112">
        <v>138</v>
      </c>
      <c r="Y80" s="112">
        <v>190</v>
      </c>
      <c r="Z80" s="112">
        <v>191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Barcoo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6</v>
      </c>
      <c r="W83" s="112">
        <v>8</v>
      </c>
      <c r="X83" s="112">
        <v>10</v>
      </c>
      <c r="Y83" s="112">
        <v>14</v>
      </c>
      <c r="Z83" s="112">
        <v>6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0</v>
      </c>
      <c r="W84" s="112">
        <v>5</v>
      </c>
      <c r="X84" s="112">
        <v>6</v>
      </c>
      <c r="Y84" s="112">
        <v>3</v>
      </c>
      <c r="Z84" s="112">
        <v>4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14</v>
      </c>
      <c r="W85" s="112">
        <v>11</v>
      </c>
      <c r="X85" s="112">
        <v>8</v>
      </c>
      <c r="Y85" s="112">
        <v>5</v>
      </c>
      <c r="Z85" s="112">
        <v>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330</v>
      </c>
      <c r="D86" s="96">
        <f t="shared" ref="D86:D91" si="4">AD4</f>
        <v>-8.0779944289693595E-2</v>
      </c>
      <c r="E86" s="97">
        <f t="shared" ref="E86:E91" si="5">AD4</f>
        <v>-8.0779944289693595E-2</v>
      </c>
      <c r="F86" s="96">
        <f t="shared" ref="F86:F91" si="6">AF4</f>
        <v>0.44104803493449785</v>
      </c>
      <c r="G86" s="97">
        <f t="shared" ref="G86:G91" si="7">AF4</f>
        <v>0.44104803493449785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4</v>
      </c>
      <c r="W86" s="112">
        <v>0</v>
      </c>
      <c r="X86" s="112">
        <v>0</v>
      </c>
      <c r="Y86" s="112">
        <v>6</v>
      </c>
      <c r="Z86" s="112">
        <v>5</v>
      </c>
    </row>
    <row r="87" spans="1:30" ht="15" customHeight="1" x14ac:dyDescent="0.25">
      <c r="A87" s="98" t="s">
        <v>4</v>
      </c>
      <c r="B87" s="49"/>
      <c r="C87" s="57" t="str">
        <f t="shared" si="3"/>
        <v>139</v>
      </c>
      <c r="D87" s="96">
        <f t="shared" si="4"/>
        <v>-0.20114942528735635</v>
      </c>
      <c r="E87" s="97">
        <f t="shared" si="5"/>
        <v>-0.20114942528735635</v>
      </c>
      <c r="F87" s="96">
        <f t="shared" si="6"/>
        <v>0.19827586206896552</v>
      </c>
      <c r="G87" s="97">
        <f t="shared" si="7"/>
        <v>0.19827586206896552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5</v>
      </c>
      <c r="W87" s="112">
        <v>5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191</v>
      </c>
      <c r="D88" s="96">
        <f t="shared" si="4"/>
        <v>3.8043478260869623E-2</v>
      </c>
      <c r="E88" s="97">
        <f t="shared" si="5"/>
        <v>3.8043478260869623E-2</v>
      </c>
      <c r="F88" s="96">
        <f t="shared" si="6"/>
        <v>0.75229357798165131</v>
      </c>
      <c r="G88" s="97">
        <f t="shared" si="7"/>
        <v>0.75229357798165131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205</v>
      </c>
      <c r="D89" s="96">
        <f t="shared" si="4"/>
        <v>-6.3926940639269403E-2</v>
      </c>
      <c r="E89" s="97">
        <f t="shared" si="5"/>
        <v>-6.3926940639269403E-2</v>
      </c>
      <c r="F89" s="96">
        <f t="shared" si="6"/>
        <v>0.4137931034482758</v>
      </c>
      <c r="G89" s="97">
        <f t="shared" si="7"/>
        <v>0.4137931034482758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14</v>
      </c>
      <c r="W89" s="112">
        <v>20</v>
      </c>
      <c r="X89" s="112">
        <v>13</v>
      </c>
      <c r="Y89" s="112">
        <v>16</v>
      </c>
      <c r="Z89" s="112">
        <v>18</v>
      </c>
    </row>
    <row r="90" spans="1:30" ht="15" customHeight="1" x14ac:dyDescent="0.25">
      <c r="A90" s="49" t="s">
        <v>98</v>
      </c>
      <c r="B90" s="49"/>
      <c r="C90" s="57" t="str">
        <f t="shared" si="3"/>
        <v>$45,003</v>
      </c>
      <c r="D90" s="96">
        <f t="shared" si="4"/>
        <v>-6.2298054425576121E-2</v>
      </c>
      <c r="E90" s="97">
        <f t="shared" si="5"/>
        <v>-6.2298054425576121E-2</v>
      </c>
      <c r="F90" s="96">
        <f t="shared" si="6"/>
        <v>-0.10613163278014115</v>
      </c>
      <c r="G90" s="97">
        <f t="shared" si="7"/>
        <v>-0.10613163278014115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18</v>
      </c>
      <c r="W90" s="112">
        <v>25</v>
      </c>
      <c r="X90" s="112">
        <v>19</v>
      </c>
      <c r="Y90" s="112">
        <v>25</v>
      </c>
      <c r="Z90" s="112">
        <v>17</v>
      </c>
    </row>
    <row r="91" spans="1:30" ht="15" customHeight="1" x14ac:dyDescent="0.25">
      <c r="A91" s="49" t="s">
        <v>7</v>
      </c>
      <c r="B91" s="49"/>
      <c r="C91" s="57" t="str">
        <f t="shared" si="3"/>
        <v>$14.0 mil</v>
      </c>
      <c r="D91" s="96">
        <f t="shared" si="4"/>
        <v>-7.2577261856429987E-2</v>
      </c>
      <c r="E91" s="97">
        <f t="shared" si="5"/>
        <v>-7.2577261856429987E-2</v>
      </c>
      <c r="F91" s="96">
        <f t="shared" si="6"/>
        <v>0.67622930905299605</v>
      </c>
      <c r="G91" s="97">
        <f t="shared" si="7"/>
        <v>0.67622930905299605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78</v>
      </c>
      <c r="W91" s="112">
        <v>105</v>
      </c>
      <c r="X91" s="112">
        <v>80</v>
      </c>
      <c r="Y91" s="112">
        <v>100</v>
      </c>
      <c r="Z91" s="112">
        <v>101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5</v>
      </c>
      <c r="W93" s="112">
        <v>10</v>
      </c>
      <c r="X93" s="112">
        <v>10</v>
      </c>
      <c r="Y93" s="112">
        <v>11</v>
      </c>
      <c r="Z93" s="112">
        <v>8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10</v>
      </c>
      <c r="W94" s="112">
        <v>15</v>
      </c>
      <c r="X94" s="112">
        <v>14</v>
      </c>
      <c r="Y94" s="112">
        <v>15</v>
      </c>
      <c r="Z94" s="112">
        <v>13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0</v>
      </c>
      <c r="W95" s="112">
        <v>7</v>
      </c>
      <c r="X95" s="112">
        <v>4</v>
      </c>
      <c r="Y95" s="112">
        <v>9</v>
      </c>
      <c r="Z95" s="112">
        <v>7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8</v>
      </c>
      <c r="W96" s="112">
        <v>10</v>
      </c>
      <c r="X96" s="112">
        <v>9</v>
      </c>
      <c r="Y96" s="112">
        <v>12</v>
      </c>
      <c r="Z96" s="112">
        <v>9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13</v>
      </c>
      <c r="W97" s="112">
        <v>22</v>
      </c>
      <c r="X97" s="112">
        <v>23</v>
      </c>
      <c r="Y97" s="112">
        <v>24</v>
      </c>
      <c r="Z97" s="112">
        <v>21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0</v>
      </c>
      <c r="W98" s="112">
        <v>0</v>
      </c>
      <c r="X98" s="112">
        <v>3</v>
      </c>
      <c r="Y98" s="112">
        <v>0</v>
      </c>
      <c r="Z98" s="112">
        <v>0</v>
      </c>
    </row>
    <row r="99" spans="1:32" ht="15" customHeight="1" x14ac:dyDescent="0.25">
      <c r="S99" s="115" t="s">
        <v>199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12</v>
      </c>
      <c r="W100" s="112">
        <v>14</v>
      </c>
      <c r="X100" s="112">
        <v>16</v>
      </c>
      <c r="Y100" s="112">
        <v>22</v>
      </c>
      <c r="Z100" s="112">
        <v>27</v>
      </c>
    </row>
    <row r="101" spans="1:32" x14ac:dyDescent="0.25">
      <c r="A101" s="18"/>
      <c r="S101" s="118" t="s">
        <v>53</v>
      </c>
      <c r="T101" s="118"/>
      <c r="U101" s="112"/>
      <c r="V101" s="112">
        <v>71</v>
      </c>
      <c r="W101" s="112">
        <v>97</v>
      </c>
      <c r="X101" s="112">
        <v>89</v>
      </c>
      <c r="Y101" s="112">
        <v>110</v>
      </c>
      <c r="Z101" s="112">
        <v>104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122</v>
      </c>
      <c r="W104" s="112">
        <v>136</v>
      </c>
      <c r="X104" s="112">
        <v>126</v>
      </c>
      <c r="Y104" s="112">
        <v>139</v>
      </c>
      <c r="Z104" s="112">
        <v>139</v>
      </c>
      <c r="AB104" s="109" t="str">
        <f>TEXT(Z104,"###,###")</f>
        <v>139</v>
      </c>
      <c r="AD104" s="130">
        <f>Z104/($Z$4)*100</f>
        <v>42.121212121212118</v>
      </c>
      <c r="AF104" s="109"/>
    </row>
    <row r="105" spans="1:32" x14ac:dyDescent="0.25">
      <c r="S105" s="115" t="s">
        <v>17</v>
      </c>
      <c r="T105" s="115"/>
      <c r="U105" s="112"/>
      <c r="V105" s="112">
        <v>98</v>
      </c>
      <c r="W105" s="112">
        <v>118</v>
      </c>
      <c r="X105" s="112">
        <v>112</v>
      </c>
      <c r="Y105" s="112">
        <v>130</v>
      </c>
      <c r="Z105" s="112">
        <v>111</v>
      </c>
      <c r="AB105" s="109" t="str">
        <f>TEXT(Z105,"###,###")</f>
        <v>111</v>
      </c>
      <c r="AD105" s="130">
        <f>Z105/($Z$4)*100</f>
        <v>33.636363636363633</v>
      </c>
      <c r="AF105" s="109"/>
    </row>
    <row r="106" spans="1:32" x14ac:dyDescent="0.25">
      <c r="S106" s="118" t="s">
        <v>53</v>
      </c>
      <c r="T106" s="118"/>
      <c r="U106" s="120"/>
      <c r="V106" s="120">
        <v>220</v>
      </c>
      <c r="W106" s="120">
        <v>254</v>
      </c>
      <c r="X106" s="120">
        <v>238</v>
      </c>
      <c r="Y106" s="120">
        <v>269</v>
      </c>
      <c r="Z106" s="120">
        <v>250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47</v>
      </c>
      <c r="W108" s="112">
        <v>56</v>
      </c>
      <c r="X108" s="112">
        <v>51</v>
      </c>
      <c r="Y108" s="112">
        <v>58</v>
      </c>
      <c r="Z108" s="112">
        <v>65</v>
      </c>
      <c r="AB108" s="109" t="str">
        <f>TEXT(Z108,"###,###")</f>
        <v>65</v>
      </c>
      <c r="AD108" s="130">
        <f>Z108/($Z$4)*100</f>
        <v>19.696969696969695</v>
      </c>
      <c r="AF108" s="109"/>
    </row>
    <row r="109" spans="1:32" x14ac:dyDescent="0.25">
      <c r="S109" s="115" t="s">
        <v>20</v>
      </c>
      <c r="T109" s="115"/>
      <c r="U109" s="112"/>
      <c r="V109" s="112">
        <v>22</v>
      </c>
      <c r="W109" s="112">
        <v>29</v>
      </c>
      <c r="X109" s="112">
        <v>24</v>
      </c>
      <c r="Y109" s="112">
        <v>37</v>
      </c>
      <c r="Z109" s="112">
        <v>38</v>
      </c>
      <c r="AB109" s="109" t="str">
        <f>TEXT(Z109,"###,###")</f>
        <v>38</v>
      </c>
      <c r="AD109" s="130">
        <f>Z109/($Z$4)*100</f>
        <v>11.515151515151516</v>
      </c>
      <c r="AF109" s="109"/>
    </row>
    <row r="110" spans="1:32" x14ac:dyDescent="0.25">
      <c r="S110" s="115" t="s">
        <v>21</v>
      </c>
      <c r="T110" s="115"/>
      <c r="U110" s="112"/>
      <c r="V110" s="112">
        <v>85</v>
      </c>
      <c r="W110" s="112">
        <v>103</v>
      </c>
      <c r="X110" s="112">
        <v>100</v>
      </c>
      <c r="Y110" s="112">
        <v>125</v>
      </c>
      <c r="Z110" s="112">
        <v>104</v>
      </c>
      <c r="AB110" s="109" t="str">
        <f>TEXT(Z110,"###,###")</f>
        <v>104</v>
      </c>
      <c r="AD110" s="130">
        <f>Z110/($Z$4)*100</f>
        <v>31.515151515151512</v>
      </c>
      <c r="AF110" s="109"/>
    </row>
    <row r="111" spans="1:32" x14ac:dyDescent="0.25">
      <c r="S111" s="115" t="s">
        <v>22</v>
      </c>
      <c r="T111" s="115"/>
      <c r="U111" s="112"/>
      <c r="V111" s="112">
        <v>57</v>
      </c>
      <c r="W111" s="112">
        <v>60</v>
      </c>
      <c r="X111" s="112">
        <v>61</v>
      </c>
      <c r="Y111" s="112">
        <v>75</v>
      </c>
      <c r="Z111" s="112">
        <v>59</v>
      </c>
      <c r="AB111" s="109" t="str">
        <f>TEXT(Z111,"###,###")</f>
        <v>59</v>
      </c>
      <c r="AD111" s="130">
        <f>Z111/($Z$4)*100</f>
        <v>17.878787878787879</v>
      </c>
      <c r="AF111" s="109"/>
    </row>
    <row r="112" spans="1:32" x14ac:dyDescent="0.25">
      <c r="S112" s="118" t="s">
        <v>53</v>
      </c>
      <c r="T112" s="118"/>
      <c r="U112" s="112"/>
      <c r="V112" s="112">
        <v>228</v>
      </c>
      <c r="W112" s="112">
        <v>306</v>
      </c>
      <c r="X112" s="112">
        <v>272</v>
      </c>
      <c r="Y112" s="112">
        <v>359</v>
      </c>
      <c r="Z112" s="112">
        <v>330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43.1</v>
      </c>
      <c r="W118" s="131">
        <v>42.73</v>
      </c>
      <c r="X118" s="131">
        <v>43.61</v>
      </c>
      <c r="Y118" s="131">
        <v>44.37</v>
      </c>
      <c r="Z118" s="131">
        <v>43.07</v>
      </c>
      <c r="AB118" s="109" t="str">
        <f>TEXT(Z118,"##.0")</f>
        <v>43.1</v>
      </c>
    </row>
    <row r="120" spans="19:32" x14ac:dyDescent="0.25">
      <c r="S120" s="101" t="s">
        <v>100</v>
      </c>
      <c r="T120" s="112"/>
      <c r="U120" s="112"/>
      <c r="V120" s="112">
        <v>95</v>
      </c>
      <c r="W120" s="112">
        <v>130</v>
      </c>
      <c r="X120" s="112">
        <v>113</v>
      </c>
      <c r="Y120" s="112">
        <v>132</v>
      </c>
      <c r="Z120" s="112">
        <v>122</v>
      </c>
      <c r="AB120" s="109" t="str">
        <f>TEXT(Z120,"###,###")</f>
        <v>122</v>
      </c>
    </row>
    <row r="121" spans="19:32" x14ac:dyDescent="0.25">
      <c r="S121" s="101" t="s">
        <v>101</v>
      </c>
      <c r="T121" s="112"/>
      <c r="U121" s="112"/>
      <c r="V121" s="112">
        <v>10</v>
      </c>
      <c r="W121" s="112">
        <v>21</v>
      </c>
      <c r="X121" s="112">
        <v>18</v>
      </c>
      <c r="Y121" s="112">
        <v>25</v>
      </c>
      <c r="Z121" s="112">
        <v>32</v>
      </c>
      <c r="AB121" s="109" t="str">
        <f>TEXT(Z121,"###,###")</f>
        <v>32</v>
      </c>
    </row>
    <row r="122" spans="19:32" x14ac:dyDescent="0.25">
      <c r="S122" s="101" t="s">
        <v>102</v>
      </c>
      <c r="T122" s="112"/>
      <c r="U122" s="112"/>
      <c r="V122" s="112">
        <v>29</v>
      </c>
      <c r="W122" s="112">
        <v>46</v>
      </c>
      <c r="X122" s="112">
        <v>40</v>
      </c>
      <c r="Y122" s="112">
        <v>53</v>
      </c>
      <c r="Z122" s="112">
        <v>42</v>
      </c>
      <c r="AB122" s="109" t="str">
        <f>TEXT(Z122,"###,###")</f>
        <v>42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124</v>
      </c>
      <c r="W124" s="112">
        <v>176</v>
      </c>
      <c r="X124" s="112">
        <v>153</v>
      </c>
      <c r="Y124" s="112">
        <v>185</v>
      </c>
      <c r="Z124" s="112">
        <v>164</v>
      </c>
      <c r="AB124" s="109" t="str">
        <f>TEXT(Z124,"###,###")</f>
        <v>164</v>
      </c>
      <c r="AD124" s="127">
        <f>Z124/$Z$7*100</f>
        <v>80</v>
      </c>
    </row>
    <row r="125" spans="19:32" x14ac:dyDescent="0.25">
      <c r="S125" s="101" t="s">
        <v>104</v>
      </c>
      <c r="T125" s="112"/>
      <c r="U125" s="112"/>
      <c r="V125" s="112">
        <v>39</v>
      </c>
      <c r="W125" s="112">
        <v>67</v>
      </c>
      <c r="X125" s="112">
        <v>58</v>
      </c>
      <c r="Y125" s="112">
        <v>78</v>
      </c>
      <c r="Z125" s="112">
        <v>74</v>
      </c>
      <c r="AB125" s="109" t="str">
        <f>TEXT(Z125,"###,###")</f>
        <v>74</v>
      </c>
      <c r="AD125" s="127">
        <f>Z125/$Z$7*100</f>
        <v>36.097560975609753</v>
      </c>
    </row>
    <row r="127" spans="19:32" x14ac:dyDescent="0.25">
      <c r="S127" s="101" t="s">
        <v>105</v>
      </c>
      <c r="T127" s="112"/>
      <c r="U127" s="112"/>
      <c r="V127" s="112">
        <v>74</v>
      </c>
      <c r="W127" s="112">
        <v>101</v>
      </c>
      <c r="X127" s="112">
        <v>79</v>
      </c>
      <c r="Y127" s="112">
        <v>104</v>
      </c>
      <c r="Z127" s="112">
        <v>98</v>
      </c>
      <c r="AB127" s="109" t="str">
        <f>TEXT(Z127,"###,###")</f>
        <v>98</v>
      </c>
      <c r="AD127" s="127">
        <f>Z127/$Z$7*100</f>
        <v>47.804878048780488</v>
      </c>
    </row>
    <row r="128" spans="19:32" x14ac:dyDescent="0.25">
      <c r="S128" s="101" t="s">
        <v>106</v>
      </c>
      <c r="T128" s="112"/>
      <c r="U128" s="112"/>
      <c r="V128" s="112">
        <v>65</v>
      </c>
      <c r="W128" s="112">
        <v>95</v>
      </c>
      <c r="X128" s="112">
        <v>84</v>
      </c>
      <c r="Y128" s="112">
        <v>113</v>
      </c>
      <c r="Z128" s="112">
        <v>107</v>
      </c>
      <c r="AB128" s="109" t="str">
        <f>TEXT(Z128,"###,###")</f>
        <v>107</v>
      </c>
      <c r="AD128" s="127">
        <f>Z128/$Z$7*100</f>
        <v>52.195121951219512</v>
      </c>
    </row>
    <row r="130" spans="19:20" x14ac:dyDescent="0.25">
      <c r="S130" s="101" t="s">
        <v>280</v>
      </c>
      <c r="T130" s="127">
        <v>59.512195121951216</v>
      </c>
    </row>
    <row r="131" spans="19:20" x14ac:dyDescent="0.25">
      <c r="S131" s="101" t="s">
        <v>281</v>
      </c>
      <c r="T131" s="127">
        <v>15.609756097560975</v>
      </c>
    </row>
    <row r="132" spans="19:20" x14ac:dyDescent="0.25">
      <c r="S132" s="101" t="s">
        <v>282</v>
      </c>
      <c r="T132" s="127">
        <v>20.487804878048781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1D628E7-82CA-43F9-9519-2762D15B4D8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6A26C25-595A-4FD9-9CD3-D3ACC5F0C8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44493FA-77AC-4C61-81DA-690946A3E17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38D1F57-BAA6-42B0-8BEF-5E34B83BBA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5BFC9-D0A7-4FC5-A977-6A33E7AF9EAB}">
  <sheetPr codeName="Sheet12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170</v>
      </c>
      <c r="T1" s="99"/>
      <c r="U1" s="99"/>
      <c r="V1" s="99"/>
      <c r="W1" s="99"/>
      <c r="X1" s="99"/>
      <c r="Y1" s="100" t="s">
        <v>257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170</v>
      </c>
      <c r="Y3" s="105" t="s">
        <v>257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9.59 Redland,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116565</v>
      </c>
      <c r="W4" s="108">
        <v>119802</v>
      </c>
      <c r="X4" s="108">
        <v>120586</v>
      </c>
      <c r="Y4" s="108">
        <v>119117</v>
      </c>
      <c r="Z4" s="108">
        <v>124802</v>
      </c>
      <c r="AB4" s="109" t="str">
        <f>TEXT(Z4,"###,###")</f>
        <v>124,802</v>
      </c>
      <c r="AD4" s="110">
        <f>Z4/Y4-1</f>
        <v>4.7726185179277625E-2</v>
      </c>
      <c r="AF4" s="110">
        <f>Z4/V4-1</f>
        <v>7.0664436151503418E-2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59517</v>
      </c>
      <c r="W5" s="108">
        <v>61421</v>
      </c>
      <c r="X5" s="108">
        <v>61446</v>
      </c>
      <c r="Y5" s="108">
        <v>60599</v>
      </c>
      <c r="Z5" s="108">
        <v>63092</v>
      </c>
      <c r="AB5" s="109" t="str">
        <f>TEXT(Z5,"###,###")</f>
        <v>63,092</v>
      </c>
      <c r="AD5" s="110">
        <f t="shared" ref="AD5:AD9" si="0">Z5/Y5-1</f>
        <v>4.1139292727602861E-2</v>
      </c>
      <c r="AF5" s="110">
        <f t="shared" ref="AF5:AF9" si="1">Z5/V5-1</f>
        <v>6.0066871650116704E-2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57046</v>
      </c>
      <c r="W6" s="108">
        <v>58378</v>
      </c>
      <c r="X6" s="108">
        <v>59142</v>
      </c>
      <c r="Y6" s="108">
        <v>58521</v>
      </c>
      <c r="Z6" s="108">
        <v>61612</v>
      </c>
      <c r="AB6" s="109" t="str">
        <f>TEXT(Z6,"###,###")</f>
        <v>61,612</v>
      </c>
      <c r="AD6" s="110">
        <f t="shared" si="0"/>
        <v>5.281864629791011E-2</v>
      </c>
      <c r="AF6" s="110">
        <f t="shared" si="1"/>
        <v>8.0040668933842873E-2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84786</v>
      </c>
      <c r="W7" s="108">
        <v>86853</v>
      </c>
      <c r="X7" s="108">
        <v>87613</v>
      </c>
      <c r="Y7" s="108">
        <v>88276</v>
      </c>
      <c r="Z7" s="108">
        <v>89593</v>
      </c>
      <c r="AB7" s="109" t="str">
        <f>TEXT(Z7,"###,###")</f>
        <v>89,593</v>
      </c>
      <c r="AD7" s="110">
        <f t="shared" si="0"/>
        <v>1.4919117313879182E-2</v>
      </c>
      <c r="AF7" s="110">
        <f t="shared" si="1"/>
        <v>5.6695680890713085E-2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124,802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89,593</v>
      </c>
      <c r="P8" s="67"/>
      <c r="S8" s="107" t="s">
        <v>84</v>
      </c>
      <c r="T8" s="108"/>
      <c r="U8" s="108"/>
      <c r="V8" s="108">
        <v>46250.71</v>
      </c>
      <c r="W8" s="108">
        <v>47364</v>
      </c>
      <c r="X8" s="108">
        <v>48768.91</v>
      </c>
      <c r="Y8" s="108">
        <v>49086.52</v>
      </c>
      <c r="Z8" s="108">
        <v>50598.55</v>
      </c>
      <c r="AB8" s="109" t="str">
        <f>TEXT(Z8,"$###,###")</f>
        <v>$50,599</v>
      </c>
      <c r="AD8" s="110">
        <f t="shared" si="0"/>
        <v>3.0803365160129603E-2</v>
      </c>
      <c r="AF8" s="110">
        <f t="shared" si="1"/>
        <v>9.4005908233625091E-2</v>
      </c>
    </row>
    <row r="9" spans="1:32" x14ac:dyDescent="0.25">
      <c r="A9" s="30" t="s">
        <v>14</v>
      </c>
      <c r="B9" s="71"/>
      <c r="C9" s="72"/>
      <c r="D9" s="73">
        <f>AD104</f>
        <v>77.211102386179704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50.35214804728048</v>
      </c>
      <c r="P9" s="74" t="s">
        <v>85</v>
      </c>
      <c r="S9" s="107" t="s">
        <v>7</v>
      </c>
      <c r="T9" s="108"/>
      <c r="U9" s="108"/>
      <c r="V9" s="108">
        <v>4991550960</v>
      </c>
      <c r="W9" s="108">
        <v>5238333210</v>
      </c>
      <c r="X9" s="108">
        <v>5423349698</v>
      </c>
      <c r="Y9" s="108">
        <v>5581627302</v>
      </c>
      <c r="Z9" s="108">
        <v>5850197026</v>
      </c>
      <c r="AB9" s="109" t="str">
        <f>TEXT(Z9/1000000,"$#,###.0")&amp;" mil"</f>
        <v>$5,850.2 mil</v>
      </c>
      <c r="AD9" s="110">
        <f t="shared" si="0"/>
        <v>4.8116742567847037E-2</v>
      </c>
      <c r="AF9" s="110">
        <f t="shared" si="1"/>
        <v>0.17201989379269</v>
      </c>
    </row>
    <row r="10" spans="1:32" x14ac:dyDescent="0.25">
      <c r="A10" s="30" t="s">
        <v>17</v>
      </c>
      <c r="B10" s="71"/>
      <c r="C10" s="72"/>
      <c r="D10" s="73">
        <f>AD105</f>
        <v>16.040608323584557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49.554094627928521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87.535856595939407</v>
      </c>
      <c r="P11" s="74" t="s">
        <v>85</v>
      </c>
      <c r="S11" s="107" t="s">
        <v>29</v>
      </c>
      <c r="T11" s="112"/>
      <c r="U11" s="112"/>
      <c r="V11" s="112">
        <v>106461</v>
      </c>
      <c r="W11" s="112">
        <v>109464</v>
      </c>
      <c r="X11" s="112">
        <v>110102</v>
      </c>
      <c r="Y11" s="112">
        <v>108438</v>
      </c>
      <c r="Z11" s="112">
        <v>113637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6.1143169667273112</v>
      </c>
      <c r="P12" s="74" t="s">
        <v>85</v>
      </c>
      <c r="S12" s="107" t="s">
        <v>30</v>
      </c>
      <c r="T12" s="112"/>
      <c r="U12" s="112"/>
      <c r="V12" s="112">
        <v>10104</v>
      </c>
      <c r="W12" s="112">
        <v>10336</v>
      </c>
      <c r="X12" s="112">
        <v>10485</v>
      </c>
      <c r="Y12" s="112">
        <v>10676</v>
      </c>
      <c r="Z12" s="112">
        <v>11165</v>
      </c>
    </row>
    <row r="13" spans="1:32" ht="15" customHeight="1" x14ac:dyDescent="0.25">
      <c r="A13" s="30" t="s">
        <v>19</v>
      </c>
      <c r="B13" s="72"/>
      <c r="C13" s="72"/>
      <c r="D13" s="73">
        <f>AD108</f>
        <v>14.608740244547363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6.3464779614478815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16.340283008285123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42.1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22.038909632858449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14.965287854097372</v>
      </c>
      <c r="P15" s="74" t="s">
        <v>85</v>
      </c>
      <c r="S15" s="115" t="s">
        <v>61</v>
      </c>
      <c r="T15" s="115"/>
      <c r="U15" s="116"/>
      <c r="V15" s="116">
        <v>663</v>
      </c>
      <c r="W15" s="116">
        <v>718</v>
      </c>
      <c r="X15" s="116">
        <v>730</v>
      </c>
      <c r="Y15" s="112">
        <v>644</v>
      </c>
      <c r="Z15" s="112">
        <v>783</v>
      </c>
      <c r="AB15" s="117">
        <f t="shared" ref="AB15:AB34" si="2">IF(Z15="np",0,Z15/$Z$34)</f>
        <v>6.2739379176615763E-3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41.089085110815532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85.034712145902631</v>
      </c>
      <c r="P16" s="37" t="s">
        <v>85</v>
      </c>
      <c r="S16" s="115" t="s">
        <v>62</v>
      </c>
      <c r="T16" s="115"/>
      <c r="U16" s="116"/>
      <c r="V16" s="116">
        <v>880</v>
      </c>
      <c r="W16" s="116">
        <v>877</v>
      </c>
      <c r="X16" s="116">
        <v>957</v>
      </c>
      <c r="Y16" s="112">
        <v>1005</v>
      </c>
      <c r="Z16" s="112">
        <v>883</v>
      </c>
      <c r="AB16" s="117">
        <f t="shared" si="2"/>
        <v>7.0752071280908956E-3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7538</v>
      </c>
      <c r="W17" s="116">
        <v>7807</v>
      </c>
      <c r="X17" s="116">
        <v>7750</v>
      </c>
      <c r="Y17" s="112">
        <v>7590</v>
      </c>
      <c r="Z17" s="112">
        <v>8036</v>
      </c>
      <c r="AB17" s="117">
        <f t="shared" si="2"/>
        <v>6.4389993750100155E-2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868</v>
      </c>
      <c r="W18" s="116">
        <v>890</v>
      </c>
      <c r="X18" s="116">
        <v>989</v>
      </c>
      <c r="Y18" s="112">
        <v>990</v>
      </c>
      <c r="Z18" s="112">
        <v>1030</v>
      </c>
      <c r="AB18" s="117">
        <f t="shared" si="2"/>
        <v>8.2530728674219973E-3</v>
      </c>
    </row>
    <row r="19" spans="1:28" x14ac:dyDescent="0.25">
      <c r="A19" s="63" t="str">
        <f>$S$1&amp;" ("&amp;$V$2&amp;" to "&amp;$Z$2&amp;")"</f>
        <v>Redland (2016-17 to 2020-21)</v>
      </c>
      <c r="B19" s="63"/>
      <c r="C19" s="63"/>
      <c r="D19" s="63"/>
      <c r="E19" s="63"/>
      <c r="F19" s="63"/>
      <c r="G19" s="63" t="str">
        <f>$S$1&amp;" ("&amp;$V$2&amp;" to "&amp;$Z$2&amp;")"</f>
        <v>Redland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11607</v>
      </c>
      <c r="W19" s="116">
        <v>12539</v>
      </c>
      <c r="X19" s="116">
        <v>12476</v>
      </c>
      <c r="Y19" s="112">
        <v>12041</v>
      </c>
      <c r="Z19" s="112">
        <v>12776</v>
      </c>
      <c r="AB19" s="117">
        <f t="shared" si="2"/>
        <v>0.10237015432444993</v>
      </c>
    </row>
    <row r="20" spans="1:28" x14ac:dyDescent="0.25">
      <c r="S20" s="115" t="s">
        <v>66</v>
      </c>
      <c r="T20" s="115"/>
      <c r="U20" s="116"/>
      <c r="V20" s="116">
        <v>5248</v>
      </c>
      <c r="W20" s="116">
        <v>5339</v>
      </c>
      <c r="X20" s="116">
        <v>5409</v>
      </c>
      <c r="Y20" s="112">
        <v>5298</v>
      </c>
      <c r="Z20" s="112">
        <v>5545</v>
      </c>
      <c r="AB20" s="117">
        <f t="shared" si="2"/>
        <v>4.4430377718305797E-2</v>
      </c>
    </row>
    <row r="21" spans="1:28" x14ac:dyDescent="0.25">
      <c r="S21" s="115" t="s">
        <v>67</v>
      </c>
      <c r="T21" s="115"/>
      <c r="U21" s="116"/>
      <c r="V21" s="116">
        <v>11173</v>
      </c>
      <c r="W21" s="116">
        <v>11672</v>
      </c>
      <c r="X21" s="116">
        <v>11415</v>
      </c>
      <c r="Y21" s="112">
        <v>11368</v>
      </c>
      <c r="Z21" s="112">
        <v>12133</v>
      </c>
      <c r="AB21" s="117">
        <f t="shared" si="2"/>
        <v>9.7217993301389402E-2</v>
      </c>
    </row>
    <row r="22" spans="1:28" x14ac:dyDescent="0.25">
      <c r="S22" s="115" t="s">
        <v>68</v>
      </c>
      <c r="T22" s="115"/>
      <c r="U22" s="116"/>
      <c r="V22" s="116">
        <v>7017</v>
      </c>
      <c r="W22" s="116">
        <v>7116</v>
      </c>
      <c r="X22" s="116">
        <v>7266</v>
      </c>
      <c r="Y22" s="112">
        <v>6956</v>
      </c>
      <c r="Z22" s="112">
        <v>7948</v>
      </c>
      <c r="AB22" s="117">
        <f t="shared" si="2"/>
        <v>6.3684876844922356E-2</v>
      </c>
    </row>
    <row r="23" spans="1:28" x14ac:dyDescent="0.25">
      <c r="S23" s="115" t="s">
        <v>69</v>
      </c>
      <c r="T23" s="115"/>
      <c r="U23" s="116"/>
      <c r="V23" s="116">
        <v>4965</v>
      </c>
      <c r="W23" s="116">
        <v>5298</v>
      </c>
      <c r="X23" s="116">
        <v>5341</v>
      </c>
      <c r="Y23" s="112">
        <v>5503</v>
      </c>
      <c r="Z23" s="112">
        <v>5731</v>
      </c>
      <c r="AB23" s="117">
        <f t="shared" si="2"/>
        <v>4.5920738449704332E-2</v>
      </c>
    </row>
    <row r="24" spans="1:28" x14ac:dyDescent="0.25">
      <c r="S24" s="115" t="s">
        <v>70</v>
      </c>
      <c r="T24" s="115"/>
      <c r="U24" s="116"/>
      <c r="V24" s="116">
        <v>1174</v>
      </c>
      <c r="W24" s="116">
        <v>1334</v>
      </c>
      <c r="X24" s="116">
        <v>1329</v>
      </c>
      <c r="Y24" s="112">
        <v>1056</v>
      </c>
      <c r="Z24" s="112">
        <v>1210</v>
      </c>
      <c r="AB24" s="117">
        <f t="shared" si="2"/>
        <v>9.695357446194772E-3</v>
      </c>
    </row>
    <row r="25" spans="1:28" x14ac:dyDescent="0.25">
      <c r="S25" s="115" t="s">
        <v>71</v>
      </c>
      <c r="T25" s="115"/>
      <c r="U25" s="116"/>
      <c r="V25" s="116">
        <v>4380</v>
      </c>
      <c r="W25" s="116">
        <v>4601</v>
      </c>
      <c r="X25" s="116">
        <v>4753</v>
      </c>
      <c r="Y25" s="112">
        <v>4732</v>
      </c>
      <c r="Z25" s="112">
        <v>4958</v>
      </c>
      <c r="AB25" s="117">
        <f t="shared" si="2"/>
        <v>3.9726927453085689E-2</v>
      </c>
    </row>
    <row r="26" spans="1:28" x14ac:dyDescent="0.25">
      <c r="S26" s="115" t="s">
        <v>72</v>
      </c>
      <c r="T26" s="115"/>
      <c r="U26" s="116"/>
      <c r="V26" s="116">
        <v>2585</v>
      </c>
      <c r="W26" s="116">
        <v>2685</v>
      </c>
      <c r="X26" s="116">
        <v>2615</v>
      </c>
      <c r="Y26" s="112">
        <v>2578</v>
      </c>
      <c r="Z26" s="112">
        <v>2663</v>
      </c>
      <c r="AB26" s="117">
        <f t="shared" si="2"/>
        <v>2.1337799073732792E-2</v>
      </c>
    </row>
    <row r="27" spans="1:28" x14ac:dyDescent="0.25">
      <c r="S27" s="115" t="s">
        <v>73</v>
      </c>
      <c r="T27" s="115"/>
      <c r="U27" s="116"/>
      <c r="V27" s="116">
        <v>7406</v>
      </c>
      <c r="W27" s="116">
        <v>8120</v>
      </c>
      <c r="X27" s="116">
        <v>8263</v>
      </c>
      <c r="Y27" s="112">
        <v>8157</v>
      </c>
      <c r="Z27" s="112">
        <v>8800</v>
      </c>
      <c r="AB27" s="117">
        <f t="shared" si="2"/>
        <v>7.0511690517780168E-2</v>
      </c>
    </row>
    <row r="28" spans="1:28" x14ac:dyDescent="0.25">
      <c r="S28" s="115" t="s">
        <v>74</v>
      </c>
      <c r="T28" s="115"/>
      <c r="U28" s="116"/>
      <c r="V28" s="116">
        <v>9092</v>
      </c>
      <c r="W28" s="116">
        <v>10177</v>
      </c>
      <c r="X28" s="116">
        <v>10179</v>
      </c>
      <c r="Y28" s="112">
        <v>10119</v>
      </c>
      <c r="Z28" s="112">
        <v>10450</v>
      </c>
      <c r="AB28" s="117">
        <f t="shared" si="2"/>
        <v>8.3732632489863942E-2</v>
      </c>
    </row>
    <row r="29" spans="1:28" x14ac:dyDescent="0.25">
      <c r="S29" s="115" t="s">
        <v>75</v>
      </c>
      <c r="T29" s="115"/>
      <c r="U29" s="116"/>
      <c r="V29" s="116">
        <v>5594</v>
      </c>
      <c r="W29" s="116">
        <v>5663</v>
      </c>
      <c r="X29" s="116">
        <v>6175</v>
      </c>
      <c r="Y29" s="112">
        <v>5802</v>
      </c>
      <c r="Z29" s="112">
        <v>5723</v>
      </c>
      <c r="AB29" s="117">
        <f t="shared" si="2"/>
        <v>4.5856636912869987E-2</v>
      </c>
    </row>
    <row r="30" spans="1:28" x14ac:dyDescent="0.25">
      <c r="S30" s="115" t="s">
        <v>76</v>
      </c>
      <c r="T30" s="115"/>
      <c r="U30" s="116"/>
      <c r="V30" s="116">
        <v>8628</v>
      </c>
      <c r="W30" s="116">
        <v>9117</v>
      </c>
      <c r="X30" s="116">
        <v>9165</v>
      </c>
      <c r="Y30" s="112">
        <v>9218</v>
      </c>
      <c r="Z30" s="112">
        <v>9342</v>
      </c>
      <c r="AB30" s="117">
        <f t="shared" si="2"/>
        <v>7.4854569638307084E-2</v>
      </c>
    </row>
    <row r="31" spans="1:28" x14ac:dyDescent="0.25">
      <c r="S31" s="115" t="s">
        <v>77</v>
      </c>
      <c r="T31" s="115"/>
      <c r="U31" s="116"/>
      <c r="V31" s="116">
        <v>12402</v>
      </c>
      <c r="W31" s="116">
        <v>13530</v>
      </c>
      <c r="X31" s="116">
        <v>14209</v>
      </c>
      <c r="Y31" s="112">
        <v>14554</v>
      </c>
      <c r="Z31" s="112">
        <v>15817</v>
      </c>
      <c r="AB31" s="117">
        <f t="shared" si="2"/>
        <v>0.12673675101360554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1730</v>
      </c>
      <c r="W32" s="116">
        <v>1841</v>
      </c>
      <c r="X32" s="116">
        <v>1873</v>
      </c>
      <c r="Y32" s="112">
        <v>1989</v>
      </c>
      <c r="Z32" s="112">
        <v>2034</v>
      </c>
      <c r="AB32" s="117">
        <f t="shared" si="2"/>
        <v>1.6297815740132369E-2</v>
      </c>
    </row>
    <row r="33" spans="19:32" x14ac:dyDescent="0.25">
      <c r="S33" s="115" t="s">
        <v>79</v>
      </c>
      <c r="T33" s="115"/>
      <c r="U33" s="116"/>
      <c r="V33" s="116">
        <v>4744</v>
      </c>
      <c r="W33" s="116">
        <v>5188</v>
      </c>
      <c r="X33" s="116">
        <v>5494</v>
      </c>
      <c r="Y33" s="112">
        <v>5605</v>
      </c>
      <c r="Z33" s="112">
        <v>5833</v>
      </c>
      <c r="AB33" s="117">
        <f t="shared" si="2"/>
        <v>4.6738033044342236E-2</v>
      </c>
    </row>
    <row r="34" spans="19:32" x14ac:dyDescent="0.25">
      <c r="S34" s="118" t="s">
        <v>53</v>
      </c>
      <c r="T34" s="118"/>
      <c r="U34" s="119"/>
      <c r="V34" s="119">
        <v>116565</v>
      </c>
      <c r="W34" s="119">
        <v>119801</v>
      </c>
      <c r="X34" s="119">
        <v>120586</v>
      </c>
      <c r="Y34" s="120">
        <v>119116</v>
      </c>
      <c r="Z34" s="120">
        <v>124802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73187</v>
      </c>
      <c r="W37" s="112">
        <v>74882</v>
      </c>
      <c r="X37" s="112">
        <v>74995</v>
      </c>
      <c r="Y37" s="112">
        <v>75453</v>
      </c>
      <c r="Z37" s="112">
        <v>76186</v>
      </c>
      <c r="AB37" s="132">
        <f>Z37/Z40*100</f>
        <v>85.034712145902631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11601</v>
      </c>
      <c r="W38" s="112">
        <v>11968</v>
      </c>
      <c r="X38" s="112">
        <v>12617</v>
      </c>
      <c r="Y38" s="112">
        <v>12829</v>
      </c>
      <c r="Z38" s="112">
        <v>13408</v>
      </c>
      <c r="AB38" s="132">
        <f>Z38/Z40*100</f>
        <v>14.965287854097372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84788</v>
      </c>
      <c r="W40" s="112">
        <v>86850</v>
      </c>
      <c r="X40" s="112">
        <v>87612</v>
      </c>
      <c r="Y40" s="112">
        <v>88282</v>
      </c>
      <c r="Z40" s="112">
        <v>89594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65</v>
      </c>
      <c r="W44" s="112">
        <v>62</v>
      </c>
      <c r="X44" s="112">
        <v>71</v>
      </c>
      <c r="Y44" s="112">
        <v>76</v>
      </c>
      <c r="Z44" s="112">
        <v>101</v>
      </c>
    </row>
    <row r="45" spans="19:32" x14ac:dyDescent="0.25">
      <c r="S45" s="115" t="s">
        <v>37</v>
      </c>
      <c r="T45" s="115"/>
      <c r="U45" s="112"/>
      <c r="V45" s="112">
        <v>1461</v>
      </c>
      <c r="W45" s="112">
        <v>1535</v>
      </c>
      <c r="X45" s="112">
        <v>1613</v>
      </c>
      <c r="Y45" s="112">
        <v>1506</v>
      </c>
      <c r="Z45" s="112">
        <v>1795</v>
      </c>
    </row>
    <row r="46" spans="19:32" x14ac:dyDescent="0.25">
      <c r="S46" s="115" t="s">
        <v>38</v>
      </c>
      <c r="T46" s="115"/>
      <c r="U46" s="112"/>
      <c r="V46" s="112">
        <v>4097</v>
      </c>
      <c r="W46" s="112">
        <v>4525</v>
      </c>
      <c r="X46" s="112">
        <v>4222</v>
      </c>
      <c r="Y46" s="112">
        <v>4149</v>
      </c>
      <c r="Z46" s="112">
        <v>4538</v>
      </c>
    </row>
    <row r="47" spans="19:32" x14ac:dyDescent="0.25">
      <c r="S47" s="115" t="s">
        <v>39</v>
      </c>
      <c r="T47" s="115"/>
      <c r="U47" s="112"/>
      <c r="V47" s="112">
        <v>5559</v>
      </c>
      <c r="W47" s="112">
        <v>5700</v>
      </c>
      <c r="X47" s="112">
        <v>5471</v>
      </c>
      <c r="Y47" s="112">
        <v>5233</v>
      </c>
      <c r="Z47" s="112">
        <v>5714</v>
      </c>
    </row>
    <row r="48" spans="19:32" x14ac:dyDescent="0.25">
      <c r="S48" s="115" t="s">
        <v>40</v>
      </c>
      <c r="T48" s="115"/>
      <c r="U48" s="112"/>
      <c r="V48" s="112">
        <v>6029</v>
      </c>
      <c r="W48" s="112">
        <v>6465</v>
      </c>
      <c r="X48" s="112">
        <v>6437</v>
      </c>
      <c r="Y48" s="112">
        <v>6104</v>
      </c>
      <c r="Z48" s="112">
        <v>6174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6080</v>
      </c>
      <c r="W49" s="112">
        <v>5993</v>
      </c>
      <c r="X49" s="112">
        <v>5893</v>
      </c>
      <c r="Y49" s="112">
        <v>5812</v>
      </c>
      <c r="Z49" s="112">
        <v>5979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Redland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5662</v>
      </c>
      <c r="W50" s="112">
        <v>6055</v>
      </c>
      <c r="X50" s="112">
        <v>6199</v>
      </c>
      <c r="Y50" s="112">
        <v>6292</v>
      </c>
      <c r="Z50" s="112">
        <v>6347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6001</v>
      </c>
      <c r="W51" s="112">
        <v>5808</v>
      </c>
      <c r="X51" s="112">
        <v>5955</v>
      </c>
      <c r="Y51" s="112">
        <v>5829</v>
      </c>
      <c r="Z51" s="112">
        <v>5980</v>
      </c>
    </row>
    <row r="52" spans="1:26" ht="15" customHeight="1" x14ac:dyDescent="0.25">
      <c r="S52" s="115" t="s">
        <v>44</v>
      </c>
      <c r="T52" s="115"/>
      <c r="U52" s="112"/>
      <c r="V52" s="112">
        <v>6137</v>
      </c>
      <c r="W52" s="112">
        <v>6464</v>
      </c>
      <c r="X52" s="112">
        <v>6440</v>
      </c>
      <c r="Y52" s="112">
        <v>6299</v>
      </c>
      <c r="Z52" s="112">
        <v>6326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5816</v>
      </c>
      <c r="W53" s="112">
        <v>5678</v>
      </c>
      <c r="X53" s="112">
        <v>5713</v>
      </c>
      <c r="Y53" s="112">
        <v>5707</v>
      </c>
      <c r="Z53" s="112">
        <v>5979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5572</v>
      </c>
      <c r="W54" s="112">
        <v>5708</v>
      </c>
      <c r="X54" s="112">
        <v>5763</v>
      </c>
      <c r="Y54" s="112">
        <v>5745</v>
      </c>
      <c r="Z54" s="112">
        <v>5863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3929</v>
      </c>
      <c r="W55" s="112">
        <v>4070</v>
      </c>
      <c r="X55" s="112">
        <v>4252</v>
      </c>
      <c r="Y55" s="112">
        <v>4229</v>
      </c>
      <c r="Z55" s="112">
        <v>4486</v>
      </c>
    </row>
    <row r="56" spans="1:26" ht="15" customHeight="1" x14ac:dyDescent="0.25">
      <c r="S56" s="115" t="s">
        <v>48</v>
      </c>
      <c r="T56" s="115"/>
      <c r="U56" s="112"/>
      <c r="V56" s="112">
        <v>1936</v>
      </c>
      <c r="W56" s="112">
        <v>2095</v>
      </c>
      <c r="X56" s="112">
        <v>2106</v>
      </c>
      <c r="Y56" s="112">
        <v>2172</v>
      </c>
      <c r="Z56" s="112">
        <v>2335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736</v>
      </c>
      <c r="W57" s="112">
        <v>785</v>
      </c>
      <c r="X57" s="112">
        <v>831</v>
      </c>
      <c r="Y57" s="112">
        <v>919</v>
      </c>
      <c r="Z57" s="112">
        <v>952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245</v>
      </c>
      <c r="W58" s="112">
        <v>265</v>
      </c>
      <c r="X58" s="112">
        <v>293</v>
      </c>
      <c r="Y58" s="112">
        <v>315</v>
      </c>
      <c r="Z58" s="112">
        <v>324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108</v>
      </c>
      <c r="W59" s="112">
        <v>122</v>
      </c>
      <c r="X59" s="112">
        <v>110</v>
      </c>
      <c r="Y59" s="112">
        <v>116</v>
      </c>
      <c r="Z59" s="112">
        <v>125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75</v>
      </c>
      <c r="W60" s="112">
        <v>80</v>
      </c>
      <c r="X60" s="112">
        <v>79</v>
      </c>
      <c r="Y60" s="112">
        <v>90</v>
      </c>
      <c r="Z60" s="112">
        <v>74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59520</v>
      </c>
      <c r="W61" s="112">
        <v>61424</v>
      </c>
      <c r="X61" s="112">
        <v>61443</v>
      </c>
      <c r="Y61" s="112">
        <v>60597</v>
      </c>
      <c r="Z61" s="112">
        <v>63092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84</v>
      </c>
      <c r="W63" s="112">
        <v>111</v>
      </c>
      <c r="X63" s="112">
        <v>98</v>
      </c>
      <c r="Y63" s="112">
        <v>85</v>
      </c>
      <c r="Z63" s="112">
        <v>200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1900</v>
      </c>
      <c r="W64" s="112">
        <v>1906</v>
      </c>
      <c r="X64" s="112">
        <v>1947</v>
      </c>
      <c r="Y64" s="112">
        <v>1830</v>
      </c>
      <c r="Z64" s="112">
        <v>2070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Redland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4419</v>
      </c>
      <c r="W65" s="112">
        <v>4538</v>
      </c>
      <c r="X65" s="112">
        <v>4424</v>
      </c>
      <c r="Y65" s="112">
        <v>4143</v>
      </c>
      <c r="Z65" s="112">
        <v>4423</v>
      </c>
    </row>
    <row r="66" spans="1:26" x14ac:dyDescent="0.25">
      <c r="S66" s="115" t="s">
        <v>39</v>
      </c>
      <c r="T66" s="115"/>
      <c r="U66" s="112"/>
      <c r="V66" s="112">
        <v>5202</v>
      </c>
      <c r="W66" s="112">
        <v>5374</v>
      </c>
      <c r="X66" s="112">
        <v>5317</v>
      </c>
      <c r="Y66" s="112">
        <v>5012</v>
      </c>
      <c r="Z66" s="112">
        <v>5471</v>
      </c>
    </row>
    <row r="67" spans="1:26" x14ac:dyDescent="0.25">
      <c r="S67" s="115" t="s">
        <v>40</v>
      </c>
      <c r="T67" s="115"/>
      <c r="U67" s="112"/>
      <c r="V67" s="112">
        <v>5425</v>
      </c>
      <c r="W67" s="112">
        <v>5483</v>
      </c>
      <c r="X67" s="112">
        <v>5520</v>
      </c>
      <c r="Y67" s="112">
        <v>5436</v>
      </c>
      <c r="Z67" s="112">
        <v>5755</v>
      </c>
    </row>
    <row r="68" spans="1:26" x14ac:dyDescent="0.25">
      <c r="S68" s="115" t="s">
        <v>41</v>
      </c>
      <c r="T68" s="115"/>
      <c r="U68" s="112"/>
      <c r="V68" s="112">
        <v>5258</v>
      </c>
      <c r="W68" s="112">
        <v>5355</v>
      </c>
      <c r="X68" s="112">
        <v>5440</v>
      </c>
      <c r="Y68" s="112">
        <v>5426</v>
      </c>
      <c r="Z68" s="112">
        <v>5609</v>
      </c>
    </row>
    <row r="69" spans="1:26" x14ac:dyDescent="0.25">
      <c r="S69" s="115" t="s">
        <v>42</v>
      </c>
      <c r="T69" s="115"/>
      <c r="U69" s="112"/>
      <c r="V69" s="112">
        <v>5129</v>
      </c>
      <c r="W69" s="112">
        <v>5432</v>
      </c>
      <c r="X69" s="112">
        <v>5664</v>
      </c>
      <c r="Y69" s="112">
        <v>5685</v>
      </c>
      <c r="Z69" s="112">
        <v>6047</v>
      </c>
    </row>
    <row r="70" spans="1:26" x14ac:dyDescent="0.25">
      <c r="S70" s="115" t="s">
        <v>43</v>
      </c>
      <c r="T70" s="115"/>
      <c r="U70" s="112"/>
      <c r="V70" s="112">
        <v>5835</v>
      </c>
      <c r="W70" s="112">
        <v>5747</v>
      </c>
      <c r="X70" s="112">
        <v>5823</v>
      </c>
      <c r="Y70" s="112">
        <v>5699</v>
      </c>
      <c r="Z70" s="112">
        <v>5962</v>
      </c>
    </row>
    <row r="71" spans="1:26" x14ac:dyDescent="0.25">
      <c r="S71" s="115" t="s">
        <v>44</v>
      </c>
      <c r="T71" s="115"/>
      <c r="U71" s="112"/>
      <c r="V71" s="112">
        <v>6418</v>
      </c>
      <c r="W71" s="112">
        <v>6638</v>
      </c>
      <c r="X71" s="112">
        <v>6661</v>
      </c>
      <c r="Y71" s="112">
        <v>6610</v>
      </c>
      <c r="Z71" s="112">
        <v>6640</v>
      </c>
    </row>
    <row r="72" spans="1:26" x14ac:dyDescent="0.25">
      <c r="S72" s="115" t="s">
        <v>45</v>
      </c>
      <c r="T72" s="115"/>
      <c r="U72" s="112"/>
      <c r="V72" s="112">
        <v>5990</v>
      </c>
      <c r="W72" s="112">
        <v>5877</v>
      </c>
      <c r="X72" s="112">
        <v>5965</v>
      </c>
      <c r="Y72" s="112">
        <v>5985</v>
      </c>
      <c r="Z72" s="112">
        <v>6383</v>
      </c>
    </row>
    <row r="73" spans="1:26" x14ac:dyDescent="0.25">
      <c r="S73" s="115" t="s">
        <v>46</v>
      </c>
      <c r="T73" s="115"/>
      <c r="U73" s="112"/>
      <c r="V73" s="112">
        <v>5375</v>
      </c>
      <c r="W73" s="112">
        <v>5631</v>
      </c>
      <c r="X73" s="112">
        <v>5643</v>
      </c>
      <c r="Y73" s="112">
        <v>5691</v>
      </c>
      <c r="Z73" s="112">
        <v>5763</v>
      </c>
    </row>
    <row r="74" spans="1:26" x14ac:dyDescent="0.25">
      <c r="S74" s="115" t="s">
        <v>47</v>
      </c>
      <c r="T74" s="115"/>
      <c r="U74" s="112"/>
      <c r="V74" s="112">
        <v>3464</v>
      </c>
      <c r="W74" s="112">
        <v>3584</v>
      </c>
      <c r="X74" s="112">
        <v>3855</v>
      </c>
      <c r="Y74" s="112">
        <v>3996</v>
      </c>
      <c r="Z74" s="112">
        <v>4246</v>
      </c>
    </row>
    <row r="75" spans="1:26" x14ac:dyDescent="0.25">
      <c r="S75" s="115" t="s">
        <v>48</v>
      </c>
      <c r="T75" s="115"/>
      <c r="U75" s="112"/>
      <c r="V75" s="112">
        <v>1543</v>
      </c>
      <c r="W75" s="112">
        <v>1634</v>
      </c>
      <c r="X75" s="112">
        <v>1692</v>
      </c>
      <c r="Y75" s="112">
        <v>1734</v>
      </c>
      <c r="Z75" s="112">
        <v>1844</v>
      </c>
    </row>
    <row r="76" spans="1:26" x14ac:dyDescent="0.25">
      <c r="S76" s="115" t="s">
        <v>49</v>
      </c>
      <c r="T76" s="115"/>
      <c r="U76" s="112"/>
      <c r="V76" s="112">
        <v>512</v>
      </c>
      <c r="W76" s="112">
        <v>550</v>
      </c>
      <c r="X76" s="112">
        <v>607</v>
      </c>
      <c r="Y76" s="112">
        <v>696</v>
      </c>
      <c r="Z76" s="112">
        <v>709</v>
      </c>
    </row>
    <row r="77" spans="1:26" x14ac:dyDescent="0.25">
      <c r="S77" s="115" t="s">
        <v>50</v>
      </c>
      <c r="T77" s="115"/>
      <c r="U77" s="112"/>
      <c r="V77" s="112">
        <v>225</v>
      </c>
      <c r="W77" s="112">
        <v>242</v>
      </c>
      <c r="X77" s="112">
        <v>238</v>
      </c>
      <c r="Y77" s="112">
        <v>229</v>
      </c>
      <c r="Z77" s="112">
        <v>252</v>
      </c>
    </row>
    <row r="78" spans="1:26" x14ac:dyDescent="0.25">
      <c r="S78" s="115" t="s">
        <v>51</v>
      </c>
      <c r="T78" s="115"/>
      <c r="U78" s="112"/>
      <c r="V78" s="112">
        <v>109</v>
      </c>
      <c r="W78" s="112">
        <v>121</v>
      </c>
      <c r="X78" s="112">
        <v>123</v>
      </c>
      <c r="Y78" s="112">
        <v>127</v>
      </c>
      <c r="Z78" s="112">
        <v>107</v>
      </c>
    </row>
    <row r="79" spans="1:26" x14ac:dyDescent="0.25">
      <c r="S79" s="115" t="s">
        <v>52</v>
      </c>
      <c r="T79" s="115"/>
      <c r="U79" s="112"/>
      <c r="V79" s="112">
        <v>149</v>
      </c>
      <c r="W79" s="112">
        <v>146</v>
      </c>
      <c r="X79" s="112">
        <v>119</v>
      </c>
      <c r="Y79" s="112">
        <v>123</v>
      </c>
      <c r="Z79" s="112">
        <v>131</v>
      </c>
    </row>
    <row r="80" spans="1:26" x14ac:dyDescent="0.25">
      <c r="S80" s="118" t="s">
        <v>53</v>
      </c>
      <c r="T80" s="118"/>
      <c r="U80" s="112"/>
      <c r="V80" s="112">
        <v>57042</v>
      </c>
      <c r="W80" s="112">
        <v>58375</v>
      </c>
      <c r="X80" s="112">
        <v>59143</v>
      </c>
      <c r="Y80" s="112">
        <v>58517</v>
      </c>
      <c r="Z80" s="112">
        <v>61612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Redland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5999</v>
      </c>
      <c r="W83" s="112">
        <v>6064</v>
      </c>
      <c r="X83" s="112">
        <v>6123</v>
      </c>
      <c r="Y83" s="112">
        <v>6335</v>
      </c>
      <c r="Z83" s="112">
        <v>6366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5193</v>
      </c>
      <c r="W84" s="112">
        <v>5493</v>
      </c>
      <c r="X84" s="112">
        <v>5592</v>
      </c>
      <c r="Y84" s="112">
        <v>5698</v>
      </c>
      <c r="Z84" s="112">
        <v>5735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9091</v>
      </c>
      <c r="W85" s="112">
        <v>9487</v>
      </c>
      <c r="X85" s="112">
        <v>9670</v>
      </c>
      <c r="Y85" s="112">
        <v>9654</v>
      </c>
      <c r="Z85" s="112">
        <v>9695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124,802</v>
      </c>
      <c r="D86" s="96">
        <f t="shared" ref="D86:D91" si="4">AD4</f>
        <v>4.7726185179277625E-2</v>
      </c>
      <c r="E86" s="97">
        <f t="shared" ref="E86:E91" si="5">AD4</f>
        <v>4.7726185179277625E-2</v>
      </c>
      <c r="F86" s="96">
        <f t="shared" ref="F86:F91" si="6">AF4</f>
        <v>7.0664436151503418E-2</v>
      </c>
      <c r="G86" s="97">
        <f t="shared" ref="G86:G91" si="7">AF4</f>
        <v>7.0664436151503418E-2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1999</v>
      </c>
      <c r="W86" s="112">
        <v>2083</v>
      </c>
      <c r="X86" s="112">
        <v>2104</v>
      </c>
      <c r="Y86" s="112">
        <v>2192</v>
      </c>
      <c r="Z86" s="112">
        <v>2299</v>
      </c>
    </row>
    <row r="87" spans="1:30" ht="15" customHeight="1" x14ac:dyDescent="0.25">
      <c r="A87" s="98" t="s">
        <v>4</v>
      </c>
      <c r="B87" s="49"/>
      <c r="C87" s="57" t="str">
        <f t="shared" si="3"/>
        <v>63,092</v>
      </c>
      <c r="D87" s="96">
        <f t="shared" si="4"/>
        <v>4.1139292727602861E-2</v>
      </c>
      <c r="E87" s="97">
        <f t="shared" si="5"/>
        <v>4.1139292727602861E-2</v>
      </c>
      <c r="F87" s="96">
        <f t="shared" si="6"/>
        <v>6.0066871650116704E-2</v>
      </c>
      <c r="G87" s="97">
        <f t="shared" si="7"/>
        <v>6.0066871650116704E-2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2318</v>
      </c>
      <c r="W87" s="112">
        <v>2381</v>
      </c>
      <c r="X87" s="112">
        <v>2425</v>
      </c>
      <c r="Y87" s="112">
        <v>2386</v>
      </c>
      <c r="Z87" s="112">
        <v>2412</v>
      </c>
    </row>
    <row r="88" spans="1:30" ht="15" customHeight="1" x14ac:dyDescent="0.25">
      <c r="A88" s="98" t="s">
        <v>5</v>
      </c>
      <c r="B88" s="49"/>
      <c r="C88" s="57" t="str">
        <f t="shared" si="3"/>
        <v>61,612</v>
      </c>
      <c r="D88" s="96">
        <f t="shared" si="4"/>
        <v>5.281864629791011E-2</v>
      </c>
      <c r="E88" s="97">
        <f t="shared" si="5"/>
        <v>5.281864629791011E-2</v>
      </c>
      <c r="F88" s="96">
        <f t="shared" si="6"/>
        <v>8.0040668933842873E-2</v>
      </c>
      <c r="G88" s="97">
        <f t="shared" si="7"/>
        <v>8.0040668933842873E-2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2279</v>
      </c>
      <c r="W88" s="112">
        <v>2363</v>
      </c>
      <c r="X88" s="112">
        <v>2411</v>
      </c>
      <c r="Y88" s="112">
        <v>2461</v>
      </c>
      <c r="Z88" s="112">
        <v>2444</v>
      </c>
    </row>
    <row r="89" spans="1:30" ht="15" customHeight="1" x14ac:dyDescent="0.25">
      <c r="A89" s="49" t="s">
        <v>6</v>
      </c>
      <c r="B89" s="49"/>
      <c r="C89" s="57" t="str">
        <f t="shared" si="3"/>
        <v>89,593</v>
      </c>
      <c r="D89" s="96">
        <f t="shared" si="4"/>
        <v>1.4919117313879182E-2</v>
      </c>
      <c r="E89" s="97">
        <f t="shared" si="5"/>
        <v>1.4919117313879182E-2</v>
      </c>
      <c r="F89" s="96">
        <f t="shared" si="6"/>
        <v>5.6695680890713085E-2</v>
      </c>
      <c r="G89" s="97">
        <f t="shared" si="7"/>
        <v>5.6695680890713085E-2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3842</v>
      </c>
      <c r="W89" s="112">
        <v>4084</v>
      </c>
      <c r="X89" s="112">
        <v>4142</v>
      </c>
      <c r="Y89" s="112">
        <v>4102</v>
      </c>
      <c r="Z89" s="112">
        <v>4112</v>
      </c>
    </row>
    <row r="90" spans="1:30" ht="15" customHeight="1" x14ac:dyDescent="0.25">
      <c r="A90" s="49" t="s">
        <v>98</v>
      </c>
      <c r="B90" s="49"/>
      <c r="C90" s="57" t="str">
        <f t="shared" si="3"/>
        <v>$50,599</v>
      </c>
      <c r="D90" s="96">
        <f t="shared" si="4"/>
        <v>3.0803365160129603E-2</v>
      </c>
      <c r="E90" s="97">
        <f t="shared" si="5"/>
        <v>3.0803365160129603E-2</v>
      </c>
      <c r="F90" s="96">
        <f t="shared" si="6"/>
        <v>9.4005908233625091E-2</v>
      </c>
      <c r="G90" s="97">
        <f t="shared" si="7"/>
        <v>9.4005908233625091E-2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4559</v>
      </c>
      <c r="W90" s="112">
        <v>4697</v>
      </c>
      <c r="X90" s="112">
        <v>4746</v>
      </c>
      <c r="Y90" s="112">
        <v>4659</v>
      </c>
      <c r="Z90" s="112">
        <v>4759</v>
      </c>
    </row>
    <row r="91" spans="1:30" ht="15" customHeight="1" x14ac:dyDescent="0.25">
      <c r="A91" s="49" t="s">
        <v>7</v>
      </c>
      <c r="B91" s="49"/>
      <c r="C91" s="57" t="str">
        <f t="shared" si="3"/>
        <v>$5,850.2 mil</v>
      </c>
      <c r="D91" s="96">
        <f t="shared" si="4"/>
        <v>4.8116742567847037E-2</v>
      </c>
      <c r="E91" s="97">
        <f t="shared" si="5"/>
        <v>4.8116742567847037E-2</v>
      </c>
      <c r="F91" s="96">
        <f t="shared" si="6"/>
        <v>0.17201989379269</v>
      </c>
      <c r="G91" s="97">
        <f t="shared" si="7"/>
        <v>0.17201989379269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43212</v>
      </c>
      <c r="W91" s="112">
        <v>44320</v>
      </c>
      <c r="X91" s="112">
        <v>44535</v>
      </c>
      <c r="Y91" s="112">
        <v>44752</v>
      </c>
      <c r="Z91" s="112">
        <v>45112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3924</v>
      </c>
      <c r="W93" s="112">
        <v>4121</v>
      </c>
      <c r="X93" s="112">
        <v>4291</v>
      </c>
      <c r="Y93" s="112">
        <v>4450</v>
      </c>
      <c r="Z93" s="112">
        <v>4516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7469</v>
      </c>
      <c r="W94" s="112">
        <v>7782</v>
      </c>
      <c r="X94" s="112">
        <v>8077</v>
      </c>
      <c r="Y94" s="112">
        <v>8410</v>
      </c>
      <c r="Z94" s="112">
        <v>8607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1308</v>
      </c>
      <c r="W95" s="112">
        <v>1354</v>
      </c>
      <c r="X95" s="112">
        <v>1401</v>
      </c>
      <c r="Y95" s="112">
        <v>1440</v>
      </c>
      <c r="Z95" s="112">
        <v>1459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5911</v>
      </c>
      <c r="W96" s="112">
        <v>6240</v>
      </c>
      <c r="X96" s="112">
        <v>6495</v>
      </c>
      <c r="Y96" s="112">
        <v>6584</v>
      </c>
      <c r="Z96" s="112">
        <v>6809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9539</v>
      </c>
      <c r="W97" s="112">
        <v>9746</v>
      </c>
      <c r="X97" s="112">
        <v>9830</v>
      </c>
      <c r="Y97" s="112">
        <v>9665</v>
      </c>
      <c r="Z97" s="112">
        <v>9636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4212</v>
      </c>
      <c r="W98" s="112">
        <v>4506</v>
      </c>
      <c r="X98" s="112">
        <v>4522</v>
      </c>
      <c r="Y98" s="112">
        <v>4468</v>
      </c>
      <c r="Z98" s="112">
        <v>4503</v>
      </c>
    </row>
    <row r="99" spans="1:32" ht="15" customHeight="1" x14ac:dyDescent="0.25">
      <c r="S99" s="115" t="s">
        <v>199</v>
      </c>
      <c r="T99" s="115"/>
      <c r="U99" s="112"/>
      <c r="V99" s="112">
        <v>395</v>
      </c>
      <c r="W99" s="112">
        <v>448</v>
      </c>
      <c r="X99" s="112">
        <v>448</v>
      </c>
      <c r="Y99" s="112">
        <v>435</v>
      </c>
      <c r="Z99" s="112">
        <v>425</v>
      </c>
    </row>
    <row r="100" spans="1:32" ht="15" customHeight="1" x14ac:dyDescent="0.25">
      <c r="S100" s="115" t="s">
        <v>58</v>
      </c>
      <c r="T100" s="115"/>
      <c r="U100" s="112"/>
      <c r="V100" s="112">
        <v>2062</v>
      </c>
      <c r="W100" s="112">
        <v>2189</v>
      </c>
      <c r="X100" s="112">
        <v>2210</v>
      </c>
      <c r="Y100" s="112">
        <v>2237</v>
      </c>
      <c r="Z100" s="112">
        <v>2256</v>
      </c>
    </row>
    <row r="101" spans="1:32" x14ac:dyDescent="0.25">
      <c r="A101" s="18"/>
      <c r="S101" s="118" t="s">
        <v>53</v>
      </c>
      <c r="T101" s="118"/>
      <c r="U101" s="112"/>
      <c r="V101" s="112">
        <v>41569</v>
      </c>
      <c r="W101" s="112">
        <v>42527</v>
      </c>
      <c r="X101" s="112">
        <v>43079</v>
      </c>
      <c r="Y101" s="112">
        <v>43520</v>
      </c>
      <c r="Z101" s="112">
        <v>44397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88479</v>
      </c>
      <c r="W104" s="112">
        <v>91172</v>
      </c>
      <c r="X104" s="112">
        <v>91928</v>
      </c>
      <c r="Y104" s="112">
        <v>96361</v>
      </c>
      <c r="Z104" s="112">
        <v>96361</v>
      </c>
      <c r="AB104" s="109" t="str">
        <f>TEXT(Z104,"###,###")</f>
        <v>96,361</v>
      </c>
      <c r="AD104" s="130">
        <f>Z104/($Z$4)*100</f>
        <v>77.211102386179704</v>
      </c>
      <c r="AF104" s="109"/>
    </row>
    <row r="105" spans="1:32" x14ac:dyDescent="0.25">
      <c r="S105" s="115" t="s">
        <v>17</v>
      </c>
      <c r="T105" s="115"/>
      <c r="U105" s="112"/>
      <c r="V105" s="112">
        <v>19486</v>
      </c>
      <c r="W105" s="112">
        <v>19701</v>
      </c>
      <c r="X105" s="112">
        <v>20451</v>
      </c>
      <c r="Y105" s="112">
        <v>20231</v>
      </c>
      <c r="Z105" s="112">
        <v>20019</v>
      </c>
      <c r="AB105" s="109" t="str">
        <f>TEXT(Z105,"###,###")</f>
        <v>20,019</v>
      </c>
      <c r="AD105" s="130">
        <f>Z105/($Z$4)*100</f>
        <v>16.040608323584557</v>
      </c>
      <c r="AF105" s="109"/>
    </row>
    <row r="106" spans="1:32" x14ac:dyDescent="0.25">
      <c r="S106" s="118" t="s">
        <v>53</v>
      </c>
      <c r="T106" s="118"/>
      <c r="U106" s="120"/>
      <c r="V106" s="120">
        <v>107965</v>
      </c>
      <c r="W106" s="120">
        <v>110873</v>
      </c>
      <c r="X106" s="120">
        <v>112379</v>
      </c>
      <c r="Y106" s="120">
        <v>116592</v>
      </c>
      <c r="Z106" s="120">
        <v>116380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16874</v>
      </c>
      <c r="W108" s="112">
        <v>19825</v>
      </c>
      <c r="X108" s="112">
        <v>17393</v>
      </c>
      <c r="Y108" s="112">
        <v>17810</v>
      </c>
      <c r="Z108" s="112">
        <v>18232</v>
      </c>
      <c r="AB108" s="109" t="str">
        <f>TEXT(Z108,"###,###")</f>
        <v>18,232</v>
      </c>
      <c r="AD108" s="130">
        <f>Z108/($Z$4)*100</f>
        <v>14.608740244547363</v>
      </c>
      <c r="AF108" s="109"/>
    </row>
    <row r="109" spans="1:32" x14ac:dyDescent="0.25">
      <c r="S109" s="115" t="s">
        <v>20</v>
      </c>
      <c r="T109" s="115"/>
      <c r="U109" s="112"/>
      <c r="V109" s="112">
        <v>17959</v>
      </c>
      <c r="W109" s="112">
        <v>17954</v>
      </c>
      <c r="X109" s="112">
        <v>18162</v>
      </c>
      <c r="Y109" s="112">
        <v>17850</v>
      </c>
      <c r="Z109" s="112">
        <v>20393</v>
      </c>
      <c r="AB109" s="109" t="str">
        <f>TEXT(Z109,"###,###")</f>
        <v>20,393</v>
      </c>
      <c r="AD109" s="130">
        <f>Z109/($Z$4)*100</f>
        <v>16.340283008285123</v>
      </c>
      <c r="AF109" s="109"/>
    </row>
    <row r="110" spans="1:32" x14ac:dyDescent="0.25">
      <c r="S110" s="115" t="s">
        <v>21</v>
      </c>
      <c r="T110" s="115"/>
      <c r="U110" s="112"/>
      <c r="V110" s="112">
        <v>25651</v>
      </c>
      <c r="W110" s="112">
        <v>25387</v>
      </c>
      <c r="X110" s="112">
        <v>26007</v>
      </c>
      <c r="Y110" s="112">
        <v>24949</v>
      </c>
      <c r="Z110" s="112">
        <v>27505</v>
      </c>
      <c r="AB110" s="109" t="str">
        <f>TEXT(Z110,"###,###")</f>
        <v>27,505</v>
      </c>
      <c r="AD110" s="130">
        <f>Z110/($Z$4)*100</f>
        <v>22.038909632858449</v>
      </c>
      <c r="AF110" s="109"/>
    </row>
    <row r="111" spans="1:32" x14ac:dyDescent="0.25">
      <c r="S111" s="115" t="s">
        <v>22</v>
      </c>
      <c r="T111" s="115"/>
      <c r="U111" s="112"/>
      <c r="V111" s="112">
        <v>47683</v>
      </c>
      <c r="W111" s="112">
        <v>48443</v>
      </c>
      <c r="X111" s="112">
        <v>51209</v>
      </c>
      <c r="Y111" s="112">
        <v>50500</v>
      </c>
      <c r="Z111" s="112">
        <v>51280</v>
      </c>
      <c r="AB111" s="109" t="str">
        <f>TEXT(Z111,"###,###")</f>
        <v>51,280</v>
      </c>
      <c r="AD111" s="130">
        <f>Z111/($Z$4)*100</f>
        <v>41.089085110815532</v>
      </c>
      <c r="AF111" s="109"/>
    </row>
    <row r="112" spans="1:32" x14ac:dyDescent="0.25">
      <c r="S112" s="118" t="s">
        <v>53</v>
      </c>
      <c r="T112" s="118"/>
      <c r="U112" s="112"/>
      <c r="V112" s="112">
        <v>116562</v>
      </c>
      <c r="W112" s="112">
        <v>119801</v>
      </c>
      <c r="X112" s="112">
        <v>120588</v>
      </c>
      <c r="Y112" s="112">
        <v>119116</v>
      </c>
      <c r="Z112" s="112">
        <v>124802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41.73</v>
      </c>
      <c r="W118" s="131">
        <v>41.74</v>
      </c>
      <c r="X118" s="131">
        <v>41.84</v>
      </c>
      <c r="Y118" s="131">
        <v>42.14</v>
      </c>
      <c r="Z118" s="131">
        <v>42.13</v>
      </c>
      <c r="AB118" s="109" t="str">
        <f>TEXT(Z118,"##.0")</f>
        <v>42.1</v>
      </c>
    </row>
    <row r="120" spans="19:32" x14ac:dyDescent="0.25">
      <c r="S120" s="101" t="s">
        <v>100</v>
      </c>
      <c r="T120" s="112"/>
      <c r="U120" s="112"/>
      <c r="V120" s="112">
        <v>74679</v>
      </c>
      <c r="W120" s="112">
        <v>76516</v>
      </c>
      <c r="X120" s="112">
        <v>77129</v>
      </c>
      <c r="Y120" s="112">
        <v>77597</v>
      </c>
      <c r="Z120" s="112">
        <v>78426</v>
      </c>
      <c r="AB120" s="109" t="str">
        <f>TEXT(Z120,"###,###")</f>
        <v>78,426</v>
      </c>
    </row>
    <row r="121" spans="19:32" x14ac:dyDescent="0.25">
      <c r="S121" s="101" t="s">
        <v>101</v>
      </c>
      <c r="T121" s="112"/>
      <c r="U121" s="112"/>
      <c r="V121" s="112">
        <v>5141</v>
      </c>
      <c r="W121" s="112">
        <v>5285</v>
      </c>
      <c r="X121" s="112">
        <v>5296</v>
      </c>
      <c r="Y121" s="112">
        <v>5337</v>
      </c>
      <c r="Z121" s="112">
        <v>5478</v>
      </c>
      <c r="AB121" s="109" t="str">
        <f>TEXT(Z121,"###,###")</f>
        <v>5,478</v>
      </c>
    </row>
    <row r="122" spans="19:32" x14ac:dyDescent="0.25">
      <c r="S122" s="101" t="s">
        <v>102</v>
      </c>
      <c r="T122" s="112"/>
      <c r="U122" s="112"/>
      <c r="V122" s="112">
        <v>4967</v>
      </c>
      <c r="W122" s="112">
        <v>5052</v>
      </c>
      <c r="X122" s="112">
        <v>5187</v>
      </c>
      <c r="Y122" s="112">
        <v>5337</v>
      </c>
      <c r="Z122" s="112">
        <v>5686</v>
      </c>
      <c r="AB122" s="109" t="str">
        <f>TEXT(Z122,"###,###")</f>
        <v>5,686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79646</v>
      </c>
      <c r="W124" s="112">
        <v>81568</v>
      </c>
      <c r="X124" s="112">
        <v>82316</v>
      </c>
      <c r="Y124" s="112">
        <v>82934</v>
      </c>
      <c r="Z124" s="112">
        <v>84112</v>
      </c>
      <c r="AB124" s="109" t="str">
        <f>TEXT(Z124,"###,###")</f>
        <v>84,112</v>
      </c>
      <c r="AD124" s="127">
        <f>Z124/$Z$7*100</f>
        <v>93.882334557387296</v>
      </c>
    </row>
    <row r="125" spans="19:32" x14ac:dyDescent="0.25">
      <c r="S125" s="101" t="s">
        <v>104</v>
      </c>
      <c r="T125" s="112"/>
      <c r="U125" s="112"/>
      <c r="V125" s="112">
        <v>10108</v>
      </c>
      <c r="W125" s="112">
        <v>10337</v>
      </c>
      <c r="X125" s="112">
        <v>10483</v>
      </c>
      <c r="Y125" s="112">
        <v>10674</v>
      </c>
      <c r="Z125" s="112">
        <v>11164</v>
      </c>
      <c r="AB125" s="109" t="str">
        <f>TEXT(Z125,"###,###")</f>
        <v>11,164</v>
      </c>
      <c r="AD125" s="127">
        <f>Z125/$Z$7*100</f>
        <v>12.460794928175192</v>
      </c>
    </row>
    <row r="127" spans="19:32" x14ac:dyDescent="0.25">
      <c r="S127" s="101" t="s">
        <v>105</v>
      </c>
      <c r="T127" s="112"/>
      <c r="U127" s="112"/>
      <c r="V127" s="112">
        <v>43211</v>
      </c>
      <c r="W127" s="112">
        <v>44326</v>
      </c>
      <c r="X127" s="112">
        <v>44536</v>
      </c>
      <c r="Y127" s="112">
        <v>44752</v>
      </c>
      <c r="Z127" s="112">
        <v>45112</v>
      </c>
      <c r="AB127" s="109" t="str">
        <f>TEXT(Z127,"###,###")</f>
        <v>45,112</v>
      </c>
      <c r="AD127" s="127">
        <f>Z127/$Z$7*100</f>
        <v>50.35214804728048</v>
      </c>
    </row>
    <row r="128" spans="19:32" x14ac:dyDescent="0.25">
      <c r="S128" s="101" t="s">
        <v>106</v>
      </c>
      <c r="T128" s="112"/>
      <c r="U128" s="112"/>
      <c r="V128" s="112">
        <v>41573</v>
      </c>
      <c r="W128" s="112">
        <v>42529</v>
      </c>
      <c r="X128" s="112">
        <v>43082</v>
      </c>
      <c r="Y128" s="112">
        <v>43523</v>
      </c>
      <c r="Z128" s="112">
        <v>44397</v>
      </c>
      <c r="AB128" s="109" t="str">
        <f>TEXT(Z128,"###,###")</f>
        <v>44,397</v>
      </c>
      <c r="AD128" s="127">
        <f>Z128/$Z$7*100</f>
        <v>49.554094627928521</v>
      </c>
    </row>
    <row r="130" spans="19:20" x14ac:dyDescent="0.25">
      <c r="S130" s="101" t="s">
        <v>280</v>
      </c>
      <c r="T130" s="127">
        <v>87.535856595939407</v>
      </c>
    </row>
    <row r="131" spans="19:20" x14ac:dyDescent="0.25">
      <c r="S131" s="101" t="s">
        <v>281</v>
      </c>
      <c r="T131" s="127">
        <v>6.1143169667273112</v>
      </c>
    </row>
    <row r="132" spans="19:20" x14ac:dyDescent="0.25">
      <c r="S132" s="101" t="s">
        <v>282</v>
      </c>
      <c r="T132" s="127">
        <v>6.3464779614478815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DABEA52-9321-494B-B123-CE84DCF0FB6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B2DA445-EF2A-4ADF-8FAE-90A6BC5C5F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9398CFE-57B1-473A-A28A-1A74D67F77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ACB68A4-CCE4-4081-BE34-C1E88A012DC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C5D91-85A4-44BB-89B4-CB2B11665F7F}">
  <sheetPr codeName="Sheet12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171</v>
      </c>
      <c r="T1" s="99"/>
      <c r="U1" s="99"/>
      <c r="V1" s="99"/>
      <c r="W1" s="99"/>
      <c r="X1" s="99"/>
      <c r="Y1" s="100" t="s">
        <v>172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171</v>
      </c>
      <c r="Y3" s="105" t="s">
        <v>172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9.60 Richmond,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567</v>
      </c>
      <c r="W4" s="108">
        <v>855</v>
      </c>
      <c r="X4" s="108">
        <v>674</v>
      </c>
      <c r="Y4" s="108">
        <v>968</v>
      </c>
      <c r="Z4" s="108">
        <v>943</v>
      </c>
      <c r="AB4" s="109" t="str">
        <f>TEXT(Z4,"###,###")</f>
        <v>943</v>
      </c>
      <c r="AD4" s="110">
        <f>Z4/Y4-1</f>
        <v>-2.5826446280991733E-2</v>
      </c>
      <c r="AF4" s="110">
        <f>Z4/V4-1</f>
        <v>0.66313932980599644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284</v>
      </c>
      <c r="W5" s="108">
        <v>456</v>
      </c>
      <c r="X5" s="108">
        <v>338</v>
      </c>
      <c r="Y5" s="108">
        <v>502</v>
      </c>
      <c r="Z5" s="108">
        <v>515</v>
      </c>
      <c r="AB5" s="109" t="str">
        <f>TEXT(Z5,"###,###")</f>
        <v>515</v>
      </c>
      <c r="AD5" s="110">
        <f t="shared" ref="AD5:AD9" si="0">Z5/Y5-1</f>
        <v>2.5896414342629459E-2</v>
      </c>
      <c r="AF5" s="110">
        <f t="shared" ref="AF5:AF9" si="1">Z5/V5-1</f>
        <v>0.81338028169014076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281</v>
      </c>
      <c r="W6" s="108">
        <v>399</v>
      </c>
      <c r="X6" s="108">
        <v>343</v>
      </c>
      <c r="Y6" s="108">
        <v>463</v>
      </c>
      <c r="Z6" s="108">
        <v>428</v>
      </c>
      <c r="AB6" s="109" t="str">
        <f>TEXT(Z6,"###,###")</f>
        <v>428</v>
      </c>
      <c r="AD6" s="110">
        <f t="shared" si="0"/>
        <v>-7.5593952483801297E-2</v>
      </c>
      <c r="AF6" s="110">
        <f t="shared" si="1"/>
        <v>0.52313167259786475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356</v>
      </c>
      <c r="W7" s="108">
        <v>555</v>
      </c>
      <c r="X7" s="108">
        <v>410</v>
      </c>
      <c r="Y7" s="108">
        <v>609</v>
      </c>
      <c r="Z7" s="108">
        <v>588</v>
      </c>
      <c r="AB7" s="109" t="str">
        <f>TEXT(Z7,"###,###")</f>
        <v>588</v>
      </c>
      <c r="AD7" s="110">
        <f t="shared" si="0"/>
        <v>-3.4482758620689613E-2</v>
      </c>
      <c r="AF7" s="110">
        <f t="shared" si="1"/>
        <v>0.651685393258427</v>
      </c>
    </row>
    <row r="8" spans="1:32" ht="17.25" customHeight="1" x14ac:dyDescent="0.25">
      <c r="A8" s="64" t="s">
        <v>12</v>
      </c>
      <c r="B8" s="65"/>
      <c r="C8" s="29"/>
      <c r="D8" s="66" t="str">
        <f>AB4</f>
        <v>943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588</v>
      </c>
      <c r="P8" s="67"/>
      <c r="S8" s="107" t="s">
        <v>84</v>
      </c>
      <c r="T8" s="108"/>
      <c r="U8" s="108"/>
      <c r="V8" s="108">
        <v>40748</v>
      </c>
      <c r="W8" s="108">
        <v>38359.83</v>
      </c>
      <c r="X8" s="108">
        <v>46919.32</v>
      </c>
      <c r="Y8" s="108">
        <v>39570.54</v>
      </c>
      <c r="Z8" s="108">
        <v>43154.9</v>
      </c>
      <c r="AB8" s="109" t="str">
        <f>TEXT(Z8,"$###,###")</f>
        <v>$43,155</v>
      </c>
      <c r="AD8" s="110">
        <f t="shared" si="0"/>
        <v>9.0581528581616499E-2</v>
      </c>
      <c r="AF8" s="110">
        <f t="shared" si="1"/>
        <v>5.9067929714341938E-2</v>
      </c>
    </row>
    <row r="9" spans="1:32" x14ac:dyDescent="0.25">
      <c r="A9" s="30" t="s">
        <v>14</v>
      </c>
      <c r="B9" s="71"/>
      <c r="C9" s="72"/>
      <c r="D9" s="73">
        <f>AD104</f>
        <v>59.703075291622476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54.081632653061227</v>
      </c>
      <c r="P9" s="74" t="s">
        <v>85</v>
      </c>
      <c r="S9" s="107" t="s">
        <v>7</v>
      </c>
      <c r="T9" s="108"/>
      <c r="U9" s="108"/>
      <c r="V9" s="108">
        <v>19667706</v>
      </c>
      <c r="W9" s="108">
        <v>26016963</v>
      </c>
      <c r="X9" s="108">
        <v>21423547</v>
      </c>
      <c r="Y9" s="108">
        <v>45669147</v>
      </c>
      <c r="Z9" s="108">
        <v>48795669</v>
      </c>
      <c r="AB9" s="109" t="str">
        <f>TEXT(Z9/1000000,"$#,###.0")&amp;" mil"</f>
        <v>$48.8 mil</v>
      </c>
      <c r="AD9" s="110">
        <f t="shared" si="0"/>
        <v>6.8460267059509583E-2</v>
      </c>
      <c r="AF9" s="110">
        <f t="shared" si="1"/>
        <v>1.4810045970790902</v>
      </c>
    </row>
    <row r="10" spans="1:32" x14ac:dyDescent="0.25">
      <c r="A10" s="30" t="s">
        <v>17</v>
      </c>
      <c r="B10" s="71"/>
      <c r="C10" s="72"/>
      <c r="D10" s="73">
        <f>AD105</f>
        <v>20.784729586426298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45.91836734693878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61.904761904761905</v>
      </c>
      <c r="P11" s="74" t="s">
        <v>85</v>
      </c>
      <c r="S11" s="107" t="s">
        <v>29</v>
      </c>
      <c r="T11" s="112"/>
      <c r="U11" s="112"/>
      <c r="V11" s="112">
        <v>453</v>
      </c>
      <c r="W11" s="112">
        <v>643</v>
      </c>
      <c r="X11" s="112">
        <v>538</v>
      </c>
      <c r="Y11" s="112">
        <v>721</v>
      </c>
      <c r="Z11" s="112">
        <v>713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20.408163265306122</v>
      </c>
      <c r="P12" s="74" t="s">
        <v>85</v>
      </c>
      <c r="S12" s="107" t="s">
        <v>30</v>
      </c>
      <c r="T12" s="112"/>
      <c r="U12" s="112"/>
      <c r="V12" s="112">
        <v>110</v>
      </c>
      <c r="W12" s="112">
        <v>209</v>
      </c>
      <c r="X12" s="112">
        <v>135</v>
      </c>
      <c r="Y12" s="112">
        <v>243</v>
      </c>
      <c r="Z12" s="112">
        <v>230</v>
      </c>
    </row>
    <row r="13" spans="1:32" ht="15" customHeight="1" x14ac:dyDescent="0.25">
      <c r="A13" s="30" t="s">
        <v>19</v>
      </c>
      <c r="B13" s="72"/>
      <c r="C13" s="72"/>
      <c r="D13" s="73">
        <f>AD108</f>
        <v>20.360551431601273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18.367346938775512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18.769883351007426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42.3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23.966065747614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20.238095238095237</v>
      </c>
      <c r="P15" s="74" t="s">
        <v>85</v>
      </c>
      <c r="S15" s="115" t="s">
        <v>61</v>
      </c>
      <c r="T15" s="115"/>
      <c r="U15" s="116"/>
      <c r="V15" s="116">
        <v>76</v>
      </c>
      <c r="W15" s="116">
        <v>185</v>
      </c>
      <c r="X15" s="116">
        <v>103</v>
      </c>
      <c r="Y15" s="112">
        <v>218</v>
      </c>
      <c r="Z15" s="112">
        <v>215</v>
      </c>
      <c r="AB15" s="117">
        <f t="shared" ref="AB15:AB34" si="2">IF(Z15="np",0,Z15/$Z$34)</f>
        <v>0.22799575821845175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16.967126193001061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79.761904761904773</v>
      </c>
      <c r="P16" s="37" t="s">
        <v>85</v>
      </c>
      <c r="S16" s="115" t="s">
        <v>62</v>
      </c>
      <c r="T16" s="115"/>
      <c r="U16" s="116"/>
      <c r="V16" s="116">
        <v>0</v>
      </c>
      <c r="W16" s="116">
        <v>4</v>
      </c>
      <c r="X16" s="116">
        <v>11</v>
      </c>
      <c r="Y16" s="112">
        <v>10</v>
      </c>
      <c r="Z16" s="112">
        <v>14</v>
      </c>
      <c r="AB16" s="117">
        <f t="shared" si="2"/>
        <v>1.4846235418875928E-2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4</v>
      </c>
      <c r="W17" s="116">
        <v>28</v>
      </c>
      <c r="X17" s="116">
        <v>5</v>
      </c>
      <c r="Y17" s="112">
        <v>5</v>
      </c>
      <c r="Z17" s="112">
        <v>8</v>
      </c>
      <c r="AB17" s="117">
        <f t="shared" si="2"/>
        <v>8.483563096500531E-3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4</v>
      </c>
      <c r="W18" s="116">
        <v>6</v>
      </c>
      <c r="X18" s="116">
        <v>0</v>
      </c>
      <c r="Y18" s="112">
        <v>7</v>
      </c>
      <c r="Z18" s="112">
        <v>7</v>
      </c>
      <c r="AB18" s="117">
        <f t="shared" si="2"/>
        <v>7.423117709437964E-3</v>
      </c>
    </row>
    <row r="19" spans="1:28" x14ac:dyDescent="0.25">
      <c r="A19" s="63" t="str">
        <f>$S$1&amp;" ("&amp;$V$2&amp;" to "&amp;$Z$2&amp;")"</f>
        <v>Richmond (2016-17 to 2020-21)</v>
      </c>
      <c r="B19" s="63"/>
      <c r="C19" s="63"/>
      <c r="D19" s="63"/>
      <c r="E19" s="63"/>
      <c r="F19" s="63"/>
      <c r="G19" s="63" t="str">
        <f>$S$1&amp;" ("&amp;$V$2&amp;" to "&amp;$Z$2&amp;")"</f>
        <v>Richmond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28</v>
      </c>
      <c r="W19" s="116">
        <v>41</v>
      </c>
      <c r="X19" s="116">
        <v>43</v>
      </c>
      <c r="Y19" s="112">
        <v>58</v>
      </c>
      <c r="Z19" s="112">
        <v>70</v>
      </c>
      <c r="AB19" s="117">
        <f t="shared" si="2"/>
        <v>7.4231177094379638E-2</v>
      </c>
    </row>
    <row r="20" spans="1:28" x14ac:dyDescent="0.25">
      <c r="S20" s="115" t="s">
        <v>66</v>
      </c>
      <c r="T20" s="115"/>
      <c r="U20" s="116"/>
      <c r="V20" s="116">
        <v>35</v>
      </c>
      <c r="W20" s="116">
        <v>37</v>
      </c>
      <c r="X20" s="116">
        <v>29</v>
      </c>
      <c r="Y20" s="112">
        <v>50</v>
      </c>
      <c r="Z20" s="112">
        <v>31</v>
      </c>
      <c r="AB20" s="117">
        <f t="shared" si="2"/>
        <v>3.2873806998939555E-2</v>
      </c>
    </row>
    <row r="21" spans="1:28" x14ac:dyDescent="0.25">
      <c r="S21" s="115" t="s">
        <v>67</v>
      </c>
      <c r="T21" s="115"/>
      <c r="U21" s="116"/>
      <c r="V21" s="116">
        <v>15</v>
      </c>
      <c r="W21" s="116">
        <v>39</v>
      </c>
      <c r="X21" s="116">
        <v>54</v>
      </c>
      <c r="Y21" s="112">
        <v>51</v>
      </c>
      <c r="Z21" s="112">
        <v>41</v>
      </c>
      <c r="AB21" s="117">
        <f t="shared" si="2"/>
        <v>4.3478260869565216E-2</v>
      </c>
    </row>
    <row r="22" spans="1:28" x14ac:dyDescent="0.25">
      <c r="S22" s="115" t="s">
        <v>68</v>
      </c>
      <c r="T22" s="115"/>
      <c r="U22" s="116"/>
      <c r="V22" s="116">
        <v>45</v>
      </c>
      <c r="W22" s="116">
        <v>29</v>
      </c>
      <c r="X22" s="116">
        <v>24</v>
      </c>
      <c r="Y22" s="112">
        <v>40</v>
      </c>
      <c r="Z22" s="112">
        <v>35</v>
      </c>
      <c r="AB22" s="117">
        <f t="shared" si="2"/>
        <v>3.7115588547189819E-2</v>
      </c>
    </row>
    <row r="23" spans="1:28" x14ac:dyDescent="0.25">
      <c r="S23" s="115" t="s">
        <v>69</v>
      </c>
      <c r="T23" s="115"/>
      <c r="U23" s="116"/>
      <c r="V23" s="116">
        <v>14</v>
      </c>
      <c r="W23" s="116">
        <v>36</v>
      </c>
      <c r="X23" s="116">
        <v>23</v>
      </c>
      <c r="Y23" s="112">
        <v>27</v>
      </c>
      <c r="Z23" s="112">
        <v>29</v>
      </c>
      <c r="AB23" s="117">
        <f t="shared" si="2"/>
        <v>3.0752916224814422E-2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6</v>
      </c>
      <c r="Y24" s="112">
        <v>0</v>
      </c>
      <c r="Z24" s="112">
        <v>11</v>
      </c>
      <c r="AB24" s="117">
        <f t="shared" si="2"/>
        <v>1.166489925768823E-2</v>
      </c>
    </row>
    <row r="25" spans="1:28" x14ac:dyDescent="0.25">
      <c r="S25" s="115" t="s">
        <v>71</v>
      </c>
      <c r="T25" s="115"/>
      <c r="U25" s="116"/>
      <c r="V25" s="116">
        <v>7</v>
      </c>
      <c r="W25" s="116">
        <v>12</v>
      </c>
      <c r="X25" s="116">
        <v>9</v>
      </c>
      <c r="Y25" s="112">
        <v>13</v>
      </c>
      <c r="Z25" s="112">
        <v>19</v>
      </c>
      <c r="AB25" s="117">
        <f t="shared" si="2"/>
        <v>2.0148462354188761E-2</v>
      </c>
    </row>
    <row r="26" spans="1:28" x14ac:dyDescent="0.25">
      <c r="S26" s="115" t="s">
        <v>72</v>
      </c>
      <c r="T26" s="115"/>
      <c r="U26" s="116"/>
      <c r="V26" s="116">
        <v>3</v>
      </c>
      <c r="W26" s="116">
        <v>5</v>
      </c>
      <c r="X26" s="116">
        <v>6</v>
      </c>
      <c r="Y26" s="112">
        <v>10</v>
      </c>
      <c r="Z26" s="112">
        <v>16</v>
      </c>
      <c r="AB26" s="117">
        <f t="shared" si="2"/>
        <v>1.6967126193001062E-2</v>
      </c>
    </row>
    <row r="27" spans="1:28" x14ac:dyDescent="0.25">
      <c r="S27" s="115" t="s">
        <v>73</v>
      </c>
      <c r="T27" s="115"/>
      <c r="U27" s="116"/>
      <c r="V27" s="116">
        <v>14</v>
      </c>
      <c r="W27" s="116">
        <v>19</v>
      </c>
      <c r="X27" s="116">
        <v>13</v>
      </c>
      <c r="Y27" s="112">
        <v>20</v>
      </c>
      <c r="Z27" s="112">
        <v>19</v>
      </c>
      <c r="AB27" s="117">
        <f t="shared" si="2"/>
        <v>2.0148462354188761E-2</v>
      </c>
    </row>
    <row r="28" spans="1:28" x14ac:dyDescent="0.25">
      <c r="S28" s="115" t="s">
        <v>74</v>
      </c>
      <c r="T28" s="115"/>
      <c r="U28" s="116"/>
      <c r="V28" s="116">
        <v>30</v>
      </c>
      <c r="W28" s="116">
        <v>33</v>
      </c>
      <c r="X28" s="116">
        <v>28</v>
      </c>
      <c r="Y28" s="112">
        <v>86</v>
      </c>
      <c r="Z28" s="112">
        <v>67</v>
      </c>
      <c r="AB28" s="117">
        <f t="shared" si="2"/>
        <v>7.1049840933191943E-2</v>
      </c>
    </row>
    <row r="29" spans="1:28" x14ac:dyDescent="0.25">
      <c r="S29" s="115" t="s">
        <v>75</v>
      </c>
      <c r="T29" s="115"/>
      <c r="U29" s="116"/>
      <c r="V29" s="116">
        <v>115</v>
      </c>
      <c r="W29" s="116">
        <v>127</v>
      </c>
      <c r="X29" s="116">
        <v>125</v>
      </c>
      <c r="Y29" s="112">
        <v>109</v>
      </c>
      <c r="Z29" s="112">
        <v>108</v>
      </c>
      <c r="AB29" s="117">
        <f t="shared" si="2"/>
        <v>0.11452810180275716</v>
      </c>
    </row>
    <row r="30" spans="1:28" x14ac:dyDescent="0.25">
      <c r="S30" s="115" t="s">
        <v>76</v>
      </c>
      <c r="T30" s="115"/>
      <c r="U30" s="116"/>
      <c r="V30" s="116">
        <v>29</v>
      </c>
      <c r="W30" s="116">
        <v>36</v>
      </c>
      <c r="X30" s="116">
        <v>38</v>
      </c>
      <c r="Y30" s="112">
        <v>43</v>
      </c>
      <c r="Z30" s="112">
        <v>43</v>
      </c>
      <c r="AB30" s="117">
        <f t="shared" si="2"/>
        <v>4.5599151643690349E-2</v>
      </c>
    </row>
    <row r="31" spans="1:28" x14ac:dyDescent="0.25">
      <c r="S31" s="115" t="s">
        <v>77</v>
      </c>
      <c r="T31" s="115"/>
      <c r="U31" s="116"/>
      <c r="V31" s="116">
        <v>39</v>
      </c>
      <c r="W31" s="116">
        <v>53</v>
      </c>
      <c r="X31" s="116">
        <v>49</v>
      </c>
      <c r="Y31" s="112">
        <v>46</v>
      </c>
      <c r="Z31" s="112">
        <v>52</v>
      </c>
      <c r="AB31" s="117">
        <f t="shared" si="2"/>
        <v>5.5143160127253447E-2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12</v>
      </c>
      <c r="W32" s="116">
        <v>11</v>
      </c>
      <c r="X32" s="116">
        <v>5</v>
      </c>
      <c r="Y32" s="112">
        <v>7</v>
      </c>
      <c r="Z32" s="112">
        <v>3</v>
      </c>
      <c r="AB32" s="117">
        <f t="shared" si="2"/>
        <v>3.1813361611876989E-3</v>
      </c>
    </row>
    <row r="33" spans="19:32" x14ac:dyDescent="0.25">
      <c r="S33" s="115" t="s">
        <v>79</v>
      </c>
      <c r="T33" s="115"/>
      <c r="U33" s="116"/>
      <c r="V33" s="116">
        <v>3</v>
      </c>
      <c r="W33" s="116">
        <v>12</v>
      </c>
      <c r="X33" s="116">
        <v>31</v>
      </c>
      <c r="Y33" s="112">
        <v>39</v>
      </c>
      <c r="Z33" s="112">
        <v>32</v>
      </c>
      <c r="AB33" s="117">
        <f t="shared" si="2"/>
        <v>3.3934252386002124E-2</v>
      </c>
    </row>
    <row r="34" spans="19:32" x14ac:dyDescent="0.25">
      <c r="S34" s="118" t="s">
        <v>53</v>
      </c>
      <c r="T34" s="118"/>
      <c r="U34" s="119"/>
      <c r="V34" s="119">
        <v>565</v>
      </c>
      <c r="W34" s="119">
        <v>853</v>
      </c>
      <c r="X34" s="119">
        <v>676</v>
      </c>
      <c r="Y34" s="120">
        <v>969</v>
      </c>
      <c r="Z34" s="120">
        <v>943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288</v>
      </c>
      <c r="W37" s="112">
        <v>458</v>
      </c>
      <c r="X37" s="112">
        <v>331</v>
      </c>
      <c r="Y37" s="112">
        <v>493</v>
      </c>
      <c r="Z37" s="112">
        <v>469</v>
      </c>
      <c r="AB37" s="132">
        <f>Z37/Z40*100</f>
        <v>79.761904761904773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72</v>
      </c>
      <c r="W38" s="112">
        <v>96</v>
      </c>
      <c r="X38" s="112">
        <v>80</v>
      </c>
      <c r="Y38" s="112">
        <v>121</v>
      </c>
      <c r="Z38" s="112">
        <v>119</v>
      </c>
      <c r="AB38" s="132">
        <f>Z38/Z40*100</f>
        <v>20.238095238095237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360</v>
      </c>
      <c r="W40" s="112">
        <v>554</v>
      </c>
      <c r="X40" s="112">
        <v>411</v>
      </c>
      <c r="Y40" s="112">
        <v>614</v>
      </c>
      <c r="Z40" s="112">
        <v>588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8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13</v>
      </c>
      <c r="W45" s="112">
        <v>15</v>
      </c>
      <c r="X45" s="112">
        <v>6</v>
      </c>
      <c r="Y45" s="112">
        <v>11</v>
      </c>
      <c r="Z45" s="112">
        <v>3</v>
      </c>
    </row>
    <row r="46" spans="19:32" x14ac:dyDescent="0.25">
      <c r="S46" s="115" t="s">
        <v>38</v>
      </c>
      <c r="T46" s="115"/>
      <c r="U46" s="112"/>
      <c r="V46" s="112">
        <v>14</v>
      </c>
      <c r="W46" s="112">
        <v>49</v>
      </c>
      <c r="X46" s="112">
        <v>34</v>
      </c>
      <c r="Y46" s="112">
        <v>58</v>
      </c>
      <c r="Z46" s="112">
        <v>37</v>
      </c>
    </row>
    <row r="47" spans="19:32" x14ac:dyDescent="0.25">
      <c r="S47" s="115" t="s">
        <v>39</v>
      </c>
      <c r="T47" s="115"/>
      <c r="U47" s="112"/>
      <c r="V47" s="112">
        <v>34</v>
      </c>
      <c r="W47" s="112">
        <v>30</v>
      </c>
      <c r="X47" s="112">
        <v>29</v>
      </c>
      <c r="Y47" s="112">
        <v>47</v>
      </c>
      <c r="Z47" s="112">
        <v>54</v>
      </c>
    </row>
    <row r="48" spans="19:32" x14ac:dyDescent="0.25">
      <c r="S48" s="115" t="s">
        <v>40</v>
      </c>
      <c r="T48" s="115"/>
      <c r="U48" s="112"/>
      <c r="V48" s="112">
        <v>46</v>
      </c>
      <c r="W48" s="112">
        <v>77</v>
      </c>
      <c r="X48" s="112">
        <v>57</v>
      </c>
      <c r="Y48" s="112">
        <v>73</v>
      </c>
      <c r="Z48" s="112">
        <v>63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29</v>
      </c>
      <c r="W49" s="112">
        <v>49</v>
      </c>
      <c r="X49" s="112">
        <v>40</v>
      </c>
      <c r="Y49" s="112">
        <v>62</v>
      </c>
      <c r="Z49" s="112">
        <v>67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Richmond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27</v>
      </c>
      <c r="W50" s="112">
        <v>37</v>
      </c>
      <c r="X50" s="112">
        <v>24</v>
      </c>
      <c r="Y50" s="112">
        <v>53</v>
      </c>
      <c r="Z50" s="112">
        <v>56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16</v>
      </c>
      <c r="W51" s="112">
        <v>18</v>
      </c>
      <c r="X51" s="112">
        <v>16</v>
      </c>
      <c r="Y51" s="112">
        <v>23</v>
      </c>
      <c r="Z51" s="112">
        <v>25</v>
      </c>
    </row>
    <row r="52" spans="1:26" ht="15" customHeight="1" x14ac:dyDescent="0.25">
      <c r="S52" s="115" t="s">
        <v>44</v>
      </c>
      <c r="T52" s="115"/>
      <c r="U52" s="112"/>
      <c r="V52" s="112">
        <v>23</v>
      </c>
      <c r="W52" s="112">
        <v>35</v>
      </c>
      <c r="X52" s="112">
        <v>26</v>
      </c>
      <c r="Y52" s="112">
        <v>30</v>
      </c>
      <c r="Z52" s="112">
        <v>46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25</v>
      </c>
      <c r="W53" s="112">
        <v>30</v>
      </c>
      <c r="X53" s="112">
        <v>25</v>
      </c>
      <c r="Y53" s="112">
        <v>36</v>
      </c>
      <c r="Z53" s="112">
        <v>33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22</v>
      </c>
      <c r="W54" s="112">
        <v>43</v>
      </c>
      <c r="X54" s="112">
        <v>30</v>
      </c>
      <c r="Y54" s="112">
        <v>33</v>
      </c>
      <c r="Z54" s="112">
        <v>37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22</v>
      </c>
      <c r="W55" s="112">
        <v>34</v>
      </c>
      <c r="X55" s="112">
        <v>22</v>
      </c>
      <c r="Y55" s="112">
        <v>35</v>
      </c>
      <c r="Z55" s="112">
        <v>40</v>
      </c>
    </row>
    <row r="56" spans="1:26" ht="15" customHeight="1" x14ac:dyDescent="0.25">
      <c r="S56" s="115" t="s">
        <v>48</v>
      </c>
      <c r="T56" s="115"/>
      <c r="U56" s="112"/>
      <c r="V56" s="112">
        <v>5</v>
      </c>
      <c r="W56" s="112">
        <v>23</v>
      </c>
      <c r="X56" s="112">
        <v>20</v>
      </c>
      <c r="Y56" s="112">
        <v>23</v>
      </c>
      <c r="Z56" s="112">
        <v>34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</v>
      </c>
      <c r="W57" s="112">
        <v>7</v>
      </c>
      <c r="X57" s="112">
        <v>6</v>
      </c>
      <c r="Y57" s="112">
        <v>5</v>
      </c>
      <c r="Z57" s="112">
        <v>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</v>
      </c>
      <c r="W58" s="112">
        <v>7</v>
      </c>
      <c r="X58" s="112">
        <v>4</v>
      </c>
      <c r="Y58" s="112">
        <v>7</v>
      </c>
      <c r="Z58" s="112">
        <v>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4</v>
      </c>
      <c r="X59" s="112">
        <v>0</v>
      </c>
      <c r="Y59" s="112">
        <v>3</v>
      </c>
      <c r="Z59" s="112">
        <v>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285</v>
      </c>
      <c r="W61" s="112">
        <v>456</v>
      </c>
      <c r="X61" s="112">
        <v>335</v>
      </c>
      <c r="Y61" s="112">
        <v>499</v>
      </c>
      <c r="Z61" s="112">
        <v>515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7</v>
      </c>
      <c r="Z63" s="112">
        <v>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9</v>
      </c>
      <c r="W64" s="112">
        <v>4</v>
      </c>
      <c r="X64" s="112">
        <v>9</v>
      </c>
      <c r="Y64" s="112">
        <v>11</v>
      </c>
      <c r="Z64" s="112">
        <v>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Richmond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16</v>
      </c>
      <c r="W65" s="112">
        <v>23</v>
      </c>
      <c r="X65" s="112">
        <v>19</v>
      </c>
      <c r="Y65" s="112">
        <v>41</v>
      </c>
      <c r="Z65" s="112">
        <v>26</v>
      </c>
    </row>
    <row r="66" spans="1:26" x14ac:dyDescent="0.25">
      <c r="S66" s="115" t="s">
        <v>39</v>
      </c>
      <c r="T66" s="115"/>
      <c r="U66" s="112"/>
      <c r="V66" s="112">
        <v>50</v>
      </c>
      <c r="W66" s="112">
        <v>45</v>
      </c>
      <c r="X66" s="112">
        <v>29</v>
      </c>
      <c r="Y66" s="112">
        <v>46</v>
      </c>
      <c r="Z66" s="112">
        <v>45</v>
      </c>
    </row>
    <row r="67" spans="1:26" x14ac:dyDescent="0.25">
      <c r="S67" s="115" t="s">
        <v>40</v>
      </c>
      <c r="T67" s="115"/>
      <c r="U67" s="112"/>
      <c r="V67" s="112">
        <v>37</v>
      </c>
      <c r="W67" s="112">
        <v>58</v>
      </c>
      <c r="X67" s="112">
        <v>49</v>
      </c>
      <c r="Y67" s="112">
        <v>69</v>
      </c>
      <c r="Z67" s="112">
        <v>57</v>
      </c>
    </row>
    <row r="68" spans="1:26" x14ac:dyDescent="0.25">
      <c r="S68" s="115" t="s">
        <v>41</v>
      </c>
      <c r="T68" s="115"/>
      <c r="U68" s="112"/>
      <c r="V68" s="112">
        <v>21</v>
      </c>
      <c r="W68" s="112">
        <v>44</v>
      </c>
      <c r="X68" s="112">
        <v>35</v>
      </c>
      <c r="Y68" s="112">
        <v>62</v>
      </c>
      <c r="Z68" s="112">
        <v>62</v>
      </c>
    </row>
    <row r="69" spans="1:26" x14ac:dyDescent="0.25">
      <c r="S69" s="115" t="s">
        <v>42</v>
      </c>
      <c r="T69" s="115"/>
      <c r="U69" s="112"/>
      <c r="V69" s="112">
        <v>19</v>
      </c>
      <c r="W69" s="112">
        <v>21</v>
      </c>
      <c r="X69" s="112">
        <v>23</v>
      </c>
      <c r="Y69" s="112">
        <v>25</v>
      </c>
      <c r="Z69" s="112">
        <v>36</v>
      </c>
    </row>
    <row r="70" spans="1:26" x14ac:dyDescent="0.25">
      <c r="S70" s="115" t="s">
        <v>43</v>
      </c>
      <c r="T70" s="115"/>
      <c r="U70" s="112"/>
      <c r="V70" s="112">
        <v>9</v>
      </c>
      <c r="W70" s="112">
        <v>27</v>
      </c>
      <c r="X70" s="112">
        <v>30</v>
      </c>
      <c r="Y70" s="112">
        <v>35</v>
      </c>
      <c r="Z70" s="112">
        <v>27</v>
      </c>
    </row>
    <row r="71" spans="1:26" x14ac:dyDescent="0.25">
      <c r="S71" s="115" t="s">
        <v>44</v>
      </c>
      <c r="T71" s="115"/>
      <c r="U71" s="112"/>
      <c r="V71" s="112">
        <v>22</v>
      </c>
      <c r="W71" s="112">
        <v>44</v>
      </c>
      <c r="X71" s="112">
        <v>30</v>
      </c>
      <c r="Y71" s="112">
        <v>28</v>
      </c>
      <c r="Z71" s="112">
        <v>24</v>
      </c>
    </row>
    <row r="72" spans="1:26" x14ac:dyDescent="0.25">
      <c r="S72" s="115" t="s">
        <v>45</v>
      </c>
      <c r="T72" s="115"/>
      <c r="U72" s="112"/>
      <c r="V72" s="112">
        <v>45</v>
      </c>
      <c r="W72" s="112">
        <v>42</v>
      </c>
      <c r="X72" s="112">
        <v>29</v>
      </c>
      <c r="Y72" s="112">
        <v>39</v>
      </c>
      <c r="Z72" s="112">
        <v>36</v>
      </c>
    </row>
    <row r="73" spans="1:26" x14ac:dyDescent="0.25">
      <c r="S73" s="115" t="s">
        <v>46</v>
      </c>
      <c r="T73" s="115"/>
      <c r="U73" s="112"/>
      <c r="V73" s="112">
        <v>23</v>
      </c>
      <c r="W73" s="112">
        <v>38</v>
      </c>
      <c r="X73" s="112">
        <v>40</v>
      </c>
      <c r="Y73" s="112">
        <v>49</v>
      </c>
      <c r="Z73" s="112">
        <v>42</v>
      </c>
    </row>
    <row r="74" spans="1:26" x14ac:dyDescent="0.25">
      <c r="S74" s="115" t="s">
        <v>47</v>
      </c>
      <c r="T74" s="115"/>
      <c r="U74" s="112"/>
      <c r="V74" s="112">
        <v>17</v>
      </c>
      <c r="W74" s="112">
        <v>30</v>
      </c>
      <c r="X74" s="112">
        <v>19</v>
      </c>
      <c r="Y74" s="112">
        <v>29</v>
      </c>
      <c r="Z74" s="112">
        <v>36</v>
      </c>
    </row>
    <row r="75" spans="1:26" x14ac:dyDescent="0.25">
      <c r="S75" s="115" t="s">
        <v>48</v>
      </c>
      <c r="T75" s="115"/>
      <c r="U75" s="112"/>
      <c r="V75" s="112">
        <v>6</v>
      </c>
      <c r="W75" s="112">
        <v>14</v>
      </c>
      <c r="X75" s="112">
        <v>7</v>
      </c>
      <c r="Y75" s="112">
        <v>11</v>
      </c>
      <c r="Z75" s="112">
        <v>15</v>
      </c>
    </row>
    <row r="76" spans="1:26" x14ac:dyDescent="0.25">
      <c r="S76" s="115" t="s">
        <v>49</v>
      </c>
      <c r="T76" s="115"/>
      <c r="U76" s="112"/>
      <c r="V76" s="112">
        <v>9</v>
      </c>
      <c r="W76" s="112">
        <v>7</v>
      </c>
      <c r="X76" s="112">
        <v>5</v>
      </c>
      <c r="Y76" s="112">
        <v>9</v>
      </c>
      <c r="Z76" s="112">
        <v>5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6</v>
      </c>
      <c r="Z77" s="112">
        <v>5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4</v>
      </c>
      <c r="X78" s="112">
        <v>4</v>
      </c>
      <c r="Y78" s="112">
        <v>0</v>
      </c>
      <c r="Z78" s="112">
        <v>3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287</v>
      </c>
      <c r="W80" s="112">
        <v>399</v>
      </c>
      <c r="X80" s="112">
        <v>338</v>
      </c>
      <c r="Y80" s="112">
        <v>466</v>
      </c>
      <c r="Z80" s="112">
        <v>428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Richmond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12</v>
      </c>
      <c r="W83" s="112">
        <v>33</v>
      </c>
      <c r="X83" s="112">
        <v>21</v>
      </c>
      <c r="Y83" s="112">
        <v>35</v>
      </c>
      <c r="Z83" s="112">
        <v>38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5</v>
      </c>
      <c r="W84" s="112">
        <v>11</v>
      </c>
      <c r="X84" s="112">
        <v>8</v>
      </c>
      <c r="Y84" s="112">
        <v>15</v>
      </c>
      <c r="Z84" s="112">
        <v>17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21</v>
      </c>
      <c r="W85" s="112">
        <v>25</v>
      </c>
      <c r="X85" s="112">
        <v>34</v>
      </c>
      <c r="Y85" s="112">
        <v>33</v>
      </c>
      <c r="Z85" s="112">
        <v>30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943</v>
      </c>
      <c r="D86" s="96">
        <f t="shared" ref="D86:D91" si="4">AD4</f>
        <v>-2.5826446280991733E-2</v>
      </c>
      <c r="E86" s="97">
        <f t="shared" ref="E86:E91" si="5">AD4</f>
        <v>-2.5826446280991733E-2</v>
      </c>
      <c r="F86" s="96">
        <f t="shared" ref="F86:F91" si="6">AF4</f>
        <v>0.66313932980599644</v>
      </c>
      <c r="G86" s="97">
        <f t="shared" ref="G86:G91" si="7">AF4</f>
        <v>0.66313932980599644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12</v>
      </c>
      <c r="W86" s="112">
        <v>8</v>
      </c>
      <c r="X86" s="112">
        <v>5</v>
      </c>
      <c r="Y86" s="112">
        <v>3</v>
      </c>
      <c r="Z86" s="112">
        <v>5</v>
      </c>
    </row>
    <row r="87" spans="1:30" ht="15" customHeight="1" x14ac:dyDescent="0.25">
      <c r="A87" s="98" t="s">
        <v>4</v>
      </c>
      <c r="B87" s="49"/>
      <c r="C87" s="57" t="str">
        <f t="shared" si="3"/>
        <v>515</v>
      </c>
      <c r="D87" s="96">
        <f t="shared" si="4"/>
        <v>2.5896414342629459E-2</v>
      </c>
      <c r="E87" s="97">
        <f t="shared" si="5"/>
        <v>2.5896414342629459E-2</v>
      </c>
      <c r="F87" s="96">
        <f t="shared" si="6"/>
        <v>0.81338028169014076</v>
      </c>
      <c r="G87" s="97">
        <f t="shared" si="7"/>
        <v>0.81338028169014076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5</v>
      </c>
      <c r="W87" s="112">
        <v>3</v>
      </c>
      <c r="X87" s="112">
        <v>0</v>
      </c>
      <c r="Y87" s="112">
        <v>6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428</v>
      </c>
      <c r="D88" s="96">
        <f t="shared" si="4"/>
        <v>-7.5593952483801297E-2</v>
      </c>
      <c r="E88" s="97">
        <f t="shared" si="5"/>
        <v>-7.5593952483801297E-2</v>
      </c>
      <c r="F88" s="96">
        <f t="shared" si="6"/>
        <v>0.52313167259786475</v>
      </c>
      <c r="G88" s="97">
        <f t="shared" si="7"/>
        <v>0.52313167259786475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5</v>
      </c>
      <c r="W88" s="112">
        <v>5</v>
      </c>
      <c r="X88" s="112">
        <v>0</v>
      </c>
      <c r="Y88" s="112">
        <v>6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588</v>
      </c>
      <c r="D89" s="96">
        <f t="shared" si="4"/>
        <v>-3.4482758620689613E-2</v>
      </c>
      <c r="E89" s="97">
        <f t="shared" si="5"/>
        <v>-3.4482758620689613E-2</v>
      </c>
      <c r="F89" s="96">
        <f t="shared" si="6"/>
        <v>0.651685393258427</v>
      </c>
      <c r="G89" s="97">
        <f t="shared" si="7"/>
        <v>0.651685393258427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31</v>
      </c>
      <c r="W89" s="112">
        <v>34</v>
      </c>
      <c r="X89" s="112">
        <v>32</v>
      </c>
      <c r="Y89" s="112">
        <v>49</v>
      </c>
      <c r="Z89" s="112">
        <v>50</v>
      </c>
    </row>
    <row r="90" spans="1:30" ht="15" customHeight="1" x14ac:dyDescent="0.25">
      <c r="A90" s="49" t="s">
        <v>98</v>
      </c>
      <c r="B90" s="49"/>
      <c r="C90" s="57" t="str">
        <f t="shared" si="3"/>
        <v>$43,155</v>
      </c>
      <c r="D90" s="96">
        <f t="shared" si="4"/>
        <v>9.0581528581616499E-2</v>
      </c>
      <c r="E90" s="97">
        <f t="shared" si="5"/>
        <v>9.0581528581616499E-2</v>
      </c>
      <c r="F90" s="96">
        <f t="shared" si="6"/>
        <v>5.9067929714341938E-2</v>
      </c>
      <c r="G90" s="97">
        <f t="shared" si="7"/>
        <v>5.9067929714341938E-2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52</v>
      </c>
      <c r="W90" s="112">
        <v>75</v>
      </c>
      <c r="X90" s="112">
        <v>47</v>
      </c>
      <c r="Y90" s="112">
        <v>62</v>
      </c>
      <c r="Z90" s="112">
        <v>64</v>
      </c>
    </row>
    <row r="91" spans="1:30" ht="15" customHeight="1" x14ac:dyDescent="0.25">
      <c r="A91" s="49" t="s">
        <v>7</v>
      </c>
      <c r="B91" s="49"/>
      <c r="C91" s="57" t="str">
        <f t="shared" si="3"/>
        <v>$48.8 mil</v>
      </c>
      <c r="D91" s="96">
        <f t="shared" si="4"/>
        <v>6.8460267059509583E-2</v>
      </c>
      <c r="E91" s="97">
        <f t="shared" si="5"/>
        <v>6.8460267059509583E-2</v>
      </c>
      <c r="F91" s="96">
        <f t="shared" si="6"/>
        <v>1.4810045970790902</v>
      </c>
      <c r="G91" s="97">
        <f t="shared" si="7"/>
        <v>1.4810045970790902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194</v>
      </c>
      <c r="W91" s="112">
        <v>306</v>
      </c>
      <c r="X91" s="112">
        <v>209</v>
      </c>
      <c r="Y91" s="112">
        <v>327</v>
      </c>
      <c r="Z91" s="112">
        <v>320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11</v>
      </c>
      <c r="W93" s="112">
        <v>20</v>
      </c>
      <c r="X93" s="112">
        <v>14</v>
      </c>
      <c r="Y93" s="112">
        <v>23</v>
      </c>
      <c r="Z93" s="112">
        <v>23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19</v>
      </c>
      <c r="W94" s="112">
        <v>28</v>
      </c>
      <c r="X94" s="112">
        <v>23</v>
      </c>
      <c r="Y94" s="112">
        <v>26</v>
      </c>
      <c r="Z94" s="112">
        <v>22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4</v>
      </c>
      <c r="W95" s="112">
        <v>10</v>
      </c>
      <c r="X95" s="112">
        <v>3</v>
      </c>
      <c r="Y95" s="112">
        <v>4</v>
      </c>
      <c r="Z95" s="112">
        <v>3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23</v>
      </c>
      <c r="W96" s="112">
        <v>31</v>
      </c>
      <c r="X96" s="112">
        <v>25</v>
      </c>
      <c r="Y96" s="112">
        <v>34</v>
      </c>
      <c r="Z96" s="112">
        <v>35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21</v>
      </c>
      <c r="W97" s="112">
        <v>38</v>
      </c>
      <c r="X97" s="112">
        <v>34</v>
      </c>
      <c r="Y97" s="112">
        <v>41</v>
      </c>
      <c r="Z97" s="112">
        <v>42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10</v>
      </c>
      <c r="W98" s="112">
        <v>16</v>
      </c>
      <c r="X98" s="112">
        <v>29</v>
      </c>
      <c r="Y98" s="112">
        <v>21</v>
      </c>
      <c r="Z98" s="112">
        <v>24</v>
      </c>
    </row>
    <row r="99" spans="1:32" ht="15" customHeight="1" x14ac:dyDescent="0.25">
      <c r="S99" s="115" t="s">
        <v>199</v>
      </c>
      <c r="T99" s="115"/>
      <c r="U99" s="112"/>
      <c r="V99" s="112">
        <v>6</v>
      </c>
      <c r="W99" s="112">
        <v>0</v>
      </c>
      <c r="X99" s="112">
        <v>3</v>
      </c>
      <c r="Y99" s="112">
        <v>5</v>
      </c>
      <c r="Z99" s="112">
        <v>5</v>
      </c>
    </row>
    <row r="100" spans="1:32" ht="15" customHeight="1" x14ac:dyDescent="0.25">
      <c r="S100" s="115" t="s">
        <v>58</v>
      </c>
      <c r="T100" s="115"/>
      <c r="U100" s="112"/>
      <c r="V100" s="112">
        <v>31</v>
      </c>
      <c r="W100" s="112">
        <v>33</v>
      </c>
      <c r="X100" s="112">
        <v>28</v>
      </c>
      <c r="Y100" s="112">
        <v>45</v>
      </c>
      <c r="Z100" s="112">
        <v>52</v>
      </c>
    </row>
    <row r="101" spans="1:32" x14ac:dyDescent="0.25">
      <c r="A101" s="18"/>
      <c r="S101" s="118" t="s">
        <v>53</v>
      </c>
      <c r="T101" s="118"/>
      <c r="U101" s="112"/>
      <c r="V101" s="112">
        <v>168</v>
      </c>
      <c r="W101" s="112">
        <v>251</v>
      </c>
      <c r="X101" s="112">
        <v>197</v>
      </c>
      <c r="Y101" s="112">
        <v>287</v>
      </c>
      <c r="Z101" s="112">
        <v>270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447</v>
      </c>
      <c r="W104" s="112">
        <v>471</v>
      </c>
      <c r="X104" s="112">
        <v>473</v>
      </c>
      <c r="Y104" s="112">
        <v>563</v>
      </c>
      <c r="Z104" s="112">
        <v>563</v>
      </c>
      <c r="AB104" s="109" t="str">
        <f>TEXT(Z104,"###,###")</f>
        <v>563</v>
      </c>
      <c r="AD104" s="130">
        <f>Z104/($Z$4)*100</f>
        <v>59.703075291622476</v>
      </c>
      <c r="AF104" s="109"/>
    </row>
    <row r="105" spans="1:32" x14ac:dyDescent="0.25">
      <c r="S105" s="115" t="s">
        <v>17</v>
      </c>
      <c r="T105" s="115"/>
      <c r="U105" s="112"/>
      <c r="V105" s="112">
        <v>185</v>
      </c>
      <c r="W105" s="112">
        <v>204</v>
      </c>
      <c r="X105" s="112">
        <v>202</v>
      </c>
      <c r="Y105" s="112">
        <v>182</v>
      </c>
      <c r="Z105" s="112">
        <v>196</v>
      </c>
      <c r="AB105" s="109" t="str">
        <f>TEXT(Z105,"###,###")</f>
        <v>196</v>
      </c>
      <c r="AD105" s="130">
        <f>Z105/($Z$4)*100</f>
        <v>20.784729586426298</v>
      </c>
      <c r="AF105" s="109"/>
    </row>
    <row r="106" spans="1:32" x14ac:dyDescent="0.25">
      <c r="S106" s="118" t="s">
        <v>53</v>
      </c>
      <c r="T106" s="118"/>
      <c r="U106" s="120"/>
      <c r="V106" s="120">
        <v>632</v>
      </c>
      <c r="W106" s="120">
        <v>675</v>
      </c>
      <c r="X106" s="120">
        <v>675</v>
      </c>
      <c r="Y106" s="120">
        <v>745</v>
      </c>
      <c r="Z106" s="120">
        <v>759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83</v>
      </c>
      <c r="W108" s="112">
        <v>185</v>
      </c>
      <c r="X108" s="112">
        <v>137</v>
      </c>
      <c r="Y108" s="112">
        <v>258</v>
      </c>
      <c r="Z108" s="112">
        <v>192</v>
      </c>
      <c r="AB108" s="109" t="str">
        <f>TEXT(Z108,"###,###")</f>
        <v>192</v>
      </c>
      <c r="AD108" s="130">
        <f>Z108/($Z$4)*100</f>
        <v>20.360551431601273</v>
      </c>
      <c r="AF108" s="109"/>
    </row>
    <row r="109" spans="1:32" x14ac:dyDescent="0.25">
      <c r="S109" s="115" t="s">
        <v>20</v>
      </c>
      <c r="T109" s="115"/>
      <c r="U109" s="112"/>
      <c r="V109" s="112">
        <v>126</v>
      </c>
      <c r="W109" s="112">
        <v>171</v>
      </c>
      <c r="X109" s="112">
        <v>124</v>
      </c>
      <c r="Y109" s="112">
        <v>163</v>
      </c>
      <c r="Z109" s="112">
        <v>177</v>
      </c>
      <c r="AB109" s="109" t="str">
        <f>TEXT(Z109,"###,###")</f>
        <v>177</v>
      </c>
      <c r="AD109" s="130">
        <f>Z109/($Z$4)*100</f>
        <v>18.769883351007426</v>
      </c>
      <c r="AF109" s="109"/>
    </row>
    <row r="110" spans="1:32" x14ac:dyDescent="0.25">
      <c r="S110" s="115" t="s">
        <v>21</v>
      </c>
      <c r="T110" s="115"/>
      <c r="U110" s="112"/>
      <c r="V110" s="112">
        <v>140</v>
      </c>
      <c r="W110" s="112">
        <v>176</v>
      </c>
      <c r="X110" s="112">
        <v>160</v>
      </c>
      <c r="Y110" s="112">
        <v>187</v>
      </c>
      <c r="Z110" s="112">
        <v>226</v>
      </c>
      <c r="AB110" s="109" t="str">
        <f>TEXT(Z110,"###,###")</f>
        <v>226</v>
      </c>
      <c r="AD110" s="130">
        <f>Z110/($Z$4)*100</f>
        <v>23.966065747614</v>
      </c>
      <c r="AF110" s="109"/>
    </row>
    <row r="111" spans="1:32" x14ac:dyDescent="0.25">
      <c r="S111" s="115" t="s">
        <v>22</v>
      </c>
      <c r="T111" s="115"/>
      <c r="U111" s="112"/>
      <c r="V111" s="112">
        <v>135</v>
      </c>
      <c r="W111" s="112">
        <v>148</v>
      </c>
      <c r="X111" s="112">
        <v>138</v>
      </c>
      <c r="Y111" s="112">
        <v>153</v>
      </c>
      <c r="Z111" s="112">
        <v>160</v>
      </c>
      <c r="AB111" s="109" t="str">
        <f>TEXT(Z111,"###,###")</f>
        <v>160</v>
      </c>
      <c r="AD111" s="130">
        <f>Z111/($Z$4)*100</f>
        <v>16.967126193001061</v>
      </c>
      <c r="AF111" s="109"/>
    </row>
    <row r="112" spans="1:32" x14ac:dyDescent="0.25">
      <c r="S112" s="118" t="s">
        <v>53</v>
      </c>
      <c r="T112" s="118"/>
      <c r="U112" s="112"/>
      <c r="V112" s="112">
        <v>566</v>
      </c>
      <c r="W112" s="112">
        <v>852</v>
      </c>
      <c r="X112" s="112">
        <v>677</v>
      </c>
      <c r="Y112" s="112">
        <v>963</v>
      </c>
      <c r="Z112" s="112">
        <v>943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40.68</v>
      </c>
      <c r="W118" s="131">
        <v>41.62</v>
      </c>
      <c r="X118" s="131">
        <v>40.78</v>
      </c>
      <c r="Y118" s="131">
        <v>41.05</v>
      </c>
      <c r="Z118" s="131">
        <v>42.34</v>
      </c>
      <c r="AB118" s="109" t="str">
        <f>TEXT(Z118,"##.0")</f>
        <v>42.3</v>
      </c>
    </row>
    <row r="120" spans="19:32" x14ac:dyDescent="0.25">
      <c r="S120" s="101" t="s">
        <v>100</v>
      </c>
      <c r="T120" s="112"/>
      <c r="U120" s="112"/>
      <c r="V120" s="112">
        <v>243</v>
      </c>
      <c r="W120" s="112">
        <v>344</v>
      </c>
      <c r="X120" s="112">
        <v>275</v>
      </c>
      <c r="Y120" s="112">
        <v>371</v>
      </c>
      <c r="Z120" s="112">
        <v>364</v>
      </c>
      <c r="AB120" s="109" t="str">
        <f>TEXT(Z120,"###,###")</f>
        <v>364</v>
      </c>
    </row>
    <row r="121" spans="19:32" x14ac:dyDescent="0.25">
      <c r="S121" s="101" t="s">
        <v>101</v>
      </c>
      <c r="T121" s="112"/>
      <c r="U121" s="112"/>
      <c r="V121" s="112">
        <v>46</v>
      </c>
      <c r="W121" s="112">
        <v>112</v>
      </c>
      <c r="X121" s="112">
        <v>49</v>
      </c>
      <c r="Y121" s="112">
        <v>126</v>
      </c>
      <c r="Z121" s="112">
        <v>120</v>
      </c>
      <c r="AB121" s="109" t="str">
        <f>TEXT(Z121,"###,###")</f>
        <v>120</v>
      </c>
    </row>
    <row r="122" spans="19:32" x14ac:dyDescent="0.25">
      <c r="S122" s="101" t="s">
        <v>102</v>
      </c>
      <c r="T122" s="112"/>
      <c r="U122" s="112"/>
      <c r="V122" s="112">
        <v>70</v>
      </c>
      <c r="W122" s="112">
        <v>101</v>
      </c>
      <c r="X122" s="112">
        <v>88</v>
      </c>
      <c r="Y122" s="112">
        <v>112</v>
      </c>
      <c r="Z122" s="112">
        <v>108</v>
      </c>
      <c r="AB122" s="109" t="str">
        <f>TEXT(Z122,"###,###")</f>
        <v>108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313</v>
      </c>
      <c r="W124" s="112">
        <v>445</v>
      </c>
      <c r="X124" s="112">
        <v>363</v>
      </c>
      <c r="Y124" s="112">
        <v>483</v>
      </c>
      <c r="Z124" s="112">
        <v>472</v>
      </c>
      <c r="AB124" s="109" t="str">
        <f>TEXT(Z124,"###,###")</f>
        <v>472</v>
      </c>
      <c r="AD124" s="127">
        <f>Z124/$Z$7*100</f>
        <v>80.27210884353741</v>
      </c>
    </row>
    <row r="125" spans="19:32" x14ac:dyDescent="0.25">
      <c r="S125" s="101" t="s">
        <v>104</v>
      </c>
      <c r="T125" s="112"/>
      <c r="U125" s="112"/>
      <c r="V125" s="112">
        <v>116</v>
      </c>
      <c r="W125" s="112">
        <v>213</v>
      </c>
      <c r="X125" s="112">
        <v>137</v>
      </c>
      <c r="Y125" s="112">
        <v>238</v>
      </c>
      <c r="Z125" s="112">
        <v>228</v>
      </c>
      <c r="AB125" s="109" t="str">
        <f>TEXT(Z125,"###,###")</f>
        <v>228</v>
      </c>
      <c r="AD125" s="127">
        <f>Z125/$Z$7*100</f>
        <v>38.775510204081634</v>
      </c>
    </row>
    <row r="127" spans="19:32" x14ac:dyDescent="0.25">
      <c r="S127" s="101" t="s">
        <v>105</v>
      </c>
      <c r="T127" s="112"/>
      <c r="U127" s="112"/>
      <c r="V127" s="112">
        <v>194</v>
      </c>
      <c r="W127" s="112">
        <v>304</v>
      </c>
      <c r="X127" s="112">
        <v>211</v>
      </c>
      <c r="Y127" s="112">
        <v>323</v>
      </c>
      <c r="Z127" s="112">
        <v>318</v>
      </c>
      <c r="AB127" s="109" t="str">
        <f>TEXT(Z127,"###,###")</f>
        <v>318</v>
      </c>
      <c r="AD127" s="127">
        <f>Z127/$Z$7*100</f>
        <v>54.081632653061227</v>
      </c>
    </row>
    <row r="128" spans="19:32" x14ac:dyDescent="0.25">
      <c r="S128" s="101" t="s">
        <v>106</v>
      </c>
      <c r="T128" s="112"/>
      <c r="U128" s="112"/>
      <c r="V128" s="112">
        <v>166</v>
      </c>
      <c r="W128" s="112">
        <v>255</v>
      </c>
      <c r="X128" s="112">
        <v>200</v>
      </c>
      <c r="Y128" s="112">
        <v>287</v>
      </c>
      <c r="Z128" s="112">
        <v>270</v>
      </c>
      <c r="AB128" s="109" t="str">
        <f>TEXT(Z128,"###,###")</f>
        <v>270</v>
      </c>
      <c r="AD128" s="127">
        <f>Z128/$Z$7*100</f>
        <v>45.91836734693878</v>
      </c>
    </row>
    <row r="130" spans="19:20" x14ac:dyDescent="0.25">
      <c r="S130" s="101" t="s">
        <v>280</v>
      </c>
      <c r="T130" s="127">
        <v>61.904761904761905</v>
      </c>
    </row>
    <row r="131" spans="19:20" x14ac:dyDescent="0.25">
      <c r="S131" s="101" t="s">
        <v>281</v>
      </c>
      <c r="T131" s="127">
        <v>20.408163265306122</v>
      </c>
    </row>
    <row r="132" spans="19:20" x14ac:dyDescent="0.25">
      <c r="S132" s="101" t="s">
        <v>282</v>
      </c>
      <c r="T132" s="127">
        <v>18.367346938775512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B13B1B3-2C06-4DEB-8F27-23564DA920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56B80A3-656E-4960-A042-F8D50ACE3A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F66DB50-0326-4148-87FE-5B1589F5CE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4D7DE17-3FFE-457E-8271-EE1E79D479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2C3E4-2398-43E9-BDC9-ABEAC852BEF4}">
  <sheetPr codeName="Sheet12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173</v>
      </c>
      <c r="T1" s="99"/>
      <c r="U1" s="99"/>
      <c r="V1" s="99"/>
      <c r="W1" s="99"/>
      <c r="X1" s="99"/>
      <c r="Y1" s="100" t="s">
        <v>258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173</v>
      </c>
      <c r="Y3" s="105" t="s">
        <v>258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9.61 Rockhampton,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57911</v>
      </c>
      <c r="W4" s="108">
        <v>60427</v>
      </c>
      <c r="X4" s="108">
        <v>60778</v>
      </c>
      <c r="Y4" s="108">
        <v>61743</v>
      </c>
      <c r="Z4" s="108">
        <v>66473</v>
      </c>
      <c r="AB4" s="109" t="str">
        <f>TEXT(Z4,"###,###")</f>
        <v>66,473</v>
      </c>
      <c r="AD4" s="110">
        <f>Z4/Y4-1</f>
        <v>7.6607874576875012E-2</v>
      </c>
      <c r="AF4" s="110">
        <f>Z4/V4-1</f>
        <v>0.14784755918564696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30936</v>
      </c>
      <c r="W5" s="108">
        <v>32649</v>
      </c>
      <c r="X5" s="108">
        <v>32455</v>
      </c>
      <c r="Y5" s="108">
        <v>32728</v>
      </c>
      <c r="Z5" s="108">
        <v>34614</v>
      </c>
      <c r="AB5" s="109" t="str">
        <f>TEXT(Z5,"###,###")</f>
        <v>34,614</v>
      </c>
      <c r="AD5" s="110">
        <f t="shared" ref="AD5:AD9" si="0">Z5/Y5-1</f>
        <v>5.7626497188951298E-2</v>
      </c>
      <c r="AF5" s="110">
        <f t="shared" ref="AF5:AF9" si="1">Z5/V5-1</f>
        <v>0.11889061287820013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26972</v>
      </c>
      <c r="W6" s="108">
        <v>27773</v>
      </c>
      <c r="X6" s="108">
        <v>28330</v>
      </c>
      <c r="Y6" s="108">
        <v>29013</v>
      </c>
      <c r="Z6" s="108">
        <v>31771</v>
      </c>
      <c r="AB6" s="109" t="str">
        <f>TEXT(Z6,"###,###")</f>
        <v>31,771</v>
      </c>
      <c r="AD6" s="110">
        <f t="shared" si="0"/>
        <v>9.5060834798193827E-2</v>
      </c>
      <c r="AF6" s="110">
        <f t="shared" si="1"/>
        <v>0.17792525582085128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41479</v>
      </c>
      <c r="W7" s="108">
        <v>42516</v>
      </c>
      <c r="X7" s="108">
        <v>42929</v>
      </c>
      <c r="Y7" s="108">
        <v>44121</v>
      </c>
      <c r="Z7" s="108">
        <v>45278</v>
      </c>
      <c r="AB7" s="109" t="str">
        <f>TEXT(Z7,"###,###")</f>
        <v>45,278</v>
      </c>
      <c r="AD7" s="110">
        <f t="shared" si="0"/>
        <v>2.6223340359466052E-2</v>
      </c>
      <c r="AF7" s="110">
        <f t="shared" si="1"/>
        <v>9.1588514670074117E-2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66,473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45,278</v>
      </c>
      <c r="P8" s="67"/>
      <c r="S8" s="107" t="s">
        <v>84</v>
      </c>
      <c r="T8" s="108"/>
      <c r="U8" s="108"/>
      <c r="V8" s="108">
        <v>44651</v>
      </c>
      <c r="W8" s="108">
        <v>46428.39</v>
      </c>
      <c r="X8" s="108">
        <v>48533.66</v>
      </c>
      <c r="Y8" s="108">
        <v>48233.85</v>
      </c>
      <c r="Z8" s="108">
        <v>48108.28</v>
      </c>
      <c r="AB8" s="109" t="str">
        <f>TEXT(Z8,"$###,###")</f>
        <v>$48,108</v>
      </c>
      <c r="AD8" s="110">
        <f t="shared" si="0"/>
        <v>-2.6033584298164048E-3</v>
      </c>
      <c r="AF8" s="110">
        <f t="shared" si="1"/>
        <v>7.7428948959709754E-2</v>
      </c>
    </row>
    <row r="9" spans="1:32" x14ac:dyDescent="0.25">
      <c r="A9" s="30" t="s">
        <v>14</v>
      </c>
      <c r="B9" s="71"/>
      <c r="C9" s="72"/>
      <c r="D9" s="73">
        <f>AD104</f>
        <v>72.363215139981648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51.90379433720571</v>
      </c>
      <c r="P9" s="74" t="s">
        <v>85</v>
      </c>
      <c r="S9" s="107" t="s">
        <v>7</v>
      </c>
      <c r="T9" s="108"/>
      <c r="U9" s="108"/>
      <c r="V9" s="108">
        <v>2362299658</v>
      </c>
      <c r="W9" s="108">
        <v>2517836859</v>
      </c>
      <c r="X9" s="108">
        <v>2627640561</v>
      </c>
      <c r="Y9" s="108">
        <v>2790326052</v>
      </c>
      <c r="Z9" s="108">
        <v>2964613642</v>
      </c>
      <c r="AB9" s="109" t="str">
        <f>TEXT(Z9/1000000,"$#,###.0")&amp;" mil"</f>
        <v>$2,964.6 mil</v>
      </c>
      <c r="AD9" s="110">
        <f t="shared" si="0"/>
        <v>6.2461370733028598E-2</v>
      </c>
      <c r="AF9" s="110">
        <f t="shared" si="1"/>
        <v>0.25496933971109259</v>
      </c>
    </row>
    <row r="10" spans="1:32" x14ac:dyDescent="0.25">
      <c r="A10" s="30" t="s">
        <v>17</v>
      </c>
      <c r="B10" s="71"/>
      <c r="C10" s="72"/>
      <c r="D10" s="73">
        <f>AD105</f>
        <v>20.397755479668437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47.948230928927956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88.700914351340614</v>
      </c>
      <c r="P11" s="74" t="s">
        <v>85</v>
      </c>
      <c r="S11" s="107" t="s">
        <v>29</v>
      </c>
      <c r="T11" s="112"/>
      <c r="U11" s="112"/>
      <c r="V11" s="112">
        <v>53189</v>
      </c>
      <c r="W11" s="112">
        <v>55513</v>
      </c>
      <c r="X11" s="112">
        <v>55997</v>
      </c>
      <c r="Y11" s="112">
        <v>56747</v>
      </c>
      <c r="Z11" s="112">
        <v>61354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5.0134723265161893</v>
      </c>
      <c r="P12" s="74" t="s">
        <v>85</v>
      </c>
      <c r="S12" s="107" t="s">
        <v>30</v>
      </c>
      <c r="T12" s="112"/>
      <c r="U12" s="112"/>
      <c r="V12" s="112">
        <v>4726</v>
      </c>
      <c r="W12" s="112">
        <v>4918</v>
      </c>
      <c r="X12" s="112">
        <v>4779</v>
      </c>
      <c r="Y12" s="112">
        <v>4994</v>
      </c>
      <c r="Z12" s="112">
        <v>5119</v>
      </c>
    </row>
    <row r="13" spans="1:32" ht="15" customHeight="1" x14ac:dyDescent="0.25">
      <c r="A13" s="30" t="s">
        <v>19</v>
      </c>
      <c r="B13" s="72"/>
      <c r="C13" s="72"/>
      <c r="D13" s="73">
        <f>AD108</f>
        <v>11.51896258631324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6.30107336896506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14.481067501090669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40.1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23.295172476042904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18.582976279871019</v>
      </c>
      <c r="P15" s="74" t="s">
        <v>85</v>
      </c>
      <c r="S15" s="115" t="s">
        <v>61</v>
      </c>
      <c r="T15" s="115"/>
      <c r="U15" s="116"/>
      <c r="V15" s="116">
        <v>1204</v>
      </c>
      <c r="W15" s="116">
        <v>1263</v>
      </c>
      <c r="X15" s="116">
        <v>1285</v>
      </c>
      <c r="Y15" s="112">
        <v>1383</v>
      </c>
      <c r="Z15" s="112">
        <v>1426</v>
      </c>
      <c r="AB15" s="117">
        <f t="shared" ref="AB15:AB34" si="2">IF(Z15="np",0,Z15/$Z$34)</f>
        <v>2.1452318986656237E-2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45.447023603568368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81.417023720128981</v>
      </c>
      <c r="P16" s="37" t="s">
        <v>85</v>
      </c>
      <c r="S16" s="115" t="s">
        <v>62</v>
      </c>
      <c r="T16" s="115"/>
      <c r="U16" s="116"/>
      <c r="V16" s="116">
        <v>1448</v>
      </c>
      <c r="W16" s="116">
        <v>1649</v>
      </c>
      <c r="X16" s="116">
        <v>1879</v>
      </c>
      <c r="Y16" s="112">
        <v>2106</v>
      </c>
      <c r="Z16" s="112">
        <v>2071</v>
      </c>
      <c r="AB16" s="117">
        <f t="shared" si="2"/>
        <v>3.1155506747100326E-2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3239</v>
      </c>
      <c r="W17" s="116">
        <v>3604</v>
      </c>
      <c r="X17" s="116">
        <v>3521</v>
      </c>
      <c r="Y17" s="112">
        <v>3518</v>
      </c>
      <c r="Z17" s="112">
        <v>3514</v>
      </c>
      <c r="AB17" s="117">
        <f t="shared" si="2"/>
        <v>5.286356866697757E-2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984</v>
      </c>
      <c r="W18" s="116">
        <v>1008</v>
      </c>
      <c r="X18" s="116">
        <v>1093</v>
      </c>
      <c r="Y18" s="112">
        <v>1136</v>
      </c>
      <c r="Z18" s="112">
        <v>1197</v>
      </c>
      <c r="AB18" s="117">
        <f t="shared" si="2"/>
        <v>1.8007311239149729E-2</v>
      </c>
    </row>
    <row r="19" spans="1:28" x14ac:dyDescent="0.25">
      <c r="A19" s="63" t="str">
        <f>$S$1&amp;" ("&amp;$V$2&amp;" to "&amp;$Z$2&amp;")"</f>
        <v>Rockhampton (2016-17 to 2020-21)</v>
      </c>
      <c r="B19" s="63"/>
      <c r="C19" s="63"/>
      <c r="D19" s="63"/>
      <c r="E19" s="63"/>
      <c r="F19" s="63"/>
      <c r="G19" s="63" t="str">
        <f>$S$1&amp;" ("&amp;$V$2&amp;" to "&amp;$Z$2&amp;")"</f>
        <v>Rockhampton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4341</v>
      </c>
      <c r="W19" s="116">
        <v>4759</v>
      </c>
      <c r="X19" s="116">
        <v>4603</v>
      </c>
      <c r="Y19" s="112">
        <v>4512</v>
      </c>
      <c r="Z19" s="112">
        <v>5270</v>
      </c>
      <c r="AB19" s="117">
        <f t="shared" si="2"/>
        <v>7.928030929851218E-2</v>
      </c>
    </row>
    <row r="20" spans="1:28" x14ac:dyDescent="0.25">
      <c r="S20" s="115" t="s">
        <v>66</v>
      </c>
      <c r="T20" s="115"/>
      <c r="U20" s="116"/>
      <c r="V20" s="116">
        <v>1722</v>
      </c>
      <c r="W20" s="116">
        <v>1710</v>
      </c>
      <c r="X20" s="116">
        <v>1898</v>
      </c>
      <c r="Y20" s="112">
        <v>1959</v>
      </c>
      <c r="Z20" s="112">
        <v>1987</v>
      </c>
      <c r="AB20" s="117">
        <f t="shared" si="2"/>
        <v>2.9891835782949468E-2</v>
      </c>
    </row>
    <row r="21" spans="1:28" x14ac:dyDescent="0.25">
      <c r="S21" s="115" t="s">
        <v>67</v>
      </c>
      <c r="T21" s="115"/>
      <c r="U21" s="116"/>
      <c r="V21" s="116">
        <v>5730</v>
      </c>
      <c r="W21" s="116">
        <v>5852</v>
      </c>
      <c r="X21" s="116">
        <v>5789</v>
      </c>
      <c r="Y21" s="112">
        <v>5846</v>
      </c>
      <c r="Z21" s="112">
        <v>6344</v>
      </c>
      <c r="AB21" s="117">
        <f t="shared" si="2"/>
        <v>9.5437245197298154E-2</v>
      </c>
    </row>
    <row r="22" spans="1:28" x14ac:dyDescent="0.25">
      <c r="S22" s="115" t="s">
        <v>68</v>
      </c>
      <c r="T22" s="115"/>
      <c r="U22" s="116"/>
      <c r="V22" s="116">
        <v>4460</v>
      </c>
      <c r="W22" s="116">
        <v>4609</v>
      </c>
      <c r="X22" s="116">
        <v>4659</v>
      </c>
      <c r="Y22" s="112">
        <v>4725</v>
      </c>
      <c r="Z22" s="112">
        <v>5688</v>
      </c>
      <c r="AB22" s="117">
        <f t="shared" si="2"/>
        <v>8.5568576715358113E-2</v>
      </c>
    </row>
    <row r="23" spans="1:28" x14ac:dyDescent="0.25">
      <c r="S23" s="115" t="s">
        <v>69</v>
      </c>
      <c r="T23" s="115"/>
      <c r="U23" s="116"/>
      <c r="V23" s="116">
        <v>3045</v>
      </c>
      <c r="W23" s="116">
        <v>3368</v>
      </c>
      <c r="X23" s="116">
        <v>3200</v>
      </c>
      <c r="Y23" s="112">
        <v>3164</v>
      </c>
      <c r="Z23" s="112">
        <v>3353</v>
      </c>
      <c r="AB23" s="117">
        <f t="shared" si="2"/>
        <v>5.0441532652355091E-2</v>
      </c>
    </row>
    <row r="24" spans="1:28" x14ac:dyDescent="0.25">
      <c r="S24" s="115" t="s">
        <v>70</v>
      </c>
      <c r="T24" s="115"/>
      <c r="U24" s="116"/>
      <c r="V24" s="116">
        <v>302</v>
      </c>
      <c r="W24" s="116">
        <v>289</v>
      </c>
      <c r="X24" s="116">
        <v>272</v>
      </c>
      <c r="Y24" s="112">
        <v>269</v>
      </c>
      <c r="Z24" s="112">
        <v>270</v>
      </c>
      <c r="AB24" s="117">
        <f t="shared" si="2"/>
        <v>4.0617995276277588E-3</v>
      </c>
    </row>
    <row r="25" spans="1:28" x14ac:dyDescent="0.25">
      <c r="S25" s="115" t="s">
        <v>71</v>
      </c>
      <c r="T25" s="115"/>
      <c r="U25" s="116"/>
      <c r="V25" s="116">
        <v>1529</v>
      </c>
      <c r="W25" s="116">
        <v>1594</v>
      </c>
      <c r="X25" s="116">
        <v>1534</v>
      </c>
      <c r="Y25" s="112">
        <v>1510</v>
      </c>
      <c r="Z25" s="112">
        <v>1638</v>
      </c>
      <c r="AB25" s="117">
        <f t="shared" si="2"/>
        <v>2.4641583800941735E-2</v>
      </c>
    </row>
    <row r="26" spans="1:28" x14ac:dyDescent="0.25">
      <c r="S26" s="115" t="s">
        <v>72</v>
      </c>
      <c r="T26" s="115"/>
      <c r="U26" s="116"/>
      <c r="V26" s="116">
        <v>913</v>
      </c>
      <c r="W26" s="116">
        <v>991</v>
      </c>
      <c r="X26" s="116">
        <v>973</v>
      </c>
      <c r="Y26" s="112">
        <v>984</v>
      </c>
      <c r="Z26" s="112">
        <v>1082</v>
      </c>
      <c r="AB26" s="117">
        <f t="shared" si="2"/>
        <v>1.6277285514419388E-2</v>
      </c>
    </row>
    <row r="27" spans="1:28" x14ac:dyDescent="0.25">
      <c r="S27" s="115" t="s">
        <v>73</v>
      </c>
      <c r="T27" s="115"/>
      <c r="U27" s="116"/>
      <c r="V27" s="116">
        <v>2379</v>
      </c>
      <c r="W27" s="116">
        <v>2421</v>
      </c>
      <c r="X27" s="116">
        <v>2531</v>
      </c>
      <c r="Y27" s="112">
        <v>2619</v>
      </c>
      <c r="Z27" s="112">
        <v>2810</v>
      </c>
      <c r="AB27" s="117">
        <f t="shared" si="2"/>
        <v>4.2272802491237042E-2</v>
      </c>
    </row>
    <row r="28" spans="1:28" x14ac:dyDescent="0.25">
      <c r="S28" s="115" t="s">
        <v>74</v>
      </c>
      <c r="T28" s="115"/>
      <c r="U28" s="116"/>
      <c r="V28" s="116">
        <v>4332</v>
      </c>
      <c r="W28" s="116">
        <v>4980</v>
      </c>
      <c r="X28" s="116">
        <v>4820</v>
      </c>
      <c r="Y28" s="112">
        <v>4891</v>
      </c>
      <c r="Z28" s="112">
        <v>5336</v>
      </c>
      <c r="AB28" s="117">
        <f t="shared" si="2"/>
        <v>8.0273193627487846E-2</v>
      </c>
    </row>
    <row r="29" spans="1:28" x14ac:dyDescent="0.25">
      <c r="S29" s="115" t="s">
        <v>75</v>
      </c>
      <c r="T29" s="115"/>
      <c r="U29" s="116"/>
      <c r="V29" s="116">
        <v>3092</v>
      </c>
      <c r="W29" s="116">
        <v>3119</v>
      </c>
      <c r="X29" s="116">
        <v>3535</v>
      </c>
      <c r="Y29" s="112">
        <v>3262</v>
      </c>
      <c r="Z29" s="112">
        <v>3441</v>
      </c>
      <c r="AB29" s="117">
        <f t="shared" si="2"/>
        <v>5.1765378424322654E-2</v>
      </c>
    </row>
    <row r="30" spans="1:28" x14ac:dyDescent="0.25">
      <c r="S30" s="115" t="s">
        <v>76</v>
      </c>
      <c r="T30" s="115"/>
      <c r="U30" s="116"/>
      <c r="V30" s="116">
        <v>4770</v>
      </c>
      <c r="W30" s="116">
        <v>4889</v>
      </c>
      <c r="X30" s="116">
        <v>5143</v>
      </c>
      <c r="Y30" s="112">
        <v>5176</v>
      </c>
      <c r="Z30" s="112">
        <v>5362</v>
      </c>
      <c r="AB30" s="117">
        <f t="shared" si="2"/>
        <v>8.0664329878296456E-2</v>
      </c>
    </row>
    <row r="31" spans="1:28" x14ac:dyDescent="0.25">
      <c r="S31" s="115" t="s">
        <v>77</v>
      </c>
      <c r="T31" s="115"/>
      <c r="U31" s="116"/>
      <c r="V31" s="116">
        <v>7531</v>
      </c>
      <c r="W31" s="116">
        <v>8226</v>
      </c>
      <c r="X31" s="116">
        <v>8377</v>
      </c>
      <c r="Y31" s="112">
        <v>8854</v>
      </c>
      <c r="Z31" s="112">
        <v>9970</v>
      </c>
      <c r="AB31" s="117">
        <f t="shared" si="2"/>
        <v>0.14998570848314352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687</v>
      </c>
      <c r="W32" s="116">
        <v>678</v>
      </c>
      <c r="X32" s="116">
        <v>704</v>
      </c>
      <c r="Y32" s="112">
        <v>759</v>
      </c>
      <c r="Z32" s="112">
        <v>761</v>
      </c>
      <c r="AB32" s="117">
        <f t="shared" si="2"/>
        <v>1.1448257187128609E-2</v>
      </c>
    </row>
    <row r="33" spans="19:32" x14ac:dyDescent="0.25">
      <c r="S33" s="115" t="s">
        <v>79</v>
      </c>
      <c r="T33" s="115"/>
      <c r="U33" s="116"/>
      <c r="V33" s="116">
        <v>2336</v>
      </c>
      <c r="W33" s="116">
        <v>2758</v>
      </c>
      <c r="X33" s="116">
        <v>2820</v>
      </c>
      <c r="Y33" s="112">
        <v>3001</v>
      </c>
      <c r="Z33" s="112">
        <v>3173</v>
      </c>
      <c r="AB33" s="117">
        <f t="shared" si="2"/>
        <v>4.7733666300603252E-2</v>
      </c>
    </row>
    <row r="34" spans="19:32" x14ac:dyDescent="0.25">
      <c r="S34" s="118" t="s">
        <v>53</v>
      </c>
      <c r="T34" s="118"/>
      <c r="U34" s="119"/>
      <c r="V34" s="119">
        <v>57911</v>
      </c>
      <c r="W34" s="119">
        <v>60428</v>
      </c>
      <c r="X34" s="119">
        <v>60784</v>
      </c>
      <c r="Y34" s="120">
        <v>61741</v>
      </c>
      <c r="Z34" s="120">
        <v>66473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35039</v>
      </c>
      <c r="W37" s="112">
        <v>35893</v>
      </c>
      <c r="X37" s="112">
        <v>35853</v>
      </c>
      <c r="Y37" s="112">
        <v>36533</v>
      </c>
      <c r="Z37" s="112">
        <v>36864</v>
      </c>
      <c r="AB37" s="132">
        <f>Z37/Z40*100</f>
        <v>81.417023720128981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6443</v>
      </c>
      <c r="W38" s="112">
        <v>6623</v>
      </c>
      <c r="X38" s="112">
        <v>7075</v>
      </c>
      <c r="Y38" s="112">
        <v>7591</v>
      </c>
      <c r="Z38" s="112">
        <v>8414</v>
      </c>
      <c r="AB38" s="132">
        <f>Z38/Z40*100</f>
        <v>18.582976279871019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41482</v>
      </c>
      <c r="W40" s="112">
        <v>42516</v>
      </c>
      <c r="X40" s="112">
        <v>42928</v>
      </c>
      <c r="Y40" s="112">
        <v>44124</v>
      </c>
      <c r="Z40" s="112">
        <v>45278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55</v>
      </c>
      <c r="W44" s="112">
        <v>44</v>
      </c>
      <c r="X44" s="112">
        <v>54</v>
      </c>
      <c r="Y44" s="112">
        <v>58</v>
      </c>
      <c r="Z44" s="112">
        <v>83</v>
      </c>
    </row>
    <row r="45" spans="19:32" x14ac:dyDescent="0.25">
      <c r="S45" s="115" t="s">
        <v>37</v>
      </c>
      <c r="T45" s="115"/>
      <c r="U45" s="112"/>
      <c r="V45" s="112">
        <v>774</v>
      </c>
      <c r="W45" s="112">
        <v>858</v>
      </c>
      <c r="X45" s="112">
        <v>877</v>
      </c>
      <c r="Y45" s="112">
        <v>865</v>
      </c>
      <c r="Z45" s="112">
        <v>1094</v>
      </c>
    </row>
    <row r="46" spans="19:32" x14ac:dyDescent="0.25">
      <c r="S46" s="115" t="s">
        <v>38</v>
      </c>
      <c r="T46" s="115"/>
      <c r="U46" s="112"/>
      <c r="V46" s="112">
        <v>1950</v>
      </c>
      <c r="W46" s="112">
        <v>2188</v>
      </c>
      <c r="X46" s="112">
        <v>2145</v>
      </c>
      <c r="Y46" s="112">
        <v>2135</v>
      </c>
      <c r="Z46" s="112">
        <v>2379</v>
      </c>
    </row>
    <row r="47" spans="19:32" x14ac:dyDescent="0.25">
      <c r="S47" s="115" t="s">
        <v>39</v>
      </c>
      <c r="T47" s="115"/>
      <c r="U47" s="112"/>
      <c r="V47" s="112">
        <v>3143</v>
      </c>
      <c r="W47" s="112">
        <v>3240</v>
      </c>
      <c r="X47" s="112">
        <v>3129</v>
      </c>
      <c r="Y47" s="112">
        <v>3001</v>
      </c>
      <c r="Z47" s="112">
        <v>3352</v>
      </c>
    </row>
    <row r="48" spans="19:32" x14ac:dyDescent="0.25">
      <c r="S48" s="115" t="s">
        <v>40</v>
      </c>
      <c r="T48" s="115"/>
      <c r="U48" s="112"/>
      <c r="V48" s="112">
        <v>3855</v>
      </c>
      <c r="W48" s="112">
        <v>4179</v>
      </c>
      <c r="X48" s="112">
        <v>4150</v>
      </c>
      <c r="Y48" s="112">
        <v>4114</v>
      </c>
      <c r="Z48" s="112">
        <v>4358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3777</v>
      </c>
      <c r="W49" s="112">
        <v>3956</v>
      </c>
      <c r="X49" s="112">
        <v>3919</v>
      </c>
      <c r="Y49" s="112">
        <v>3937</v>
      </c>
      <c r="Z49" s="112">
        <v>4113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Rockhampton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3173</v>
      </c>
      <c r="W50" s="112">
        <v>3470</v>
      </c>
      <c r="X50" s="112">
        <v>3477</v>
      </c>
      <c r="Y50" s="112">
        <v>3652</v>
      </c>
      <c r="Z50" s="112">
        <v>3838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2847</v>
      </c>
      <c r="W51" s="112">
        <v>2952</v>
      </c>
      <c r="X51" s="112">
        <v>2986</v>
      </c>
      <c r="Y51" s="112">
        <v>2984</v>
      </c>
      <c r="Z51" s="112">
        <v>3180</v>
      </c>
    </row>
    <row r="52" spans="1:26" ht="15" customHeight="1" x14ac:dyDescent="0.25">
      <c r="S52" s="115" t="s">
        <v>44</v>
      </c>
      <c r="T52" s="115"/>
      <c r="U52" s="112"/>
      <c r="V52" s="112">
        <v>2998</v>
      </c>
      <c r="W52" s="112">
        <v>3029</v>
      </c>
      <c r="X52" s="112">
        <v>2973</v>
      </c>
      <c r="Y52" s="112">
        <v>3061</v>
      </c>
      <c r="Z52" s="112">
        <v>3046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2690</v>
      </c>
      <c r="W53" s="112">
        <v>2682</v>
      </c>
      <c r="X53" s="112">
        <v>2582</v>
      </c>
      <c r="Y53" s="112">
        <v>2665</v>
      </c>
      <c r="Z53" s="112">
        <v>2751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2581</v>
      </c>
      <c r="W54" s="112">
        <v>2743</v>
      </c>
      <c r="X54" s="112">
        <v>2734</v>
      </c>
      <c r="Y54" s="112">
        <v>2649</v>
      </c>
      <c r="Z54" s="112">
        <v>2629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1798</v>
      </c>
      <c r="W55" s="112">
        <v>1869</v>
      </c>
      <c r="X55" s="112">
        <v>1988</v>
      </c>
      <c r="Y55" s="112">
        <v>2062</v>
      </c>
      <c r="Z55" s="112">
        <v>2155</v>
      </c>
    </row>
    <row r="56" spans="1:26" ht="15" customHeight="1" x14ac:dyDescent="0.25">
      <c r="S56" s="115" t="s">
        <v>48</v>
      </c>
      <c r="T56" s="115"/>
      <c r="U56" s="112"/>
      <c r="V56" s="112">
        <v>791</v>
      </c>
      <c r="W56" s="112">
        <v>855</v>
      </c>
      <c r="X56" s="112">
        <v>889</v>
      </c>
      <c r="Y56" s="112">
        <v>971</v>
      </c>
      <c r="Z56" s="112">
        <v>1031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286</v>
      </c>
      <c r="W57" s="112">
        <v>331</v>
      </c>
      <c r="X57" s="112">
        <v>322</v>
      </c>
      <c r="Y57" s="112">
        <v>331</v>
      </c>
      <c r="Z57" s="112">
        <v>391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121</v>
      </c>
      <c r="W58" s="112">
        <v>138</v>
      </c>
      <c r="X58" s="112">
        <v>122</v>
      </c>
      <c r="Y58" s="112">
        <v>134</v>
      </c>
      <c r="Z58" s="112">
        <v>124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62</v>
      </c>
      <c r="W59" s="112">
        <v>69</v>
      </c>
      <c r="X59" s="112">
        <v>71</v>
      </c>
      <c r="Y59" s="112">
        <v>62</v>
      </c>
      <c r="Z59" s="112">
        <v>53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36</v>
      </c>
      <c r="W60" s="112">
        <v>46</v>
      </c>
      <c r="X60" s="112">
        <v>32</v>
      </c>
      <c r="Y60" s="112">
        <v>41</v>
      </c>
      <c r="Z60" s="112">
        <v>37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30937</v>
      </c>
      <c r="W61" s="112">
        <v>32649</v>
      </c>
      <c r="X61" s="112">
        <v>32456</v>
      </c>
      <c r="Y61" s="112">
        <v>32727</v>
      </c>
      <c r="Z61" s="112">
        <v>34614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53</v>
      </c>
      <c r="W63" s="112">
        <v>63</v>
      </c>
      <c r="X63" s="112">
        <v>70</v>
      </c>
      <c r="Y63" s="112">
        <v>78</v>
      </c>
      <c r="Z63" s="112">
        <v>104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927</v>
      </c>
      <c r="W64" s="112">
        <v>1018</v>
      </c>
      <c r="X64" s="112">
        <v>1038</v>
      </c>
      <c r="Y64" s="112">
        <v>924</v>
      </c>
      <c r="Z64" s="112">
        <v>1106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Rockhampton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2169</v>
      </c>
      <c r="W65" s="112">
        <v>2209</v>
      </c>
      <c r="X65" s="112">
        <v>2127</v>
      </c>
      <c r="Y65" s="112">
        <v>2231</v>
      </c>
      <c r="Z65" s="112">
        <v>2619</v>
      </c>
    </row>
    <row r="66" spans="1:26" x14ac:dyDescent="0.25">
      <c r="S66" s="115" t="s">
        <v>39</v>
      </c>
      <c r="T66" s="115"/>
      <c r="U66" s="112"/>
      <c r="V66" s="112">
        <v>2661</v>
      </c>
      <c r="W66" s="112">
        <v>2769</v>
      </c>
      <c r="X66" s="112">
        <v>2858</v>
      </c>
      <c r="Y66" s="112">
        <v>2902</v>
      </c>
      <c r="Z66" s="112">
        <v>3286</v>
      </c>
    </row>
    <row r="67" spans="1:26" x14ac:dyDescent="0.25">
      <c r="S67" s="115" t="s">
        <v>40</v>
      </c>
      <c r="T67" s="115"/>
      <c r="U67" s="112"/>
      <c r="V67" s="112">
        <v>3170</v>
      </c>
      <c r="W67" s="112">
        <v>3255</v>
      </c>
      <c r="X67" s="112">
        <v>3337</v>
      </c>
      <c r="Y67" s="112">
        <v>3454</v>
      </c>
      <c r="Z67" s="112">
        <v>3740</v>
      </c>
    </row>
    <row r="68" spans="1:26" x14ac:dyDescent="0.25">
      <c r="S68" s="115" t="s">
        <v>41</v>
      </c>
      <c r="T68" s="115"/>
      <c r="U68" s="112"/>
      <c r="V68" s="112">
        <v>2948</v>
      </c>
      <c r="W68" s="112">
        <v>3029</v>
      </c>
      <c r="X68" s="112">
        <v>3115</v>
      </c>
      <c r="Y68" s="112">
        <v>3020</v>
      </c>
      <c r="Z68" s="112">
        <v>3377</v>
      </c>
    </row>
    <row r="69" spans="1:26" x14ac:dyDescent="0.25">
      <c r="S69" s="115" t="s">
        <v>42</v>
      </c>
      <c r="T69" s="115"/>
      <c r="U69" s="112"/>
      <c r="V69" s="112">
        <v>2535</v>
      </c>
      <c r="W69" s="112">
        <v>2598</v>
      </c>
      <c r="X69" s="112">
        <v>2777</v>
      </c>
      <c r="Y69" s="112">
        <v>3025</v>
      </c>
      <c r="Z69" s="112">
        <v>3245</v>
      </c>
    </row>
    <row r="70" spans="1:26" x14ac:dyDescent="0.25">
      <c r="S70" s="115" t="s">
        <v>43</v>
      </c>
      <c r="T70" s="115"/>
      <c r="U70" s="112"/>
      <c r="V70" s="112">
        <v>2466</v>
      </c>
      <c r="W70" s="112">
        <v>2526</v>
      </c>
      <c r="X70" s="112">
        <v>2556</v>
      </c>
      <c r="Y70" s="112">
        <v>2647</v>
      </c>
      <c r="Z70" s="112">
        <v>2903</v>
      </c>
    </row>
    <row r="71" spans="1:26" x14ac:dyDescent="0.25">
      <c r="S71" s="115" t="s">
        <v>44</v>
      </c>
      <c r="T71" s="115"/>
      <c r="U71" s="112"/>
      <c r="V71" s="112">
        <v>2755</v>
      </c>
      <c r="W71" s="112">
        <v>2840</v>
      </c>
      <c r="X71" s="112">
        <v>2849</v>
      </c>
      <c r="Y71" s="112">
        <v>2859</v>
      </c>
      <c r="Z71" s="112">
        <v>2899</v>
      </c>
    </row>
    <row r="72" spans="1:26" x14ac:dyDescent="0.25">
      <c r="S72" s="115" t="s">
        <v>45</v>
      </c>
      <c r="T72" s="115"/>
      <c r="U72" s="112"/>
      <c r="V72" s="112">
        <v>2546</v>
      </c>
      <c r="W72" s="112">
        <v>2480</v>
      </c>
      <c r="X72" s="112">
        <v>2446</v>
      </c>
      <c r="Y72" s="112">
        <v>2445</v>
      </c>
      <c r="Z72" s="112">
        <v>2743</v>
      </c>
    </row>
    <row r="73" spans="1:26" x14ac:dyDescent="0.25">
      <c r="S73" s="115" t="s">
        <v>46</v>
      </c>
      <c r="T73" s="115"/>
      <c r="U73" s="112"/>
      <c r="V73" s="112">
        <v>2294</v>
      </c>
      <c r="W73" s="112">
        <v>2383</v>
      </c>
      <c r="X73" s="112">
        <v>2428</v>
      </c>
      <c r="Y73" s="112">
        <v>2455</v>
      </c>
      <c r="Z73" s="112">
        <v>2465</v>
      </c>
    </row>
    <row r="74" spans="1:26" x14ac:dyDescent="0.25">
      <c r="S74" s="115" t="s">
        <v>47</v>
      </c>
      <c r="T74" s="115"/>
      <c r="U74" s="112"/>
      <c r="V74" s="112">
        <v>1417</v>
      </c>
      <c r="W74" s="112">
        <v>1515</v>
      </c>
      <c r="X74" s="112">
        <v>1603</v>
      </c>
      <c r="Y74" s="112">
        <v>1714</v>
      </c>
      <c r="Z74" s="112">
        <v>1927</v>
      </c>
    </row>
    <row r="75" spans="1:26" x14ac:dyDescent="0.25">
      <c r="S75" s="115" t="s">
        <v>48</v>
      </c>
      <c r="T75" s="115"/>
      <c r="U75" s="112"/>
      <c r="V75" s="112">
        <v>578</v>
      </c>
      <c r="W75" s="112">
        <v>591</v>
      </c>
      <c r="X75" s="112">
        <v>662</v>
      </c>
      <c r="Y75" s="112">
        <v>747</v>
      </c>
      <c r="Z75" s="112">
        <v>863</v>
      </c>
    </row>
    <row r="76" spans="1:26" x14ac:dyDescent="0.25">
      <c r="S76" s="115" t="s">
        <v>49</v>
      </c>
      <c r="T76" s="115"/>
      <c r="U76" s="112"/>
      <c r="V76" s="112">
        <v>213</v>
      </c>
      <c r="W76" s="112">
        <v>240</v>
      </c>
      <c r="X76" s="112">
        <v>256</v>
      </c>
      <c r="Y76" s="112">
        <v>284</v>
      </c>
      <c r="Z76" s="112">
        <v>273</v>
      </c>
    </row>
    <row r="77" spans="1:26" x14ac:dyDescent="0.25">
      <c r="S77" s="115" t="s">
        <v>50</v>
      </c>
      <c r="T77" s="115"/>
      <c r="U77" s="112"/>
      <c r="V77" s="112">
        <v>132</v>
      </c>
      <c r="W77" s="112">
        <v>138</v>
      </c>
      <c r="X77" s="112">
        <v>109</v>
      </c>
      <c r="Y77" s="112">
        <v>105</v>
      </c>
      <c r="Z77" s="112">
        <v>108</v>
      </c>
    </row>
    <row r="78" spans="1:26" x14ac:dyDescent="0.25">
      <c r="S78" s="115" t="s">
        <v>51</v>
      </c>
      <c r="T78" s="115"/>
      <c r="U78" s="112"/>
      <c r="V78" s="112">
        <v>58</v>
      </c>
      <c r="W78" s="112">
        <v>59</v>
      </c>
      <c r="X78" s="112">
        <v>64</v>
      </c>
      <c r="Y78" s="112">
        <v>74</v>
      </c>
      <c r="Z78" s="112">
        <v>66</v>
      </c>
    </row>
    <row r="79" spans="1:26" x14ac:dyDescent="0.25">
      <c r="S79" s="115" t="s">
        <v>52</v>
      </c>
      <c r="T79" s="115"/>
      <c r="U79" s="112"/>
      <c r="V79" s="112">
        <v>53</v>
      </c>
      <c r="W79" s="112">
        <v>46</v>
      </c>
      <c r="X79" s="112">
        <v>42</v>
      </c>
      <c r="Y79" s="112">
        <v>50</v>
      </c>
      <c r="Z79" s="112">
        <v>47</v>
      </c>
    </row>
    <row r="80" spans="1:26" x14ac:dyDescent="0.25">
      <c r="S80" s="118" t="s">
        <v>53</v>
      </c>
      <c r="T80" s="118"/>
      <c r="U80" s="112"/>
      <c r="V80" s="112">
        <v>26977</v>
      </c>
      <c r="W80" s="112">
        <v>27774</v>
      </c>
      <c r="X80" s="112">
        <v>28326</v>
      </c>
      <c r="Y80" s="112">
        <v>29017</v>
      </c>
      <c r="Z80" s="112">
        <v>31771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Rockhampton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1442</v>
      </c>
      <c r="W83" s="112">
        <v>1459</v>
      </c>
      <c r="X83" s="112">
        <v>1446</v>
      </c>
      <c r="Y83" s="112">
        <v>1534</v>
      </c>
      <c r="Z83" s="112">
        <v>1485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2056</v>
      </c>
      <c r="W84" s="112">
        <v>2161</v>
      </c>
      <c r="X84" s="112">
        <v>2157</v>
      </c>
      <c r="Y84" s="112">
        <v>2214</v>
      </c>
      <c r="Z84" s="112">
        <v>2242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4937</v>
      </c>
      <c r="W85" s="112">
        <v>5023</v>
      </c>
      <c r="X85" s="112">
        <v>5112</v>
      </c>
      <c r="Y85" s="112">
        <v>5137</v>
      </c>
      <c r="Z85" s="112">
        <v>5181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66,473</v>
      </c>
      <c r="D86" s="96">
        <f t="shared" ref="D86:D91" si="4">AD4</f>
        <v>7.6607874576875012E-2</v>
      </c>
      <c r="E86" s="97">
        <f t="shared" ref="E86:E91" si="5">AD4</f>
        <v>7.6607874576875012E-2</v>
      </c>
      <c r="F86" s="96">
        <f t="shared" ref="F86:F91" si="6">AF4</f>
        <v>0.14784755918564696</v>
      </c>
      <c r="G86" s="97">
        <f t="shared" ref="G86:G91" si="7">AF4</f>
        <v>0.14784755918564696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1220</v>
      </c>
      <c r="W86" s="112">
        <v>1320</v>
      </c>
      <c r="X86" s="112">
        <v>1413</v>
      </c>
      <c r="Y86" s="112">
        <v>1483</v>
      </c>
      <c r="Z86" s="112">
        <v>1619</v>
      </c>
    </row>
    <row r="87" spans="1:30" ht="15" customHeight="1" x14ac:dyDescent="0.25">
      <c r="A87" s="98" t="s">
        <v>4</v>
      </c>
      <c r="B87" s="49"/>
      <c r="C87" s="57" t="str">
        <f t="shared" si="3"/>
        <v>34,614</v>
      </c>
      <c r="D87" s="96">
        <f t="shared" si="4"/>
        <v>5.7626497188951298E-2</v>
      </c>
      <c r="E87" s="97">
        <f t="shared" si="5"/>
        <v>5.7626497188951298E-2</v>
      </c>
      <c r="F87" s="96">
        <f t="shared" si="6"/>
        <v>0.11889061287820013</v>
      </c>
      <c r="G87" s="97">
        <f t="shared" si="7"/>
        <v>0.11889061287820013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804</v>
      </c>
      <c r="W87" s="112">
        <v>797</v>
      </c>
      <c r="X87" s="112">
        <v>804</v>
      </c>
      <c r="Y87" s="112">
        <v>771</v>
      </c>
      <c r="Z87" s="112">
        <v>773</v>
      </c>
    </row>
    <row r="88" spans="1:30" ht="15" customHeight="1" x14ac:dyDescent="0.25">
      <c r="A88" s="98" t="s">
        <v>5</v>
      </c>
      <c r="B88" s="49"/>
      <c r="C88" s="57" t="str">
        <f t="shared" si="3"/>
        <v>31,771</v>
      </c>
      <c r="D88" s="96">
        <f t="shared" si="4"/>
        <v>9.5060834798193827E-2</v>
      </c>
      <c r="E88" s="97">
        <f t="shared" si="5"/>
        <v>9.5060834798193827E-2</v>
      </c>
      <c r="F88" s="96">
        <f t="shared" si="6"/>
        <v>0.17792525582085128</v>
      </c>
      <c r="G88" s="97">
        <f t="shared" si="7"/>
        <v>0.17792525582085128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1060</v>
      </c>
      <c r="W88" s="112">
        <v>1125</v>
      </c>
      <c r="X88" s="112">
        <v>1166</v>
      </c>
      <c r="Y88" s="112">
        <v>1184</v>
      </c>
      <c r="Z88" s="112">
        <v>1247</v>
      </c>
    </row>
    <row r="89" spans="1:30" ht="15" customHeight="1" x14ac:dyDescent="0.25">
      <c r="A89" s="49" t="s">
        <v>6</v>
      </c>
      <c r="B89" s="49"/>
      <c r="C89" s="57" t="str">
        <f t="shared" si="3"/>
        <v>45,278</v>
      </c>
      <c r="D89" s="96">
        <f t="shared" si="4"/>
        <v>2.6223340359466052E-2</v>
      </c>
      <c r="E89" s="97">
        <f t="shared" si="5"/>
        <v>2.6223340359466052E-2</v>
      </c>
      <c r="F89" s="96">
        <f t="shared" si="6"/>
        <v>9.1588514670074117E-2</v>
      </c>
      <c r="G89" s="97">
        <f t="shared" si="7"/>
        <v>9.1588514670074117E-2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3049</v>
      </c>
      <c r="W89" s="112">
        <v>3166</v>
      </c>
      <c r="X89" s="112">
        <v>3298</v>
      </c>
      <c r="Y89" s="112">
        <v>3428</v>
      </c>
      <c r="Z89" s="112">
        <v>3509</v>
      </c>
    </row>
    <row r="90" spans="1:30" ht="15" customHeight="1" x14ac:dyDescent="0.25">
      <c r="A90" s="49" t="s">
        <v>98</v>
      </c>
      <c r="B90" s="49"/>
      <c r="C90" s="57" t="str">
        <f t="shared" si="3"/>
        <v>$48,108</v>
      </c>
      <c r="D90" s="96">
        <f t="shared" si="4"/>
        <v>-2.6033584298164048E-3</v>
      </c>
      <c r="E90" s="97">
        <f t="shared" si="5"/>
        <v>-2.6033584298164048E-3</v>
      </c>
      <c r="F90" s="96">
        <f t="shared" si="6"/>
        <v>7.7428948959709754E-2</v>
      </c>
      <c r="G90" s="97">
        <f t="shared" si="7"/>
        <v>7.7428948959709754E-2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3178</v>
      </c>
      <c r="W90" s="112">
        <v>3456</v>
      </c>
      <c r="X90" s="112">
        <v>3532</v>
      </c>
      <c r="Y90" s="112">
        <v>3650</v>
      </c>
      <c r="Z90" s="112">
        <v>3746</v>
      </c>
    </row>
    <row r="91" spans="1:30" ht="15" customHeight="1" x14ac:dyDescent="0.25">
      <c r="A91" s="49" t="s">
        <v>7</v>
      </c>
      <c r="B91" s="49"/>
      <c r="C91" s="57" t="str">
        <f t="shared" si="3"/>
        <v>$2,964.6 mil</v>
      </c>
      <c r="D91" s="96">
        <f t="shared" si="4"/>
        <v>6.2461370733028598E-2</v>
      </c>
      <c r="E91" s="97">
        <f t="shared" si="5"/>
        <v>6.2461370733028598E-2</v>
      </c>
      <c r="F91" s="96">
        <f t="shared" si="6"/>
        <v>0.25496933971109259</v>
      </c>
      <c r="G91" s="97">
        <f t="shared" si="7"/>
        <v>0.25496933971109259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21702</v>
      </c>
      <c r="W91" s="112">
        <v>22317</v>
      </c>
      <c r="X91" s="112">
        <v>22408</v>
      </c>
      <c r="Y91" s="112">
        <v>23029</v>
      </c>
      <c r="Z91" s="112">
        <v>23496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1185</v>
      </c>
      <c r="W93" s="112">
        <v>1278</v>
      </c>
      <c r="X93" s="112">
        <v>1257</v>
      </c>
      <c r="Y93" s="112">
        <v>1301</v>
      </c>
      <c r="Z93" s="112">
        <v>1328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3526</v>
      </c>
      <c r="W94" s="112">
        <v>3593</v>
      </c>
      <c r="X94" s="112">
        <v>3721</v>
      </c>
      <c r="Y94" s="112">
        <v>3832</v>
      </c>
      <c r="Z94" s="112">
        <v>3909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571</v>
      </c>
      <c r="W95" s="112">
        <v>608</v>
      </c>
      <c r="X95" s="112">
        <v>625</v>
      </c>
      <c r="Y95" s="112">
        <v>661</v>
      </c>
      <c r="Z95" s="112">
        <v>690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3247</v>
      </c>
      <c r="W96" s="112">
        <v>3470</v>
      </c>
      <c r="X96" s="112">
        <v>3648</v>
      </c>
      <c r="Y96" s="112">
        <v>3808</v>
      </c>
      <c r="Z96" s="112">
        <v>4053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3987</v>
      </c>
      <c r="W97" s="112">
        <v>3971</v>
      </c>
      <c r="X97" s="112">
        <v>4021</v>
      </c>
      <c r="Y97" s="112">
        <v>4028</v>
      </c>
      <c r="Z97" s="112">
        <v>4035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2196</v>
      </c>
      <c r="W98" s="112">
        <v>2235</v>
      </c>
      <c r="X98" s="112">
        <v>2285</v>
      </c>
      <c r="Y98" s="112">
        <v>2368</v>
      </c>
      <c r="Z98" s="112">
        <v>2446</v>
      </c>
    </row>
    <row r="99" spans="1:32" ht="15" customHeight="1" x14ac:dyDescent="0.25">
      <c r="S99" s="115" t="s">
        <v>199</v>
      </c>
      <c r="T99" s="115"/>
      <c r="U99" s="112"/>
      <c r="V99" s="112">
        <v>227</v>
      </c>
      <c r="W99" s="112">
        <v>282</v>
      </c>
      <c r="X99" s="112">
        <v>326</v>
      </c>
      <c r="Y99" s="112">
        <v>373</v>
      </c>
      <c r="Z99" s="112">
        <v>380</v>
      </c>
    </row>
    <row r="100" spans="1:32" ht="15" customHeight="1" x14ac:dyDescent="0.25">
      <c r="S100" s="115" t="s">
        <v>58</v>
      </c>
      <c r="T100" s="115"/>
      <c r="U100" s="112"/>
      <c r="V100" s="112">
        <v>1601</v>
      </c>
      <c r="W100" s="112">
        <v>1722</v>
      </c>
      <c r="X100" s="112">
        <v>1811</v>
      </c>
      <c r="Y100" s="112">
        <v>1932</v>
      </c>
      <c r="Z100" s="112">
        <v>2025</v>
      </c>
    </row>
    <row r="101" spans="1:32" x14ac:dyDescent="0.25">
      <c r="A101" s="18"/>
      <c r="S101" s="118" t="s">
        <v>53</v>
      </c>
      <c r="T101" s="118"/>
      <c r="U101" s="112"/>
      <c r="V101" s="112">
        <v>19781</v>
      </c>
      <c r="W101" s="112">
        <v>20202</v>
      </c>
      <c r="X101" s="112">
        <v>20524</v>
      </c>
      <c r="Y101" s="112">
        <v>21096</v>
      </c>
      <c r="Z101" s="112">
        <v>21710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41304</v>
      </c>
      <c r="W104" s="112">
        <v>43499</v>
      </c>
      <c r="X104" s="112">
        <v>43629</v>
      </c>
      <c r="Y104" s="112">
        <v>48102</v>
      </c>
      <c r="Z104" s="112">
        <v>48102</v>
      </c>
      <c r="AB104" s="109" t="str">
        <f>TEXT(Z104,"###,###")</f>
        <v>48,102</v>
      </c>
      <c r="AD104" s="130">
        <f>Z104/($Z$4)*100</f>
        <v>72.363215139981648</v>
      </c>
      <c r="AF104" s="109"/>
    </row>
    <row r="105" spans="1:32" x14ac:dyDescent="0.25">
      <c r="S105" s="115" t="s">
        <v>17</v>
      </c>
      <c r="T105" s="115"/>
      <c r="U105" s="112"/>
      <c r="V105" s="112">
        <v>12766</v>
      </c>
      <c r="W105" s="112">
        <v>12844</v>
      </c>
      <c r="X105" s="112">
        <v>13568</v>
      </c>
      <c r="Y105" s="112">
        <v>13454</v>
      </c>
      <c r="Z105" s="112">
        <v>13559</v>
      </c>
      <c r="AB105" s="109" t="str">
        <f>TEXT(Z105,"###,###")</f>
        <v>13,559</v>
      </c>
      <c r="AD105" s="130">
        <f>Z105/($Z$4)*100</f>
        <v>20.397755479668437</v>
      </c>
      <c r="AF105" s="109"/>
    </row>
    <row r="106" spans="1:32" x14ac:dyDescent="0.25">
      <c r="S106" s="118" t="s">
        <v>53</v>
      </c>
      <c r="T106" s="118"/>
      <c r="U106" s="120"/>
      <c r="V106" s="120">
        <v>54070</v>
      </c>
      <c r="W106" s="120">
        <v>56343</v>
      </c>
      <c r="X106" s="120">
        <v>57197</v>
      </c>
      <c r="Y106" s="120">
        <v>61556</v>
      </c>
      <c r="Z106" s="120">
        <v>61661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7095</v>
      </c>
      <c r="W108" s="112">
        <v>8275</v>
      </c>
      <c r="X108" s="112">
        <v>6983</v>
      </c>
      <c r="Y108" s="112">
        <v>7345</v>
      </c>
      <c r="Z108" s="112">
        <v>7657</v>
      </c>
      <c r="AB108" s="109" t="str">
        <f>TEXT(Z108,"###,###")</f>
        <v>7,657</v>
      </c>
      <c r="AD108" s="130">
        <f>Z108/($Z$4)*100</f>
        <v>11.51896258631324</v>
      </c>
      <c r="AF108" s="109"/>
    </row>
    <row r="109" spans="1:32" x14ac:dyDescent="0.25">
      <c r="S109" s="115" t="s">
        <v>20</v>
      </c>
      <c r="T109" s="115"/>
      <c r="U109" s="112"/>
      <c r="V109" s="112">
        <v>8337</v>
      </c>
      <c r="W109" s="112">
        <v>8648</v>
      </c>
      <c r="X109" s="112">
        <v>7934</v>
      </c>
      <c r="Y109" s="112">
        <v>8452</v>
      </c>
      <c r="Z109" s="112">
        <v>9626</v>
      </c>
      <c r="AB109" s="109" t="str">
        <f>TEXT(Z109,"###,###")</f>
        <v>9,626</v>
      </c>
      <c r="AD109" s="130">
        <f>Z109/($Z$4)*100</f>
        <v>14.481067501090669</v>
      </c>
      <c r="AF109" s="109"/>
    </row>
    <row r="110" spans="1:32" x14ac:dyDescent="0.25">
      <c r="S110" s="115" t="s">
        <v>21</v>
      </c>
      <c r="T110" s="115"/>
      <c r="U110" s="112"/>
      <c r="V110" s="112">
        <v>12017</v>
      </c>
      <c r="W110" s="112">
        <v>12414</v>
      </c>
      <c r="X110" s="112">
        <v>13322</v>
      </c>
      <c r="Y110" s="112">
        <v>12798</v>
      </c>
      <c r="Z110" s="112">
        <v>15485</v>
      </c>
      <c r="AB110" s="109" t="str">
        <f>TEXT(Z110,"###,###")</f>
        <v>15,485</v>
      </c>
      <c r="AD110" s="130">
        <f>Z110/($Z$4)*100</f>
        <v>23.295172476042904</v>
      </c>
      <c r="AF110" s="109"/>
    </row>
    <row r="111" spans="1:32" x14ac:dyDescent="0.25">
      <c r="S111" s="115" t="s">
        <v>22</v>
      </c>
      <c r="T111" s="115"/>
      <c r="U111" s="112"/>
      <c r="V111" s="112">
        <v>26806</v>
      </c>
      <c r="W111" s="112">
        <v>27259</v>
      </c>
      <c r="X111" s="112">
        <v>28860</v>
      </c>
      <c r="Y111" s="112">
        <v>29388</v>
      </c>
      <c r="Z111" s="112">
        <v>30210</v>
      </c>
      <c r="AB111" s="109" t="str">
        <f>TEXT(Z111,"###,###")</f>
        <v>30,210</v>
      </c>
      <c r="AD111" s="130">
        <f>Z111/($Z$4)*100</f>
        <v>45.447023603568368</v>
      </c>
      <c r="AF111" s="109"/>
    </row>
    <row r="112" spans="1:32" x14ac:dyDescent="0.25">
      <c r="S112" s="118" t="s">
        <v>53</v>
      </c>
      <c r="T112" s="118"/>
      <c r="U112" s="112"/>
      <c r="V112" s="112">
        <v>57908</v>
      </c>
      <c r="W112" s="112">
        <v>60425</v>
      </c>
      <c r="X112" s="112">
        <v>60784</v>
      </c>
      <c r="Y112" s="112">
        <v>61740</v>
      </c>
      <c r="Z112" s="112">
        <v>66473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40.1</v>
      </c>
      <c r="W118" s="131">
        <v>40.18</v>
      </c>
      <c r="X118" s="131">
        <v>40.15</v>
      </c>
      <c r="Y118" s="131">
        <v>40.270000000000003</v>
      </c>
      <c r="Z118" s="131">
        <v>40.1</v>
      </c>
      <c r="AB118" s="109" t="str">
        <f>TEXT(Z118,"##.0")</f>
        <v>40.1</v>
      </c>
    </row>
    <row r="120" spans="19:32" x14ac:dyDescent="0.25">
      <c r="S120" s="101" t="s">
        <v>100</v>
      </c>
      <c r="T120" s="112"/>
      <c r="U120" s="112"/>
      <c r="V120" s="112">
        <v>36759</v>
      </c>
      <c r="W120" s="112">
        <v>37603</v>
      </c>
      <c r="X120" s="112">
        <v>38149</v>
      </c>
      <c r="Y120" s="112">
        <v>39130</v>
      </c>
      <c r="Z120" s="112">
        <v>40162</v>
      </c>
      <c r="AB120" s="109" t="str">
        <f>TEXT(Z120,"###,###")</f>
        <v>40,162</v>
      </c>
    </row>
    <row r="121" spans="19:32" x14ac:dyDescent="0.25">
      <c r="S121" s="101" t="s">
        <v>101</v>
      </c>
      <c r="T121" s="112"/>
      <c r="U121" s="112"/>
      <c r="V121" s="112">
        <v>2247</v>
      </c>
      <c r="W121" s="112">
        <v>2341</v>
      </c>
      <c r="X121" s="112">
        <v>2157</v>
      </c>
      <c r="Y121" s="112">
        <v>2280</v>
      </c>
      <c r="Z121" s="112">
        <v>2270</v>
      </c>
      <c r="AB121" s="109" t="str">
        <f>TEXT(Z121,"###,###")</f>
        <v>2,270</v>
      </c>
    </row>
    <row r="122" spans="19:32" x14ac:dyDescent="0.25">
      <c r="S122" s="101" t="s">
        <v>102</v>
      </c>
      <c r="T122" s="112"/>
      <c r="U122" s="112"/>
      <c r="V122" s="112">
        <v>2478</v>
      </c>
      <c r="W122" s="112">
        <v>2576</v>
      </c>
      <c r="X122" s="112">
        <v>2626</v>
      </c>
      <c r="Y122" s="112">
        <v>2716</v>
      </c>
      <c r="Z122" s="112">
        <v>2853</v>
      </c>
      <c r="AB122" s="109" t="str">
        <f>TEXT(Z122,"###,###")</f>
        <v>2,853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39237</v>
      </c>
      <c r="W124" s="112">
        <v>40179</v>
      </c>
      <c r="X124" s="112">
        <v>40775</v>
      </c>
      <c r="Y124" s="112">
        <v>41846</v>
      </c>
      <c r="Z124" s="112">
        <v>43015</v>
      </c>
      <c r="AB124" s="109" t="str">
        <f>TEXT(Z124,"###,###")</f>
        <v>43,015</v>
      </c>
      <c r="AD124" s="127">
        <f>Z124/$Z$7*100</f>
        <v>95.001987720305664</v>
      </c>
    </row>
    <row r="125" spans="19:32" x14ac:dyDescent="0.25">
      <c r="S125" s="101" t="s">
        <v>104</v>
      </c>
      <c r="T125" s="112"/>
      <c r="U125" s="112"/>
      <c r="V125" s="112">
        <v>4725</v>
      </c>
      <c r="W125" s="112">
        <v>4917</v>
      </c>
      <c r="X125" s="112">
        <v>4783</v>
      </c>
      <c r="Y125" s="112">
        <v>4996</v>
      </c>
      <c r="Z125" s="112">
        <v>5123</v>
      </c>
      <c r="AB125" s="109" t="str">
        <f>TEXT(Z125,"###,###")</f>
        <v>5,123</v>
      </c>
      <c r="AD125" s="127">
        <f>Z125/$Z$7*100</f>
        <v>11.31454569548125</v>
      </c>
    </row>
    <row r="127" spans="19:32" x14ac:dyDescent="0.25">
      <c r="S127" s="101" t="s">
        <v>105</v>
      </c>
      <c r="T127" s="112"/>
      <c r="U127" s="112"/>
      <c r="V127" s="112">
        <v>21701</v>
      </c>
      <c r="W127" s="112">
        <v>22316</v>
      </c>
      <c r="X127" s="112">
        <v>22404</v>
      </c>
      <c r="Y127" s="112">
        <v>23029</v>
      </c>
      <c r="Z127" s="112">
        <v>23501</v>
      </c>
      <c r="AB127" s="109" t="str">
        <f>TEXT(Z127,"###,###")</f>
        <v>23,501</v>
      </c>
      <c r="AD127" s="127">
        <f>Z127/$Z$7*100</f>
        <v>51.90379433720571</v>
      </c>
    </row>
    <row r="128" spans="19:32" x14ac:dyDescent="0.25">
      <c r="S128" s="101" t="s">
        <v>106</v>
      </c>
      <c r="T128" s="112"/>
      <c r="U128" s="112"/>
      <c r="V128" s="112">
        <v>19785</v>
      </c>
      <c r="W128" s="112">
        <v>20200</v>
      </c>
      <c r="X128" s="112">
        <v>20525</v>
      </c>
      <c r="Y128" s="112">
        <v>21098</v>
      </c>
      <c r="Z128" s="112">
        <v>21710</v>
      </c>
      <c r="AB128" s="109" t="str">
        <f>TEXT(Z128,"###,###")</f>
        <v>21,710</v>
      </c>
      <c r="AD128" s="127">
        <f>Z128/$Z$7*100</f>
        <v>47.948230928927956</v>
      </c>
    </row>
    <row r="130" spans="19:20" x14ac:dyDescent="0.25">
      <c r="S130" s="101" t="s">
        <v>280</v>
      </c>
      <c r="T130" s="127">
        <v>88.700914351340614</v>
      </c>
    </row>
    <row r="131" spans="19:20" x14ac:dyDescent="0.25">
      <c r="S131" s="101" t="s">
        <v>281</v>
      </c>
      <c r="T131" s="127">
        <v>5.0134723265161893</v>
      </c>
    </row>
    <row r="132" spans="19:20" x14ac:dyDescent="0.25">
      <c r="S132" s="101" t="s">
        <v>282</v>
      </c>
      <c r="T132" s="127">
        <v>6.30107336896506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8755125-CAC0-416B-AED7-6BF485582E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5FD2B1B-C8CA-4357-AE43-21CC53D1F1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B103E7B-C405-4CD8-AF3D-21021B85AE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2E88617-A4FE-4B52-8100-608B40C154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173E8-A92A-43CA-BF14-7C28B9D23364}">
  <sheetPr codeName="Sheet12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174</v>
      </c>
      <c r="T1" s="99"/>
      <c r="U1" s="99"/>
      <c r="V1" s="99"/>
      <c r="W1" s="99"/>
      <c r="X1" s="99"/>
      <c r="Y1" s="100" t="s">
        <v>259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174</v>
      </c>
      <c r="Y3" s="105" t="s">
        <v>259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9.62 Scenic Rim,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29549</v>
      </c>
      <c r="W4" s="108">
        <v>31006</v>
      </c>
      <c r="X4" s="108">
        <v>31078</v>
      </c>
      <c r="Y4" s="108">
        <v>31217</v>
      </c>
      <c r="Z4" s="108">
        <v>32580</v>
      </c>
      <c r="AB4" s="109" t="str">
        <f>TEXT(Z4,"###,###")</f>
        <v>32,580</v>
      </c>
      <c r="AD4" s="110">
        <f>Z4/Y4-1</f>
        <v>4.3662107185187482E-2</v>
      </c>
      <c r="AF4" s="110">
        <f>Z4/V4-1</f>
        <v>0.1025753832617009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15460</v>
      </c>
      <c r="W5" s="108">
        <v>16170</v>
      </c>
      <c r="X5" s="108">
        <v>16063</v>
      </c>
      <c r="Y5" s="108">
        <v>16102</v>
      </c>
      <c r="Z5" s="108">
        <v>16679</v>
      </c>
      <c r="AB5" s="109" t="str">
        <f>TEXT(Z5,"###,###")</f>
        <v>16,679</v>
      </c>
      <c r="AD5" s="110">
        <f t="shared" ref="AD5:AD9" si="0">Z5/Y5-1</f>
        <v>3.5834057881008574E-2</v>
      </c>
      <c r="AF5" s="110">
        <f t="shared" ref="AF5:AF9" si="1">Z5/V5-1</f>
        <v>7.8848641655886231E-2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14089</v>
      </c>
      <c r="W6" s="108">
        <v>14833</v>
      </c>
      <c r="X6" s="108">
        <v>15009</v>
      </c>
      <c r="Y6" s="108">
        <v>15119</v>
      </c>
      <c r="Z6" s="108">
        <v>15868</v>
      </c>
      <c r="AB6" s="109" t="str">
        <f>TEXT(Z6,"###,###")</f>
        <v>15,868</v>
      </c>
      <c r="AD6" s="110">
        <f t="shared" si="0"/>
        <v>4.9540313512798528E-2</v>
      </c>
      <c r="AF6" s="110">
        <f t="shared" si="1"/>
        <v>0.12626872027823133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21123</v>
      </c>
      <c r="W7" s="108">
        <v>22193</v>
      </c>
      <c r="X7" s="108">
        <v>22117</v>
      </c>
      <c r="Y7" s="108">
        <v>22543</v>
      </c>
      <c r="Z7" s="108">
        <v>22959</v>
      </c>
      <c r="AB7" s="109" t="str">
        <f>TEXT(Z7,"###,###")</f>
        <v>22,959</v>
      </c>
      <c r="AD7" s="110">
        <f t="shared" si="0"/>
        <v>1.8453621966907585E-2</v>
      </c>
      <c r="AF7" s="110">
        <f t="shared" si="1"/>
        <v>8.6919471665956483E-2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32,580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22,959</v>
      </c>
      <c r="P8" s="67"/>
      <c r="S8" s="107" t="s">
        <v>84</v>
      </c>
      <c r="T8" s="108"/>
      <c r="U8" s="108"/>
      <c r="V8" s="108">
        <v>40000</v>
      </c>
      <c r="W8" s="108">
        <v>41381</v>
      </c>
      <c r="X8" s="108">
        <v>42242</v>
      </c>
      <c r="Y8" s="108">
        <v>42021.87</v>
      </c>
      <c r="Z8" s="108">
        <v>44492</v>
      </c>
      <c r="AB8" s="109" t="str">
        <f>TEXT(Z8,"$###,###")</f>
        <v>$44,492</v>
      </c>
      <c r="AD8" s="110">
        <f t="shared" si="0"/>
        <v>5.8782010415052932E-2</v>
      </c>
      <c r="AF8" s="110">
        <f t="shared" si="1"/>
        <v>0.11230000000000007</v>
      </c>
    </row>
    <row r="9" spans="1:32" x14ac:dyDescent="0.25">
      <c r="A9" s="30" t="s">
        <v>14</v>
      </c>
      <c r="B9" s="71"/>
      <c r="C9" s="72"/>
      <c r="D9" s="73">
        <f>AD104</f>
        <v>71.485573971761823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51.365477590487387</v>
      </c>
      <c r="P9" s="74" t="s">
        <v>85</v>
      </c>
      <c r="S9" s="107" t="s">
        <v>7</v>
      </c>
      <c r="T9" s="108"/>
      <c r="U9" s="108"/>
      <c r="V9" s="108">
        <v>991990323</v>
      </c>
      <c r="W9" s="108">
        <v>1072087343</v>
      </c>
      <c r="X9" s="108">
        <v>1100256265</v>
      </c>
      <c r="Y9" s="108">
        <v>1142273732</v>
      </c>
      <c r="Z9" s="108">
        <v>1236294585</v>
      </c>
      <c r="AB9" s="109" t="str">
        <f>TEXT(Z9/1000000,"$#,###.0")&amp;" mil"</f>
        <v>$1,236.3 mil</v>
      </c>
      <c r="AD9" s="110">
        <f t="shared" si="0"/>
        <v>8.2310264489212637E-2</v>
      </c>
      <c r="AF9" s="110">
        <f t="shared" si="1"/>
        <v>0.24627686010199112</v>
      </c>
    </row>
    <row r="10" spans="1:32" x14ac:dyDescent="0.25">
      <c r="A10" s="30" t="s">
        <v>17</v>
      </c>
      <c r="B10" s="71"/>
      <c r="C10" s="72"/>
      <c r="D10" s="73">
        <f>AD105</f>
        <v>16.402701043585022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48.503854697504245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77.202839844940982</v>
      </c>
      <c r="P11" s="74" t="s">
        <v>85</v>
      </c>
      <c r="S11" s="107" t="s">
        <v>29</v>
      </c>
      <c r="T11" s="112"/>
      <c r="U11" s="112"/>
      <c r="V11" s="112">
        <v>24717</v>
      </c>
      <c r="W11" s="112">
        <v>25925</v>
      </c>
      <c r="X11" s="112">
        <v>26091</v>
      </c>
      <c r="Y11" s="112">
        <v>26223</v>
      </c>
      <c r="Z11" s="112">
        <v>27343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12.626856570408119</v>
      </c>
      <c r="P12" s="74" t="s">
        <v>85</v>
      </c>
      <c r="S12" s="107" t="s">
        <v>30</v>
      </c>
      <c r="T12" s="112"/>
      <c r="U12" s="112"/>
      <c r="V12" s="112">
        <v>4830</v>
      </c>
      <c r="W12" s="112">
        <v>5084</v>
      </c>
      <c r="X12" s="112">
        <v>4982</v>
      </c>
      <c r="Y12" s="112">
        <v>4993</v>
      </c>
      <c r="Z12" s="112">
        <v>5237</v>
      </c>
    </row>
    <row r="13" spans="1:32" ht="15" customHeight="1" x14ac:dyDescent="0.25">
      <c r="A13" s="30" t="s">
        <v>19</v>
      </c>
      <c r="B13" s="72"/>
      <c r="C13" s="72"/>
      <c r="D13" s="73">
        <f>AD108</f>
        <v>18.373235113566604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10.200792717452851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17.578268876611418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44.0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20.178023327194598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15.146764219144673</v>
      </c>
      <c r="P15" s="74" t="s">
        <v>85</v>
      </c>
      <c r="S15" s="115" t="s">
        <v>61</v>
      </c>
      <c r="T15" s="115"/>
      <c r="U15" s="116"/>
      <c r="V15" s="116">
        <v>1517</v>
      </c>
      <c r="W15" s="116">
        <v>1636</v>
      </c>
      <c r="X15" s="116">
        <v>1762</v>
      </c>
      <c r="Y15" s="112">
        <v>1861</v>
      </c>
      <c r="Z15" s="112">
        <v>1891</v>
      </c>
      <c r="AB15" s="117">
        <f t="shared" ref="AB15:AB34" si="2">IF(Z15="np",0,Z15/$Z$34)</f>
        <v>5.8041743400859422E-2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32.928176795580114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84.853235780855329</v>
      </c>
      <c r="P16" s="37" t="s">
        <v>85</v>
      </c>
      <c r="S16" s="115" t="s">
        <v>62</v>
      </c>
      <c r="T16" s="115"/>
      <c r="U16" s="116"/>
      <c r="V16" s="116">
        <v>222</v>
      </c>
      <c r="W16" s="116">
        <v>254</v>
      </c>
      <c r="X16" s="116">
        <v>253</v>
      </c>
      <c r="Y16" s="112">
        <v>250</v>
      </c>
      <c r="Z16" s="112">
        <v>244</v>
      </c>
      <c r="AB16" s="117">
        <f t="shared" si="2"/>
        <v>7.4892572130141194E-3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1839</v>
      </c>
      <c r="W17" s="116">
        <v>2129</v>
      </c>
      <c r="X17" s="116">
        <v>1891</v>
      </c>
      <c r="Y17" s="112">
        <v>1909</v>
      </c>
      <c r="Z17" s="112">
        <v>1986</v>
      </c>
      <c r="AB17" s="117">
        <f t="shared" si="2"/>
        <v>6.0957642725598525E-2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302</v>
      </c>
      <c r="W18" s="116">
        <v>306</v>
      </c>
      <c r="X18" s="116">
        <v>313</v>
      </c>
      <c r="Y18" s="112">
        <v>315</v>
      </c>
      <c r="Z18" s="112">
        <v>350</v>
      </c>
      <c r="AB18" s="117">
        <f t="shared" si="2"/>
        <v>1.0742786985880909E-2</v>
      </c>
    </row>
    <row r="19" spans="1:28" x14ac:dyDescent="0.25">
      <c r="A19" s="63" t="str">
        <f>$S$1&amp;" ("&amp;$V$2&amp;" to "&amp;$Z$2&amp;")"</f>
        <v>Scenic Rim (2016-17 to 2020-21)</v>
      </c>
      <c r="B19" s="63"/>
      <c r="C19" s="63"/>
      <c r="D19" s="63"/>
      <c r="E19" s="63"/>
      <c r="F19" s="63"/>
      <c r="G19" s="63" t="str">
        <f>$S$1&amp;" ("&amp;$V$2&amp;" to "&amp;$Z$2&amp;")"</f>
        <v>Scenic Rim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2469</v>
      </c>
      <c r="W19" s="116">
        <v>2889</v>
      </c>
      <c r="X19" s="116">
        <v>2861</v>
      </c>
      <c r="Y19" s="112">
        <v>2892</v>
      </c>
      <c r="Z19" s="112">
        <v>3009</v>
      </c>
      <c r="AB19" s="117">
        <f t="shared" si="2"/>
        <v>9.2357274401473302E-2</v>
      </c>
    </row>
    <row r="20" spans="1:28" x14ac:dyDescent="0.25">
      <c r="S20" s="115" t="s">
        <v>66</v>
      </c>
      <c r="T20" s="115"/>
      <c r="U20" s="116"/>
      <c r="V20" s="116">
        <v>1143</v>
      </c>
      <c r="W20" s="116">
        <v>1077</v>
      </c>
      <c r="X20" s="116">
        <v>1276</v>
      </c>
      <c r="Y20" s="112">
        <v>1258</v>
      </c>
      <c r="Z20" s="112">
        <v>1337</v>
      </c>
      <c r="AB20" s="117">
        <f t="shared" si="2"/>
        <v>4.1037446286065073E-2</v>
      </c>
    </row>
    <row r="21" spans="1:28" x14ac:dyDescent="0.25">
      <c r="S21" s="115" t="s">
        <v>67</v>
      </c>
      <c r="T21" s="115"/>
      <c r="U21" s="116"/>
      <c r="V21" s="116">
        <v>2290</v>
      </c>
      <c r="W21" s="116">
        <v>2443</v>
      </c>
      <c r="X21" s="116">
        <v>2424</v>
      </c>
      <c r="Y21" s="112">
        <v>2437</v>
      </c>
      <c r="Z21" s="112">
        <v>2680</v>
      </c>
      <c r="AB21" s="117">
        <f t="shared" si="2"/>
        <v>8.2259054634745241E-2</v>
      </c>
    </row>
    <row r="22" spans="1:28" x14ac:dyDescent="0.25">
      <c r="S22" s="115" t="s">
        <v>68</v>
      </c>
      <c r="T22" s="115"/>
      <c r="U22" s="116"/>
      <c r="V22" s="116">
        <v>1914</v>
      </c>
      <c r="W22" s="116">
        <v>1957</v>
      </c>
      <c r="X22" s="116">
        <v>1978</v>
      </c>
      <c r="Y22" s="112">
        <v>1959</v>
      </c>
      <c r="Z22" s="112">
        <v>2011</v>
      </c>
      <c r="AB22" s="117">
        <f t="shared" si="2"/>
        <v>6.1724984653161452E-2</v>
      </c>
    </row>
    <row r="23" spans="1:28" x14ac:dyDescent="0.25">
      <c r="S23" s="115" t="s">
        <v>69</v>
      </c>
      <c r="T23" s="115"/>
      <c r="U23" s="116"/>
      <c r="V23" s="116">
        <v>1102</v>
      </c>
      <c r="W23" s="116">
        <v>1208</v>
      </c>
      <c r="X23" s="116">
        <v>1217</v>
      </c>
      <c r="Y23" s="112">
        <v>1272</v>
      </c>
      <c r="Z23" s="112">
        <v>1302</v>
      </c>
      <c r="AB23" s="117">
        <f t="shared" si="2"/>
        <v>3.9963167587476978E-2</v>
      </c>
    </row>
    <row r="24" spans="1:28" x14ac:dyDescent="0.25">
      <c r="S24" s="115" t="s">
        <v>70</v>
      </c>
      <c r="T24" s="115"/>
      <c r="U24" s="116"/>
      <c r="V24" s="116">
        <v>315</v>
      </c>
      <c r="W24" s="116">
        <v>351</v>
      </c>
      <c r="X24" s="116">
        <v>415</v>
      </c>
      <c r="Y24" s="112">
        <v>328</v>
      </c>
      <c r="Z24" s="112">
        <v>397</v>
      </c>
      <c r="AB24" s="117">
        <f t="shared" si="2"/>
        <v>1.2185389809699201E-2</v>
      </c>
    </row>
    <row r="25" spans="1:28" x14ac:dyDescent="0.25">
      <c r="S25" s="115" t="s">
        <v>71</v>
      </c>
      <c r="T25" s="115"/>
      <c r="U25" s="116"/>
      <c r="V25" s="116">
        <v>821</v>
      </c>
      <c r="W25" s="116">
        <v>966</v>
      </c>
      <c r="X25" s="116">
        <v>903</v>
      </c>
      <c r="Y25" s="112">
        <v>889</v>
      </c>
      <c r="Z25" s="112">
        <v>980</v>
      </c>
      <c r="AB25" s="117">
        <f t="shared" si="2"/>
        <v>3.0079803560466543E-2</v>
      </c>
    </row>
    <row r="26" spans="1:28" x14ac:dyDescent="0.25">
      <c r="S26" s="115" t="s">
        <v>72</v>
      </c>
      <c r="T26" s="115"/>
      <c r="U26" s="116"/>
      <c r="V26" s="116">
        <v>658</v>
      </c>
      <c r="W26" s="116">
        <v>695</v>
      </c>
      <c r="X26" s="116">
        <v>668</v>
      </c>
      <c r="Y26" s="112">
        <v>706</v>
      </c>
      <c r="Z26" s="112">
        <v>745</v>
      </c>
      <c r="AB26" s="117">
        <f t="shared" si="2"/>
        <v>2.2866789441375077E-2</v>
      </c>
    </row>
    <row r="27" spans="1:28" x14ac:dyDescent="0.25">
      <c r="S27" s="115" t="s">
        <v>73</v>
      </c>
      <c r="T27" s="115"/>
      <c r="U27" s="116"/>
      <c r="V27" s="116">
        <v>1435</v>
      </c>
      <c r="W27" s="116">
        <v>1531</v>
      </c>
      <c r="X27" s="116">
        <v>1675</v>
      </c>
      <c r="Y27" s="112">
        <v>1805</v>
      </c>
      <c r="Z27" s="112">
        <v>1985</v>
      </c>
      <c r="AB27" s="117">
        <f t="shared" si="2"/>
        <v>6.0926949048496007E-2</v>
      </c>
    </row>
    <row r="28" spans="1:28" x14ac:dyDescent="0.25">
      <c r="S28" s="115" t="s">
        <v>74</v>
      </c>
      <c r="T28" s="115"/>
      <c r="U28" s="116"/>
      <c r="V28" s="116">
        <v>1736</v>
      </c>
      <c r="W28" s="116">
        <v>2041</v>
      </c>
      <c r="X28" s="116">
        <v>1923</v>
      </c>
      <c r="Y28" s="112">
        <v>2054</v>
      </c>
      <c r="Z28" s="112">
        <v>2238</v>
      </c>
      <c r="AB28" s="117">
        <f t="shared" si="2"/>
        <v>6.8692449355432783E-2</v>
      </c>
    </row>
    <row r="29" spans="1:28" x14ac:dyDescent="0.25">
      <c r="S29" s="115" t="s">
        <v>75</v>
      </c>
      <c r="T29" s="115"/>
      <c r="U29" s="116"/>
      <c r="V29" s="116">
        <v>1655</v>
      </c>
      <c r="W29" s="116">
        <v>1667</v>
      </c>
      <c r="X29" s="116">
        <v>1819</v>
      </c>
      <c r="Y29" s="112">
        <v>1734</v>
      </c>
      <c r="Z29" s="112">
        <v>1676</v>
      </c>
      <c r="AB29" s="117">
        <f t="shared" si="2"/>
        <v>5.1442602823818295E-2</v>
      </c>
    </row>
    <row r="30" spans="1:28" x14ac:dyDescent="0.25">
      <c r="S30" s="115" t="s">
        <v>76</v>
      </c>
      <c r="T30" s="115"/>
      <c r="U30" s="116"/>
      <c r="V30" s="116">
        <v>2318</v>
      </c>
      <c r="W30" s="116">
        <v>2388</v>
      </c>
      <c r="X30" s="116">
        <v>2426</v>
      </c>
      <c r="Y30" s="112">
        <v>2417</v>
      </c>
      <c r="Z30" s="112">
        <v>2415</v>
      </c>
      <c r="AB30" s="117">
        <f t="shared" si="2"/>
        <v>7.4125230202578274E-2</v>
      </c>
    </row>
    <row r="31" spans="1:28" x14ac:dyDescent="0.25">
      <c r="S31" s="115" t="s">
        <v>77</v>
      </c>
      <c r="T31" s="115"/>
      <c r="U31" s="116"/>
      <c r="V31" s="116">
        <v>2461</v>
      </c>
      <c r="W31" s="116">
        <v>2795</v>
      </c>
      <c r="X31" s="116">
        <v>2960</v>
      </c>
      <c r="Y31" s="112">
        <v>3020</v>
      </c>
      <c r="Z31" s="112">
        <v>3299</v>
      </c>
      <c r="AB31" s="117">
        <f t="shared" si="2"/>
        <v>0.10125844076120319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503</v>
      </c>
      <c r="W32" s="116">
        <v>603</v>
      </c>
      <c r="X32" s="116">
        <v>611</v>
      </c>
      <c r="Y32" s="112">
        <v>622</v>
      </c>
      <c r="Z32" s="112">
        <v>612</v>
      </c>
      <c r="AB32" s="117">
        <f t="shared" si="2"/>
        <v>1.8784530386740331E-2</v>
      </c>
    </row>
    <row r="33" spans="19:32" x14ac:dyDescent="0.25">
      <c r="S33" s="115" t="s">
        <v>79</v>
      </c>
      <c r="T33" s="115"/>
      <c r="U33" s="116"/>
      <c r="V33" s="116">
        <v>1067</v>
      </c>
      <c r="W33" s="116">
        <v>1249</v>
      </c>
      <c r="X33" s="116">
        <v>1370</v>
      </c>
      <c r="Y33" s="112">
        <v>1395</v>
      </c>
      <c r="Z33" s="112">
        <v>1445</v>
      </c>
      <c r="AB33" s="117">
        <f t="shared" si="2"/>
        <v>4.4352363413136892E-2</v>
      </c>
    </row>
    <row r="34" spans="19:32" x14ac:dyDescent="0.25">
      <c r="S34" s="118" t="s">
        <v>53</v>
      </c>
      <c r="T34" s="118"/>
      <c r="U34" s="119"/>
      <c r="V34" s="119">
        <v>29545</v>
      </c>
      <c r="W34" s="119">
        <v>31003</v>
      </c>
      <c r="X34" s="119">
        <v>31077</v>
      </c>
      <c r="Y34" s="120">
        <v>31221</v>
      </c>
      <c r="Z34" s="120">
        <v>32580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18182</v>
      </c>
      <c r="W37" s="112">
        <v>19174</v>
      </c>
      <c r="X37" s="112">
        <v>18784</v>
      </c>
      <c r="Y37" s="112">
        <v>19096</v>
      </c>
      <c r="Z37" s="112">
        <v>19484</v>
      </c>
      <c r="AB37" s="132">
        <f>Z37/Z40*100</f>
        <v>84.853235780855329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2944</v>
      </c>
      <c r="W38" s="112">
        <v>3015</v>
      </c>
      <c r="X38" s="112">
        <v>3330</v>
      </c>
      <c r="Y38" s="112">
        <v>3446</v>
      </c>
      <c r="Z38" s="112">
        <v>3478</v>
      </c>
      <c r="AB38" s="132">
        <f>Z38/Z40*100</f>
        <v>15.146764219144673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21126</v>
      </c>
      <c r="W40" s="112">
        <v>22189</v>
      </c>
      <c r="X40" s="112">
        <v>22114</v>
      </c>
      <c r="Y40" s="112">
        <v>22542</v>
      </c>
      <c r="Z40" s="112">
        <v>22962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19</v>
      </c>
      <c r="X44" s="112">
        <v>30</v>
      </c>
      <c r="Y44" s="112">
        <v>30</v>
      </c>
      <c r="Z44" s="112">
        <v>39</v>
      </c>
    </row>
    <row r="45" spans="19:32" x14ac:dyDescent="0.25">
      <c r="S45" s="115" t="s">
        <v>37</v>
      </c>
      <c r="T45" s="115"/>
      <c r="U45" s="112"/>
      <c r="V45" s="112">
        <v>427</v>
      </c>
      <c r="W45" s="112">
        <v>425</v>
      </c>
      <c r="X45" s="112">
        <v>421</v>
      </c>
      <c r="Y45" s="112">
        <v>434</v>
      </c>
      <c r="Z45" s="112">
        <v>510</v>
      </c>
    </row>
    <row r="46" spans="19:32" x14ac:dyDescent="0.25">
      <c r="S46" s="115" t="s">
        <v>38</v>
      </c>
      <c r="T46" s="115"/>
      <c r="U46" s="112"/>
      <c r="V46" s="112">
        <v>906</v>
      </c>
      <c r="W46" s="112">
        <v>1014</v>
      </c>
      <c r="X46" s="112">
        <v>1038</v>
      </c>
      <c r="Y46" s="112">
        <v>991</v>
      </c>
      <c r="Z46" s="112">
        <v>1068</v>
      </c>
    </row>
    <row r="47" spans="19:32" x14ac:dyDescent="0.25">
      <c r="S47" s="115" t="s">
        <v>39</v>
      </c>
      <c r="T47" s="115"/>
      <c r="U47" s="112"/>
      <c r="V47" s="112">
        <v>1175</v>
      </c>
      <c r="W47" s="112">
        <v>1299</v>
      </c>
      <c r="X47" s="112">
        <v>1253</v>
      </c>
      <c r="Y47" s="112">
        <v>1179</v>
      </c>
      <c r="Z47" s="112">
        <v>1176</v>
      </c>
    </row>
    <row r="48" spans="19:32" x14ac:dyDescent="0.25">
      <c r="S48" s="115" t="s">
        <v>40</v>
      </c>
      <c r="T48" s="115"/>
      <c r="U48" s="112"/>
      <c r="V48" s="112">
        <v>1354</v>
      </c>
      <c r="W48" s="112">
        <v>1411</v>
      </c>
      <c r="X48" s="112">
        <v>1348</v>
      </c>
      <c r="Y48" s="112">
        <v>1551</v>
      </c>
      <c r="Z48" s="112">
        <v>1581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1256</v>
      </c>
      <c r="W49" s="112">
        <v>1286</v>
      </c>
      <c r="X49" s="112">
        <v>1344</v>
      </c>
      <c r="Y49" s="112">
        <v>1302</v>
      </c>
      <c r="Z49" s="112">
        <v>1368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Scenic Rim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1366</v>
      </c>
      <c r="W50" s="112">
        <v>1482</v>
      </c>
      <c r="X50" s="112">
        <v>1444</v>
      </c>
      <c r="Y50" s="112">
        <v>1454</v>
      </c>
      <c r="Z50" s="112">
        <v>1494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1543</v>
      </c>
      <c r="W51" s="112">
        <v>1512</v>
      </c>
      <c r="X51" s="112">
        <v>1491</v>
      </c>
      <c r="Y51" s="112">
        <v>1465</v>
      </c>
      <c r="Z51" s="112">
        <v>1591</v>
      </c>
    </row>
    <row r="52" spans="1:26" ht="15" customHeight="1" x14ac:dyDescent="0.25">
      <c r="S52" s="115" t="s">
        <v>44</v>
      </c>
      <c r="T52" s="115"/>
      <c r="U52" s="112"/>
      <c r="V52" s="112">
        <v>1714</v>
      </c>
      <c r="W52" s="112">
        <v>1844</v>
      </c>
      <c r="X52" s="112">
        <v>1783</v>
      </c>
      <c r="Y52" s="112">
        <v>1784</v>
      </c>
      <c r="Z52" s="112">
        <v>1633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1693</v>
      </c>
      <c r="W53" s="112">
        <v>1612</v>
      </c>
      <c r="X53" s="112">
        <v>1624</v>
      </c>
      <c r="Y53" s="112">
        <v>1578</v>
      </c>
      <c r="Z53" s="112">
        <v>1733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1514</v>
      </c>
      <c r="W54" s="112">
        <v>1615</v>
      </c>
      <c r="X54" s="112">
        <v>1576</v>
      </c>
      <c r="Y54" s="112">
        <v>1591</v>
      </c>
      <c r="Z54" s="112">
        <v>1619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1216</v>
      </c>
      <c r="W55" s="112">
        <v>1281</v>
      </c>
      <c r="X55" s="112">
        <v>1315</v>
      </c>
      <c r="Y55" s="112">
        <v>1295</v>
      </c>
      <c r="Z55" s="112">
        <v>1343</v>
      </c>
    </row>
    <row r="56" spans="1:26" ht="15" customHeight="1" x14ac:dyDescent="0.25">
      <c r="S56" s="115" t="s">
        <v>48</v>
      </c>
      <c r="T56" s="115"/>
      <c r="U56" s="112"/>
      <c r="V56" s="112">
        <v>682</v>
      </c>
      <c r="W56" s="112">
        <v>688</v>
      </c>
      <c r="X56" s="112">
        <v>741</v>
      </c>
      <c r="Y56" s="112">
        <v>747</v>
      </c>
      <c r="Z56" s="112">
        <v>796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379</v>
      </c>
      <c r="W57" s="112">
        <v>407</v>
      </c>
      <c r="X57" s="112">
        <v>381</v>
      </c>
      <c r="Y57" s="112">
        <v>410</v>
      </c>
      <c r="Z57" s="112">
        <v>404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133</v>
      </c>
      <c r="W58" s="112">
        <v>153</v>
      </c>
      <c r="X58" s="112">
        <v>149</v>
      </c>
      <c r="Y58" s="112">
        <v>175</v>
      </c>
      <c r="Z58" s="112">
        <v>194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56</v>
      </c>
      <c r="W59" s="112">
        <v>68</v>
      </c>
      <c r="X59" s="112">
        <v>77</v>
      </c>
      <c r="Y59" s="112">
        <v>84</v>
      </c>
      <c r="Z59" s="112">
        <v>83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37</v>
      </c>
      <c r="W60" s="112">
        <v>45</v>
      </c>
      <c r="X60" s="112">
        <v>38</v>
      </c>
      <c r="Y60" s="112">
        <v>42</v>
      </c>
      <c r="Z60" s="112">
        <v>47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15458</v>
      </c>
      <c r="W61" s="112">
        <v>16173</v>
      </c>
      <c r="X61" s="112">
        <v>16064</v>
      </c>
      <c r="Y61" s="112">
        <v>16107</v>
      </c>
      <c r="Z61" s="112">
        <v>16679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27</v>
      </c>
      <c r="W63" s="112">
        <v>37</v>
      </c>
      <c r="X63" s="112">
        <v>37</v>
      </c>
      <c r="Y63" s="112">
        <v>48</v>
      </c>
      <c r="Z63" s="112">
        <v>57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444</v>
      </c>
      <c r="W64" s="112">
        <v>422</v>
      </c>
      <c r="X64" s="112">
        <v>458</v>
      </c>
      <c r="Y64" s="112">
        <v>442</v>
      </c>
      <c r="Z64" s="112">
        <v>544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Scenic Rim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951</v>
      </c>
      <c r="W65" s="112">
        <v>983</v>
      </c>
      <c r="X65" s="112">
        <v>992</v>
      </c>
      <c r="Y65" s="112">
        <v>984</v>
      </c>
      <c r="Z65" s="112">
        <v>1068</v>
      </c>
    </row>
    <row r="66" spans="1:26" x14ac:dyDescent="0.25">
      <c r="S66" s="115" t="s">
        <v>39</v>
      </c>
      <c r="T66" s="115"/>
      <c r="U66" s="112"/>
      <c r="V66" s="112">
        <v>1054</v>
      </c>
      <c r="W66" s="112">
        <v>1243</v>
      </c>
      <c r="X66" s="112">
        <v>1178</v>
      </c>
      <c r="Y66" s="112">
        <v>1171</v>
      </c>
      <c r="Z66" s="112">
        <v>1204</v>
      </c>
    </row>
    <row r="67" spans="1:26" x14ac:dyDescent="0.25">
      <c r="S67" s="115" t="s">
        <v>40</v>
      </c>
      <c r="T67" s="115"/>
      <c r="U67" s="112"/>
      <c r="V67" s="112">
        <v>1186</v>
      </c>
      <c r="W67" s="112">
        <v>1237</v>
      </c>
      <c r="X67" s="112">
        <v>1286</v>
      </c>
      <c r="Y67" s="112">
        <v>1365</v>
      </c>
      <c r="Z67" s="112">
        <v>1332</v>
      </c>
    </row>
    <row r="68" spans="1:26" x14ac:dyDescent="0.25">
      <c r="S68" s="115" t="s">
        <v>41</v>
      </c>
      <c r="T68" s="115"/>
      <c r="U68" s="112"/>
      <c r="V68" s="112">
        <v>1125</v>
      </c>
      <c r="W68" s="112">
        <v>1091</v>
      </c>
      <c r="X68" s="112">
        <v>1149</v>
      </c>
      <c r="Y68" s="112">
        <v>1175</v>
      </c>
      <c r="Z68" s="112">
        <v>1268</v>
      </c>
    </row>
    <row r="69" spans="1:26" x14ac:dyDescent="0.25">
      <c r="S69" s="115" t="s">
        <v>42</v>
      </c>
      <c r="T69" s="115"/>
      <c r="U69" s="112"/>
      <c r="V69" s="112">
        <v>1214</v>
      </c>
      <c r="W69" s="112">
        <v>1301</v>
      </c>
      <c r="X69" s="112">
        <v>1313</v>
      </c>
      <c r="Y69" s="112">
        <v>1343</v>
      </c>
      <c r="Z69" s="112">
        <v>1399</v>
      </c>
    </row>
    <row r="70" spans="1:26" x14ac:dyDescent="0.25">
      <c r="S70" s="115" t="s">
        <v>43</v>
      </c>
      <c r="T70" s="115"/>
      <c r="U70" s="112"/>
      <c r="V70" s="112">
        <v>1480</v>
      </c>
      <c r="W70" s="112">
        <v>1441</v>
      </c>
      <c r="X70" s="112">
        <v>1507</v>
      </c>
      <c r="Y70" s="112">
        <v>1437</v>
      </c>
      <c r="Z70" s="112">
        <v>1451</v>
      </c>
    </row>
    <row r="71" spans="1:26" x14ac:dyDescent="0.25">
      <c r="S71" s="115" t="s">
        <v>44</v>
      </c>
      <c r="T71" s="115"/>
      <c r="U71" s="112"/>
      <c r="V71" s="112">
        <v>1680</v>
      </c>
      <c r="W71" s="112">
        <v>1838</v>
      </c>
      <c r="X71" s="112">
        <v>1851</v>
      </c>
      <c r="Y71" s="112">
        <v>1735</v>
      </c>
      <c r="Z71" s="112">
        <v>1811</v>
      </c>
    </row>
    <row r="72" spans="1:26" x14ac:dyDescent="0.25">
      <c r="S72" s="115" t="s">
        <v>45</v>
      </c>
      <c r="T72" s="115"/>
      <c r="U72" s="112"/>
      <c r="V72" s="112">
        <v>1600</v>
      </c>
      <c r="W72" s="112">
        <v>1655</v>
      </c>
      <c r="X72" s="112">
        <v>1664</v>
      </c>
      <c r="Y72" s="112">
        <v>1709</v>
      </c>
      <c r="Z72" s="112">
        <v>1735</v>
      </c>
    </row>
    <row r="73" spans="1:26" x14ac:dyDescent="0.25">
      <c r="S73" s="115" t="s">
        <v>46</v>
      </c>
      <c r="T73" s="115"/>
      <c r="U73" s="112"/>
      <c r="V73" s="112">
        <v>1385</v>
      </c>
      <c r="W73" s="112">
        <v>1491</v>
      </c>
      <c r="X73" s="112">
        <v>1505</v>
      </c>
      <c r="Y73" s="112">
        <v>1519</v>
      </c>
      <c r="Z73" s="112">
        <v>1625</v>
      </c>
    </row>
    <row r="74" spans="1:26" x14ac:dyDescent="0.25">
      <c r="S74" s="115" t="s">
        <v>47</v>
      </c>
      <c r="T74" s="115"/>
      <c r="U74" s="112"/>
      <c r="V74" s="112">
        <v>1009</v>
      </c>
      <c r="W74" s="112">
        <v>1049</v>
      </c>
      <c r="X74" s="112">
        <v>1066</v>
      </c>
      <c r="Y74" s="112">
        <v>1115</v>
      </c>
      <c r="Z74" s="112">
        <v>1221</v>
      </c>
    </row>
    <row r="75" spans="1:26" x14ac:dyDescent="0.25">
      <c r="S75" s="115" t="s">
        <v>48</v>
      </c>
      <c r="T75" s="115"/>
      <c r="U75" s="112"/>
      <c r="V75" s="112">
        <v>534</v>
      </c>
      <c r="W75" s="112">
        <v>558</v>
      </c>
      <c r="X75" s="112">
        <v>560</v>
      </c>
      <c r="Y75" s="112">
        <v>595</v>
      </c>
      <c r="Z75" s="112">
        <v>627</v>
      </c>
    </row>
    <row r="76" spans="1:26" x14ac:dyDescent="0.25">
      <c r="S76" s="115" t="s">
        <v>49</v>
      </c>
      <c r="T76" s="115"/>
      <c r="U76" s="112"/>
      <c r="V76" s="112">
        <v>236</v>
      </c>
      <c r="W76" s="112">
        <v>272</v>
      </c>
      <c r="X76" s="112">
        <v>261</v>
      </c>
      <c r="Y76" s="112">
        <v>273</v>
      </c>
      <c r="Z76" s="112">
        <v>308</v>
      </c>
    </row>
    <row r="77" spans="1:26" x14ac:dyDescent="0.25">
      <c r="S77" s="115" t="s">
        <v>50</v>
      </c>
      <c r="T77" s="115"/>
      <c r="U77" s="112"/>
      <c r="V77" s="112">
        <v>94</v>
      </c>
      <c r="W77" s="112">
        <v>107</v>
      </c>
      <c r="X77" s="112">
        <v>102</v>
      </c>
      <c r="Y77" s="112">
        <v>119</v>
      </c>
      <c r="Z77" s="112">
        <v>134</v>
      </c>
    </row>
    <row r="78" spans="1:26" x14ac:dyDescent="0.25">
      <c r="S78" s="115" t="s">
        <v>51</v>
      </c>
      <c r="T78" s="115"/>
      <c r="U78" s="112"/>
      <c r="V78" s="112">
        <v>52</v>
      </c>
      <c r="W78" s="112">
        <v>73</v>
      </c>
      <c r="X78" s="112">
        <v>62</v>
      </c>
      <c r="Y78" s="112">
        <v>69</v>
      </c>
      <c r="Z78" s="112">
        <v>57</v>
      </c>
    </row>
    <row r="79" spans="1:26" x14ac:dyDescent="0.25">
      <c r="S79" s="115" t="s">
        <v>52</v>
      </c>
      <c r="T79" s="115"/>
      <c r="U79" s="112"/>
      <c r="V79" s="112">
        <v>28</v>
      </c>
      <c r="W79" s="112">
        <v>30</v>
      </c>
      <c r="X79" s="112">
        <v>29</v>
      </c>
      <c r="Y79" s="112">
        <v>29</v>
      </c>
      <c r="Z79" s="112">
        <v>27</v>
      </c>
    </row>
    <row r="80" spans="1:26" x14ac:dyDescent="0.25">
      <c r="S80" s="118" t="s">
        <v>53</v>
      </c>
      <c r="T80" s="118"/>
      <c r="U80" s="112"/>
      <c r="V80" s="112">
        <v>14085</v>
      </c>
      <c r="W80" s="112">
        <v>14833</v>
      </c>
      <c r="X80" s="112">
        <v>15011</v>
      </c>
      <c r="Y80" s="112">
        <v>15114</v>
      </c>
      <c r="Z80" s="112">
        <v>15868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Scenic Rim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1136</v>
      </c>
      <c r="W83" s="112">
        <v>1210</v>
      </c>
      <c r="X83" s="112">
        <v>1272</v>
      </c>
      <c r="Y83" s="112">
        <v>1316</v>
      </c>
      <c r="Z83" s="112">
        <v>1329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921</v>
      </c>
      <c r="W84" s="112">
        <v>951</v>
      </c>
      <c r="X84" s="112">
        <v>980</v>
      </c>
      <c r="Y84" s="112">
        <v>980</v>
      </c>
      <c r="Z84" s="112">
        <v>1022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1972</v>
      </c>
      <c r="W85" s="112">
        <v>2096</v>
      </c>
      <c r="X85" s="112">
        <v>2117</v>
      </c>
      <c r="Y85" s="112">
        <v>2169</v>
      </c>
      <c r="Z85" s="112">
        <v>2203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32,580</v>
      </c>
      <c r="D86" s="96">
        <f t="shared" ref="D86:D91" si="4">AD4</f>
        <v>4.3662107185187482E-2</v>
      </c>
      <c r="E86" s="97">
        <f t="shared" ref="E86:E91" si="5">AD4</f>
        <v>4.3662107185187482E-2</v>
      </c>
      <c r="F86" s="96">
        <f t="shared" ref="F86:F91" si="6">AF4</f>
        <v>0.1025753832617009</v>
      </c>
      <c r="G86" s="97">
        <f t="shared" ref="G86:G91" si="7">AF4</f>
        <v>0.1025753832617009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537</v>
      </c>
      <c r="W86" s="112">
        <v>552</v>
      </c>
      <c r="X86" s="112">
        <v>567</v>
      </c>
      <c r="Y86" s="112">
        <v>580</v>
      </c>
      <c r="Z86" s="112">
        <v>612</v>
      </c>
    </row>
    <row r="87" spans="1:30" ht="15" customHeight="1" x14ac:dyDescent="0.25">
      <c r="A87" s="98" t="s">
        <v>4</v>
      </c>
      <c r="B87" s="49"/>
      <c r="C87" s="57" t="str">
        <f t="shared" si="3"/>
        <v>16,679</v>
      </c>
      <c r="D87" s="96">
        <f t="shared" si="4"/>
        <v>3.5834057881008574E-2</v>
      </c>
      <c r="E87" s="97">
        <f t="shared" si="5"/>
        <v>3.5834057881008574E-2</v>
      </c>
      <c r="F87" s="96">
        <f t="shared" si="6"/>
        <v>7.8848641655886231E-2</v>
      </c>
      <c r="G87" s="97">
        <f t="shared" si="7"/>
        <v>7.8848641655886231E-2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311</v>
      </c>
      <c r="W87" s="112">
        <v>337</v>
      </c>
      <c r="X87" s="112">
        <v>340</v>
      </c>
      <c r="Y87" s="112">
        <v>309</v>
      </c>
      <c r="Z87" s="112">
        <v>312</v>
      </c>
    </row>
    <row r="88" spans="1:30" ht="15" customHeight="1" x14ac:dyDescent="0.25">
      <c r="A88" s="98" t="s">
        <v>5</v>
      </c>
      <c r="B88" s="49"/>
      <c r="C88" s="57" t="str">
        <f t="shared" si="3"/>
        <v>15,868</v>
      </c>
      <c r="D88" s="96">
        <f t="shared" si="4"/>
        <v>4.9540313512798528E-2</v>
      </c>
      <c r="E88" s="97">
        <f t="shared" si="5"/>
        <v>4.9540313512798528E-2</v>
      </c>
      <c r="F88" s="96">
        <f t="shared" si="6"/>
        <v>0.12626872027823133</v>
      </c>
      <c r="G88" s="97">
        <f t="shared" si="7"/>
        <v>0.12626872027823133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442</v>
      </c>
      <c r="W88" s="112">
        <v>479</v>
      </c>
      <c r="X88" s="112">
        <v>467</v>
      </c>
      <c r="Y88" s="112">
        <v>483</v>
      </c>
      <c r="Z88" s="112">
        <v>479</v>
      </c>
    </row>
    <row r="89" spans="1:30" ht="15" customHeight="1" x14ac:dyDescent="0.25">
      <c r="A89" s="49" t="s">
        <v>6</v>
      </c>
      <c r="B89" s="49"/>
      <c r="C89" s="57" t="str">
        <f t="shared" si="3"/>
        <v>22,959</v>
      </c>
      <c r="D89" s="96">
        <f t="shared" si="4"/>
        <v>1.8453621966907585E-2</v>
      </c>
      <c r="E89" s="97">
        <f t="shared" si="5"/>
        <v>1.8453621966907585E-2</v>
      </c>
      <c r="F89" s="96">
        <f t="shared" si="6"/>
        <v>8.6919471665956483E-2</v>
      </c>
      <c r="G89" s="97">
        <f t="shared" si="7"/>
        <v>8.6919471665956483E-2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1152</v>
      </c>
      <c r="W89" s="112">
        <v>1274</v>
      </c>
      <c r="X89" s="112">
        <v>1286</v>
      </c>
      <c r="Y89" s="112">
        <v>1270</v>
      </c>
      <c r="Z89" s="112">
        <v>1297</v>
      </c>
    </row>
    <row r="90" spans="1:30" ht="15" customHeight="1" x14ac:dyDescent="0.25">
      <c r="A90" s="49" t="s">
        <v>98</v>
      </c>
      <c r="B90" s="49"/>
      <c r="C90" s="57" t="str">
        <f t="shared" si="3"/>
        <v>$44,492</v>
      </c>
      <c r="D90" s="96">
        <f t="shared" si="4"/>
        <v>5.8782010415052932E-2</v>
      </c>
      <c r="E90" s="97">
        <f t="shared" si="5"/>
        <v>5.8782010415052932E-2</v>
      </c>
      <c r="F90" s="96">
        <f t="shared" si="6"/>
        <v>0.11230000000000007</v>
      </c>
      <c r="G90" s="97">
        <f t="shared" si="7"/>
        <v>0.11230000000000007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1562</v>
      </c>
      <c r="W90" s="112">
        <v>1629</v>
      </c>
      <c r="X90" s="112">
        <v>1620</v>
      </c>
      <c r="Y90" s="112">
        <v>1611</v>
      </c>
      <c r="Z90" s="112">
        <v>1624</v>
      </c>
    </row>
    <row r="91" spans="1:30" ht="15" customHeight="1" x14ac:dyDescent="0.25">
      <c r="A91" s="49" t="s">
        <v>7</v>
      </c>
      <c r="B91" s="49"/>
      <c r="C91" s="57" t="str">
        <f t="shared" si="3"/>
        <v>$1,236.3 mil</v>
      </c>
      <c r="D91" s="96">
        <f t="shared" si="4"/>
        <v>8.2310264489212637E-2</v>
      </c>
      <c r="E91" s="97">
        <f t="shared" si="5"/>
        <v>8.2310264489212637E-2</v>
      </c>
      <c r="F91" s="96">
        <f t="shared" si="6"/>
        <v>0.24627686010199112</v>
      </c>
      <c r="G91" s="97">
        <f t="shared" si="7"/>
        <v>0.24627686010199112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10967</v>
      </c>
      <c r="W91" s="112">
        <v>11560</v>
      </c>
      <c r="X91" s="112">
        <v>11458</v>
      </c>
      <c r="Y91" s="112">
        <v>11627</v>
      </c>
      <c r="Z91" s="112">
        <v>11796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741</v>
      </c>
      <c r="W93" s="112">
        <v>821</v>
      </c>
      <c r="X93" s="112">
        <v>841</v>
      </c>
      <c r="Y93" s="112">
        <v>905</v>
      </c>
      <c r="Z93" s="112">
        <v>951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1585</v>
      </c>
      <c r="W94" s="112">
        <v>1660</v>
      </c>
      <c r="X94" s="112">
        <v>1762</v>
      </c>
      <c r="Y94" s="112">
        <v>1762</v>
      </c>
      <c r="Z94" s="112">
        <v>1824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376</v>
      </c>
      <c r="W95" s="112">
        <v>394</v>
      </c>
      <c r="X95" s="112">
        <v>388</v>
      </c>
      <c r="Y95" s="112">
        <v>429</v>
      </c>
      <c r="Z95" s="112">
        <v>451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1439</v>
      </c>
      <c r="W96" s="112">
        <v>1603</v>
      </c>
      <c r="X96" s="112">
        <v>1692</v>
      </c>
      <c r="Y96" s="112">
        <v>1734</v>
      </c>
      <c r="Z96" s="112">
        <v>1776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1762</v>
      </c>
      <c r="W97" s="112">
        <v>1800</v>
      </c>
      <c r="X97" s="112">
        <v>1823</v>
      </c>
      <c r="Y97" s="112">
        <v>1812</v>
      </c>
      <c r="Z97" s="112">
        <v>1810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865</v>
      </c>
      <c r="W98" s="112">
        <v>927</v>
      </c>
      <c r="X98" s="112">
        <v>938</v>
      </c>
      <c r="Y98" s="112">
        <v>883</v>
      </c>
      <c r="Z98" s="112">
        <v>934</v>
      </c>
    </row>
    <row r="99" spans="1:32" ht="15" customHeight="1" x14ac:dyDescent="0.25">
      <c r="S99" s="115" t="s">
        <v>199</v>
      </c>
      <c r="T99" s="115"/>
      <c r="U99" s="112"/>
      <c r="V99" s="112">
        <v>110</v>
      </c>
      <c r="W99" s="112">
        <v>122</v>
      </c>
      <c r="X99" s="112">
        <v>114</v>
      </c>
      <c r="Y99" s="112">
        <v>124</v>
      </c>
      <c r="Z99" s="112">
        <v>129</v>
      </c>
    </row>
    <row r="100" spans="1:32" ht="15" customHeight="1" x14ac:dyDescent="0.25">
      <c r="S100" s="115" t="s">
        <v>58</v>
      </c>
      <c r="T100" s="115"/>
      <c r="U100" s="112"/>
      <c r="V100" s="112">
        <v>889</v>
      </c>
      <c r="W100" s="112">
        <v>919</v>
      </c>
      <c r="X100" s="112">
        <v>898</v>
      </c>
      <c r="Y100" s="112">
        <v>914</v>
      </c>
      <c r="Z100" s="112">
        <v>914</v>
      </c>
    </row>
    <row r="101" spans="1:32" x14ac:dyDescent="0.25">
      <c r="A101" s="18"/>
      <c r="S101" s="118" t="s">
        <v>53</v>
      </c>
      <c r="T101" s="118"/>
      <c r="U101" s="112"/>
      <c r="V101" s="112">
        <v>10154</v>
      </c>
      <c r="W101" s="112">
        <v>10634</v>
      </c>
      <c r="X101" s="112">
        <v>10655</v>
      </c>
      <c r="Y101" s="112">
        <v>10916</v>
      </c>
      <c r="Z101" s="112">
        <v>11134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20989</v>
      </c>
      <c r="W104" s="112">
        <v>21865</v>
      </c>
      <c r="X104" s="112">
        <v>22139</v>
      </c>
      <c r="Y104" s="112">
        <v>23290</v>
      </c>
      <c r="Z104" s="112">
        <v>23290</v>
      </c>
      <c r="AB104" s="109" t="str">
        <f>TEXT(Z104,"###,###")</f>
        <v>23,290</v>
      </c>
      <c r="AD104" s="130">
        <f>Z104/($Z$4)*100</f>
        <v>71.485573971761823</v>
      </c>
      <c r="AF104" s="109"/>
    </row>
    <row r="105" spans="1:32" x14ac:dyDescent="0.25">
      <c r="S105" s="115" t="s">
        <v>17</v>
      </c>
      <c r="T105" s="115"/>
      <c r="U105" s="112"/>
      <c r="V105" s="112">
        <v>5234</v>
      </c>
      <c r="W105" s="112">
        <v>5279</v>
      </c>
      <c r="X105" s="112">
        <v>5446</v>
      </c>
      <c r="Y105" s="112">
        <v>5402</v>
      </c>
      <c r="Z105" s="112">
        <v>5344</v>
      </c>
      <c r="AB105" s="109" t="str">
        <f>TEXT(Z105,"###,###")</f>
        <v>5,344</v>
      </c>
      <c r="AD105" s="130">
        <f>Z105/($Z$4)*100</f>
        <v>16.402701043585022</v>
      </c>
      <c r="AF105" s="109"/>
    </row>
    <row r="106" spans="1:32" x14ac:dyDescent="0.25">
      <c r="S106" s="118" t="s">
        <v>53</v>
      </c>
      <c r="T106" s="118"/>
      <c r="U106" s="120"/>
      <c r="V106" s="120">
        <v>26223</v>
      </c>
      <c r="W106" s="120">
        <v>27144</v>
      </c>
      <c r="X106" s="120">
        <v>27585</v>
      </c>
      <c r="Y106" s="120">
        <v>28692</v>
      </c>
      <c r="Z106" s="120">
        <v>28634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5377</v>
      </c>
      <c r="W108" s="112">
        <v>6032</v>
      </c>
      <c r="X108" s="112">
        <v>5602</v>
      </c>
      <c r="Y108" s="112">
        <v>5735</v>
      </c>
      <c r="Z108" s="112">
        <v>5986</v>
      </c>
      <c r="AB108" s="109" t="str">
        <f>TEXT(Z108,"###,###")</f>
        <v>5,986</v>
      </c>
      <c r="AD108" s="130">
        <f>Z108/($Z$4)*100</f>
        <v>18.373235113566604</v>
      </c>
      <c r="AF108" s="109"/>
    </row>
    <row r="109" spans="1:32" x14ac:dyDescent="0.25">
      <c r="S109" s="115" t="s">
        <v>20</v>
      </c>
      <c r="T109" s="115"/>
      <c r="U109" s="112"/>
      <c r="V109" s="112">
        <v>4875</v>
      </c>
      <c r="W109" s="112">
        <v>4752</v>
      </c>
      <c r="X109" s="112">
        <v>4916</v>
      </c>
      <c r="Y109" s="112">
        <v>5169</v>
      </c>
      <c r="Z109" s="112">
        <v>5727</v>
      </c>
      <c r="AB109" s="109" t="str">
        <f>TEXT(Z109,"###,###")</f>
        <v>5,727</v>
      </c>
      <c r="AD109" s="130">
        <f>Z109/($Z$4)*100</f>
        <v>17.578268876611418</v>
      </c>
      <c r="AF109" s="109"/>
    </row>
    <row r="110" spans="1:32" x14ac:dyDescent="0.25">
      <c r="S110" s="115" t="s">
        <v>21</v>
      </c>
      <c r="T110" s="115"/>
      <c r="U110" s="112"/>
      <c r="V110" s="112">
        <v>6106</v>
      </c>
      <c r="W110" s="112">
        <v>6320</v>
      </c>
      <c r="X110" s="112">
        <v>6377</v>
      </c>
      <c r="Y110" s="112">
        <v>6527</v>
      </c>
      <c r="Z110" s="112">
        <v>6574</v>
      </c>
      <c r="AB110" s="109" t="str">
        <f>TEXT(Z110,"###,###")</f>
        <v>6,574</v>
      </c>
      <c r="AD110" s="130">
        <f>Z110/($Z$4)*100</f>
        <v>20.178023327194598</v>
      </c>
      <c r="AF110" s="109"/>
    </row>
    <row r="111" spans="1:32" x14ac:dyDescent="0.25">
      <c r="S111" s="115" t="s">
        <v>22</v>
      </c>
      <c r="T111" s="115"/>
      <c r="U111" s="112"/>
      <c r="V111" s="112">
        <v>9555</v>
      </c>
      <c r="W111" s="112">
        <v>9855</v>
      </c>
      <c r="X111" s="112">
        <v>10493</v>
      </c>
      <c r="Y111" s="112">
        <v>10175</v>
      </c>
      <c r="Z111" s="112">
        <v>10728</v>
      </c>
      <c r="AB111" s="109" t="str">
        <f>TEXT(Z111,"###,###")</f>
        <v>10,728</v>
      </c>
      <c r="AD111" s="130">
        <f>Z111/($Z$4)*100</f>
        <v>32.928176795580114</v>
      </c>
      <c r="AF111" s="109"/>
    </row>
    <row r="112" spans="1:32" x14ac:dyDescent="0.25">
      <c r="S112" s="118" t="s">
        <v>53</v>
      </c>
      <c r="T112" s="118"/>
      <c r="U112" s="112"/>
      <c r="V112" s="112">
        <v>29547</v>
      </c>
      <c r="W112" s="112">
        <v>31003</v>
      </c>
      <c r="X112" s="112">
        <v>31079</v>
      </c>
      <c r="Y112" s="112">
        <v>31217</v>
      </c>
      <c r="Z112" s="112">
        <v>32580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43.66</v>
      </c>
      <c r="W118" s="131">
        <v>43.77</v>
      </c>
      <c r="X118" s="131">
        <v>43.76</v>
      </c>
      <c r="Y118" s="131">
        <v>43.95</v>
      </c>
      <c r="Z118" s="131">
        <v>44.02</v>
      </c>
      <c r="AB118" s="109" t="str">
        <f>TEXT(Z118,"##.0")</f>
        <v>44.0</v>
      </c>
    </row>
    <row r="120" spans="19:32" x14ac:dyDescent="0.25">
      <c r="S120" s="101" t="s">
        <v>100</v>
      </c>
      <c r="T120" s="112"/>
      <c r="U120" s="112"/>
      <c r="V120" s="112">
        <v>16296</v>
      </c>
      <c r="W120" s="112">
        <v>17108</v>
      </c>
      <c r="X120" s="112">
        <v>17128</v>
      </c>
      <c r="Y120" s="112">
        <v>17543</v>
      </c>
      <c r="Z120" s="112">
        <v>17725</v>
      </c>
      <c r="AB120" s="109" t="str">
        <f>TEXT(Z120,"###,###")</f>
        <v>17,725</v>
      </c>
    </row>
    <row r="121" spans="19:32" x14ac:dyDescent="0.25">
      <c r="S121" s="101" t="s">
        <v>101</v>
      </c>
      <c r="T121" s="112"/>
      <c r="U121" s="112"/>
      <c r="V121" s="112">
        <v>2628</v>
      </c>
      <c r="W121" s="112">
        <v>2865</v>
      </c>
      <c r="X121" s="112">
        <v>2743</v>
      </c>
      <c r="Y121" s="112">
        <v>2799</v>
      </c>
      <c r="Z121" s="112">
        <v>2899</v>
      </c>
      <c r="AB121" s="109" t="str">
        <f>TEXT(Z121,"###,###")</f>
        <v>2,899</v>
      </c>
    </row>
    <row r="122" spans="19:32" x14ac:dyDescent="0.25">
      <c r="S122" s="101" t="s">
        <v>102</v>
      </c>
      <c r="T122" s="112"/>
      <c r="U122" s="112"/>
      <c r="V122" s="112">
        <v>2196</v>
      </c>
      <c r="W122" s="112">
        <v>2216</v>
      </c>
      <c r="X122" s="112">
        <v>2243</v>
      </c>
      <c r="Y122" s="112">
        <v>2194</v>
      </c>
      <c r="Z122" s="112">
        <v>2342</v>
      </c>
      <c r="AB122" s="109" t="str">
        <f>TEXT(Z122,"###,###")</f>
        <v>2,342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18492</v>
      </c>
      <c r="W124" s="112">
        <v>19324</v>
      </c>
      <c r="X124" s="112">
        <v>19371</v>
      </c>
      <c r="Y124" s="112">
        <v>19737</v>
      </c>
      <c r="Z124" s="112">
        <v>20067</v>
      </c>
      <c r="AB124" s="109" t="str">
        <f>TEXT(Z124,"###,###")</f>
        <v>20,067</v>
      </c>
      <c r="AD124" s="127">
        <f>Z124/$Z$7*100</f>
        <v>87.403632562393824</v>
      </c>
    </row>
    <row r="125" spans="19:32" x14ac:dyDescent="0.25">
      <c r="S125" s="101" t="s">
        <v>104</v>
      </c>
      <c r="T125" s="112"/>
      <c r="U125" s="112"/>
      <c r="V125" s="112">
        <v>4824</v>
      </c>
      <c r="W125" s="112">
        <v>5081</v>
      </c>
      <c r="X125" s="112">
        <v>4986</v>
      </c>
      <c r="Y125" s="112">
        <v>4993</v>
      </c>
      <c r="Z125" s="112">
        <v>5241</v>
      </c>
      <c r="AB125" s="109" t="str">
        <f>TEXT(Z125,"###,###")</f>
        <v>5,241</v>
      </c>
      <c r="AD125" s="127">
        <f>Z125/$Z$7*100</f>
        <v>22.827649287860968</v>
      </c>
    </row>
    <row r="127" spans="19:32" x14ac:dyDescent="0.25">
      <c r="S127" s="101" t="s">
        <v>105</v>
      </c>
      <c r="T127" s="112"/>
      <c r="U127" s="112"/>
      <c r="V127" s="112">
        <v>10970</v>
      </c>
      <c r="W127" s="112">
        <v>11558</v>
      </c>
      <c r="X127" s="112">
        <v>11463</v>
      </c>
      <c r="Y127" s="112">
        <v>11622</v>
      </c>
      <c r="Z127" s="112">
        <v>11793</v>
      </c>
      <c r="AB127" s="109" t="str">
        <f>TEXT(Z127,"###,###")</f>
        <v>11,793</v>
      </c>
      <c r="AD127" s="127">
        <f>Z127/$Z$7*100</f>
        <v>51.365477590487387</v>
      </c>
    </row>
    <row r="128" spans="19:32" x14ac:dyDescent="0.25">
      <c r="S128" s="101" t="s">
        <v>106</v>
      </c>
      <c r="T128" s="112"/>
      <c r="U128" s="112"/>
      <c r="V128" s="112">
        <v>10153</v>
      </c>
      <c r="W128" s="112">
        <v>10634</v>
      </c>
      <c r="X128" s="112">
        <v>10653</v>
      </c>
      <c r="Y128" s="112">
        <v>10918</v>
      </c>
      <c r="Z128" s="112">
        <v>11136</v>
      </c>
      <c r="AB128" s="109" t="str">
        <f>TEXT(Z128,"###,###")</f>
        <v>11,136</v>
      </c>
      <c r="AD128" s="127">
        <f>Z128/$Z$7*100</f>
        <v>48.503854697504245</v>
      </c>
    </row>
    <row r="130" spans="19:20" x14ac:dyDescent="0.25">
      <c r="S130" s="101" t="s">
        <v>280</v>
      </c>
      <c r="T130" s="127">
        <v>77.202839844940982</v>
      </c>
    </row>
    <row r="131" spans="19:20" x14ac:dyDescent="0.25">
      <c r="S131" s="101" t="s">
        <v>281</v>
      </c>
      <c r="T131" s="127">
        <v>12.626856570408119</v>
      </c>
    </row>
    <row r="132" spans="19:20" x14ac:dyDescent="0.25">
      <c r="S132" s="101" t="s">
        <v>282</v>
      </c>
      <c r="T132" s="127">
        <v>10.200792717452851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4560208-5816-4A65-979E-A0A87080B1B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E426DC4-5925-4B43-B240-90271CF71E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4377194-3DD1-4BD4-B6BA-DFC8FED843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817186F-F66D-4769-BC9A-06D0F56D95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07313-84F0-496A-8020-A1A1DA062CB3}">
  <sheetPr codeName="Sheet12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175</v>
      </c>
      <c r="T1" s="99"/>
      <c r="U1" s="99"/>
      <c r="V1" s="99"/>
      <c r="W1" s="99"/>
      <c r="X1" s="99"/>
      <c r="Y1" s="100" t="s">
        <v>260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175</v>
      </c>
      <c r="Y3" s="105" t="s">
        <v>260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9.63 Somerset,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16099</v>
      </c>
      <c r="W4" s="108">
        <v>16847</v>
      </c>
      <c r="X4" s="108">
        <v>17037</v>
      </c>
      <c r="Y4" s="108">
        <v>17266</v>
      </c>
      <c r="Z4" s="108">
        <v>18442</v>
      </c>
      <c r="AB4" s="109" t="str">
        <f>TEXT(Z4,"###,###")</f>
        <v>18,442</v>
      </c>
      <c r="AD4" s="110">
        <f>Z4/Y4-1</f>
        <v>6.811073786632682E-2</v>
      </c>
      <c r="AF4" s="110">
        <f>Z4/V4-1</f>
        <v>0.14553698987514752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9031</v>
      </c>
      <c r="W5" s="108">
        <v>9267</v>
      </c>
      <c r="X5" s="108">
        <v>9302</v>
      </c>
      <c r="Y5" s="108">
        <v>9275</v>
      </c>
      <c r="Z5" s="108">
        <v>9804</v>
      </c>
      <c r="AB5" s="109" t="str">
        <f>TEXT(Z5,"###,###")</f>
        <v>9,804</v>
      </c>
      <c r="AD5" s="110">
        <f t="shared" ref="AD5:AD9" si="0">Z5/Y5-1</f>
        <v>5.7035040431266948E-2</v>
      </c>
      <c r="AF5" s="110">
        <f t="shared" ref="AF5:AF9" si="1">Z5/V5-1</f>
        <v>8.5594064887609456E-2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7072</v>
      </c>
      <c r="W6" s="108">
        <v>7581</v>
      </c>
      <c r="X6" s="108">
        <v>7741</v>
      </c>
      <c r="Y6" s="108">
        <v>7996</v>
      </c>
      <c r="Z6" s="108">
        <v>8628</v>
      </c>
      <c r="AB6" s="109" t="str">
        <f>TEXT(Z6,"###,###")</f>
        <v>8,628</v>
      </c>
      <c r="AD6" s="110">
        <f t="shared" si="0"/>
        <v>7.9039519759879884E-2</v>
      </c>
      <c r="AF6" s="110">
        <f t="shared" si="1"/>
        <v>0.22002262443438925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11636</v>
      </c>
      <c r="W7" s="108">
        <v>12238</v>
      </c>
      <c r="X7" s="108">
        <v>12317</v>
      </c>
      <c r="Y7" s="108">
        <v>12728</v>
      </c>
      <c r="Z7" s="108">
        <v>12996</v>
      </c>
      <c r="AB7" s="109" t="str">
        <f>TEXT(Z7,"###,###")</f>
        <v>12,996</v>
      </c>
      <c r="AD7" s="110">
        <f t="shared" si="0"/>
        <v>2.1055939660590717E-2</v>
      </c>
      <c r="AF7" s="110">
        <f t="shared" si="1"/>
        <v>0.11687865245788931</v>
      </c>
    </row>
    <row r="8" spans="1:32" ht="17.25" customHeight="1" x14ac:dyDescent="0.25">
      <c r="A8" s="64" t="s">
        <v>12</v>
      </c>
      <c r="B8" s="65"/>
      <c r="C8" s="29"/>
      <c r="D8" s="66" t="str">
        <f>AB4</f>
        <v>18,442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12,996</v>
      </c>
      <c r="P8" s="67"/>
      <c r="S8" s="107" t="s">
        <v>84</v>
      </c>
      <c r="T8" s="108"/>
      <c r="U8" s="108"/>
      <c r="V8" s="108">
        <v>43620.41</v>
      </c>
      <c r="W8" s="108">
        <v>45172.5</v>
      </c>
      <c r="X8" s="108">
        <v>46430.03</v>
      </c>
      <c r="Y8" s="108">
        <v>46913.21</v>
      </c>
      <c r="Z8" s="108">
        <v>47637.09</v>
      </c>
      <c r="AB8" s="109" t="str">
        <f>TEXT(Z8,"$###,###")</f>
        <v>$47,637</v>
      </c>
      <c r="AD8" s="110">
        <f t="shared" si="0"/>
        <v>1.5430195460937268E-2</v>
      </c>
      <c r="AF8" s="110">
        <f t="shared" si="1"/>
        <v>9.2082582442484906E-2</v>
      </c>
    </row>
    <row r="9" spans="1:32" x14ac:dyDescent="0.25">
      <c r="A9" s="30" t="s">
        <v>14</v>
      </c>
      <c r="B9" s="71"/>
      <c r="C9" s="72"/>
      <c r="D9" s="73">
        <f>AD104</f>
        <v>72.302353323934497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53.285626346568172</v>
      </c>
      <c r="P9" s="74" t="s">
        <v>85</v>
      </c>
      <c r="S9" s="107" t="s">
        <v>7</v>
      </c>
      <c r="T9" s="108"/>
      <c r="U9" s="108"/>
      <c r="V9" s="108">
        <v>548584889</v>
      </c>
      <c r="W9" s="108">
        <v>586404750</v>
      </c>
      <c r="X9" s="108">
        <v>616034149</v>
      </c>
      <c r="Y9" s="108">
        <v>641925846</v>
      </c>
      <c r="Z9" s="108">
        <v>683047157</v>
      </c>
      <c r="AB9" s="109" t="str">
        <f>TEXT(Z9/1000000,"$#,###.0")&amp;" mil"</f>
        <v>$683.0 mil</v>
      </c>
      <c r="AD9" s="110">
        <f t="shared" si="0"/>
        <v>6.4059285439645564E-2</v>
      </c>
      <c r="AF9" s="110">
        <f t="shared" si="1"/>
        <v>0.24510749511366869</v>
      </c>
    </row>
    <row r="10" spans="1:32" x14ac:dyDescent="0.25">
      <c r="A10" s="30" t="s">
        <v>17</v>
      </c>
      <c r="B10" s="71"/>
      <c r="C10" s="72"/>
      <c r="D10" s="73">
        <f>AD105</f>
        <v>16.478689946860428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46.622037550015385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80.247768544167442</v>
      </c>
      <c r="P11" s="74" t="s">
        <v>85</v>
      </c>
      <c r="S11" s="107" t="s">
        <v>29</v>
      </c>
      <c r="T11" s="112"/>
      <c r="U11" s="112"/>
      <c r="V11" s="112">
        <v>13815</v>
      </c>
      <c r="W11" s="112">
        <v>14370</v>
      </c>
      <c r="X11" s="112">
        <v>14619</v>
      </c>
      <c r="Y11" s="112">
        <v>14731</v>
      </c>
      <c r="Z11" s="112">
        <v>15877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10.326254232071406</v>
      </c>
      <c r="P12" s="74" t="s">
        <v>85</v>
      </c>
      <c r="S12" s="107" t="s">
        <v>30</v>
      </c>
      <c r="T12" s="112"/>
      <c r="U12" s="112"/>
      <c r="V12" s="112">
        <v>2283</v>
      </c>
      <c r="W12" s="112">
        <v>2477</v>
      </c>
      <c r="X12" s="112">
        <v>2420</v>
      </c>
      <c r="Y12" s="112">
        <v>2544</v>
      </c>
      <c r="Z12" s="112">
        <v>2565</v>
      </c>
    </row>
    <row r="13" spans="1:32" ht="15" customHeight="1" x14ac:dyDescent="0.25">
      <c r="A13" s="30" t="s">
        <v>19</v>
      </c>
      <c r="B13" s="72"/>
      <c r="C13" s="72"/>
      <c r="D13" s="73">
        <f>AD108</f>
        <v>15.274915952716626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9.4028931979070496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13.951849040234249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43.0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21.526949354733759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13.904278239458295</v>
      </c>
      <c r="P15" s="74" t="s">
        <v>85</v>
      </c>
      <c r="S15" s="115" t="s">
        <v>61</v>
      </c>
      <c r="T15" s="115"/>
      <c r="U15" s="116"/>
      <c r="V15" s="116">
        <v>843</v>
      </c>
      <c r="W15" s="116">
        <v>885</v>
      </c>
      <c r="X15" s="116">
        <v>978</v>
      </c>
      <c r="Y15" s="112">
        <v>1052</v>
      </c>
      <c r="Z15" s="112">
        <v>1108</v>
      </c>
      <c r="AB15" s="117">
        <f t="shared" ref="AB15:AB34" si="2">IF(Z15="np",0,Z15/$Z$34)</f>
        <v>6.0080251599609585E-2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39.04674113436721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86.095721760541707</v>
      </c>
      <c r="P16" s="37" t="s">
        <v>85</v>
      </c>
      <c r="S16" s="115" t="s">
        <v>62</v>
      </c>
      <c r="T16" s="115"/>
      <c r="U16" s="116"/>
      <c r="V16" s="116">
        <v>196</v>
      </c>
      <c r="W16" s="116">
        <v>227</v>
      </c>
      <c r="X16" s="116">
        <v>208</v>
      </c>
      <c r="Y16" s="112">
        <v>222</v>
      </c>
      <c r="Z16" s="112">
        <v>230</v>
      </c>
      <c r="AB16" s="117">
        <f t="shared" si="2"/>
        <v>1.2471532371760113E-2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1961</v>
      </c>
      <c r="W17" s="116">
        <v>2113</v>
      </c>
      <c r="X17" s="116">
        <v>2298</v>
      </c>
      <c r="Y17" s="112">
        <v>2349</v>
      </c>
      <c r="Z17" s="112">
        <v>2489</v>
      </c>
      <c r="AB17" s="117">
        <f t="shared" si="2"/>
        <v>0.13496366988396052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167</v>
      </c>
      <c r="W18" s="116">
        <v>182</v>
      </c>
      <c r="X18" s="116">
        <v>218</v>
      </c>
      <c r="Y18" s="112">
        <v>214</v>
      </c>
      <c r="Z18" s="112">
        <v>204</v>
      </c>
      <c r="AB18" s="117">
        <f t="shared" si="2"/>
        <v>1.1061706973213318E-2</v>
      </c>
    </row>
    <row r="19" spans="1:28" x14ac:dyDescent="0.25">
      <c r="A19" s="63" t="str">
        <f>$S$1&amp;" ("&amp;$V$2&amp;" to "&amp;$Z$2&amp;")"</f>
        <v>Somerset (2016-17 to 2020-21)</v>
      </c>
      <c r="B19" s="63"/>
      <c r="C19" s="63"/>
      <c r="D19" s="63"/>
      <c r="E19" s="63"/>
      <c r="F19" s="63"/>
      <c r="G19" s="63" t="str">
        <f>$S$1&amp;" ("&amp;$V$2&amp;" to "&amp;$Z$2&amp;")"</f>
        <v>Somerset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1179</v>
      </c>
      <c r="W19" s="116">
        <v>1311</v>
      </c>
      <c r="X19" s="116">
        <v>1265</v>
      </c>
      <c r="Y19" s="112">
        <v>1225</v>
      </c>
      <c r="Z19" s="112">
        <v>1343</v>
      </c>
      <c r="AB19" s="117">
        <f t="shared" si="2"/>
        <v>7.2822904240321007E-2</v>
      </c>
    </row>
    <row r="20" spans="1:28" x14ac:dyDescent="0.25">
      <c r="S20" s="115" t="s">
        <v>66</v>
      </c>
      <c r="T20" s="115"/>
      <c r="U20" s="116"/>
      <c r="V20" s="116">
        <v>538</v>
      </c>
      <c r="W20" s="116">
        <v>497</v>
      </c>
      <c r="X20" s="116">
        <v>530</v>
      </c>
      <c r="Y20" s="112">
        <v>517</v>
      </c>
      <c r="Z20" s="112">
        <v>589</v>
      </c>
      <c r="AB20" s="117">
        <f t="shared" si="2"/>
        <v>3.1937967682463944E-2</v>
      </c>
    </row>
    <row r="21" spans="1:28" x14ac:dyDescent="0.25">
      <c r="S21" s="115" t="s">
        <v>67</v>
      </c>
      <c r="T21" s="115"/>
      <c r="U21" s="116"/>
      <c r="V21" s="116">
        <v>1276</v>
      </c>
      <c r="W21" s="116">
        <v>1375</v>
      </c>
      <c r="X21" s="116">
        <v>1384</v>
      </c>
      <c r="Y21" s="112">
        <v>1299</v>
      </c>
      <c r="Z21" s="112">
        <v>1402</v>
      </c>
      <c r="AB21" s="117">
        <f t="shared" si="2"/>
        <v>7.602212341394643E-2</v>
      </c>
    </row>
    <row r="22" spans="1:28" x14ac:dyDescent="0.25">
      <c r="S22" s="115" t="s">
        <v>68</v>
      </c>
      <c r="T22" s="115"/>
      <c r="U22" s="116"/>
      <c r="V22" s="116">
        <v>743</v>
      </c>
      <c r="W22" s="116">
        <v>775</v>
      </c>
      <c r="X22" s="116">
        <v>825</v>
      </c>
      <c r="Y22" s="112">
        <v>855</v>
      </c>
      <c r="Z22" s="112">
        <v>1029</v>
      </c>
      <c r="AB22" s="117">
        <f t="shared" si="2"/>
        <v>5.5796551350178941E-2</v>
      </c>
    </row>
    <row r="23" spans="1:28" x14ac:dyDescent="0.25">
      <c r="S23" s="115" t="s">
        <v>69</v>
      </c>
      <c r="T23" s="115"/>
      <c r="U23" s="116"/>
      <c r="V23" s="116">
        <v>805</v>
      </c>
      <c r="W23" s="116">
        <v>929</v>
      </c>
      <c r="X23" s="116">
        <v>832</v>
      </c>
      <c r="Y23" s="112">
        <v>901</v>
      </c>
      <c r="Z23" s="112">
        <v>929</v>
      </c>
      <c r="AB23" s="117">
        <f t="shared" si="2"/>
        <v>5.0374145971152806E-2</v>
      </c>
    </row>
    <row r="24" spans="1:28" x14ac:dyDescent="0.25">
      <c r="S24" s="115" t="s">
        <v>70</v>
      </c>
      <c r="T24" s="115"/>
      <c r="U24" s="116"/>
      <c r="V24" s="116">
        <v>44</v>
      </c>
      <c r="W24" s="116">
        <v>48</v>
      </c>
      <c r="X24" s="116">
        <v>48</v>
      </c>
      <c r="Y24" s="112">
        <v>57</v>
      </c>
      <c r="Z24" s="112">
        <v>72</v>
      </c>
      <c r="AB24" s="117">
        <f t="shared" si="2"/>
        <v>3.9041318728988178E-3</v>
      </c>
    </row>
    <row r="25" spans="1:28" x14ac:dyDescent="0.25">
      <c r="S25" s="115" t="s">
        <v>71</v>
      </c>
      <c r="T25" s="115"/>
      <c r="U25" s="116"/>
      <c r="V25" s="116">
        <v>437</v>
      </c>
      <c r="W25" s="116">
        <v>429</v>
      </c>
      <c r="X25" s="116">
        <v>455</v>
      </c>
      <c r="Y25" s="112">
        <v>448</v>
      </c>
      <c r="Z25" s="112">
        <v>507</v>
      </c>
      <c r="AB25" s="117">
        <f t="shared" si="2"/>
        <v>2.7491595271662509E-2</v>
      </c>
    </row>
    <row r="26" spans="1:28" x14ac:dyDescent="0.25">
      <c r="S26" s="115" t="s">
        <v>72</v>
      </c>
      <c r="T26" s="115"/>
      <c r="U26" s="116"/>
      <c r="V26" s="116">
        <v>339</v>
      </c>
      <c r="W26" s="116">
        <v>389</v>
      </c>
      <c r="X26" s="116">
        <v>349</v>
      </c>
      <c r="Y26" s="112">
        <v>336</v>
      </c>
      <c r="Z26" s="112">
        <v>370</v>
      </c>
      <c r="AB26" s="117">
        <f t="shared" si="2"/>
        <v>2.0062899902396705E-2</v>
      </c>
    </row>
    <row r="27" spans="1:28" x14ac:dyDescent="0.25">
      <c r="S27" s="115" t="s">
        <v>73</v>
      </c>
      <c r="T27" s="115"/>
      <c r="U27" s="116"/>
      <c r="V27" s="116">
        <v>583</v>
      </c>
      <c r="W27" s="116">
        <v>646</v>
      </c>
      <c r="X27" s="116">
        <v>626</v>
      </c>
      <c r="Y27" s="112">
        <v>621</v>
      </c>
      <c r="Z27" s="112">
        <v>702</v>
      </c>
      <c r="AB27" s="117">
        <f t="shared" si="2"/>
        <v>3.8065285760763477E-2</v>
      </c>
    </row>
    <row r="28" spans="1:28" x14ac:dyDescent="0.25">
      <c r="S28" s="115" t="s">
        <v>74</v>
      </c>
      <c r="T28" s="115"/>
      <c r="U28" s="116"/>
      <c r="V28" s="116">
        <v>1085</v>
      </c>
      <c r="W28" s="116">
        <v>1235</v>
      </c>
      <c r="X28" s="116">
        <v>1199</v>
      </c>
      <c r="Y28" s="112">
        <v>1257</v>
      </c>
      <c r="Z28" s="112">
        <v>1454</v>
      </c>
      <c r="AB28" s="117">
        <f t="shared" si="2"/>
        <v>7.8841774211040022E-2</v>
      </c>
    </row>
    <row r="29" spans="1:28" x14ac:dyDescent="0.25">
      <c r="S29" s="115" t="s">
        <v>75</v>
      </c>
      <c r="T29" s="115"/>
      <c r="U29" s="116"/>
      <c r="V29" s="116">
        <v>1001</v>
      </c>
      <c r="W29" s="116">
        <v>971</v>
      </c>
      <c r="X29" s="116">
        <v>1028</v>
      </c>
      <c r="Y29" s="112">
        <v>1000</v>
      </c>
      <c r="Z29" s="112">
        <v>1004</v>
      </c>
      <c r="AB29" s="117">
        <f t="shared" si="2"/>
        <v>5.4440950005422407E-2</v>
      </c>
    </row>
    <row r="30" spans="1:28" x14ac:dyDescent="0.25">
      <c r="S30" s="115" t="s">
        <v>76</v>
      </c>
      <c r="T30" s="115"/>
      <c r="U30" s="116"/>
      <c r="V30" s="116">
        <v>1046</v>
      </c>
      <c r="W30" s="116">
        <v>1123</v>
      </c>
      <c r="X30" s="116">
        <v>1105</v>
      </c>
      <c r="Y30" s="112">
        <v>1187</v>
      </c>
      <c r="Z30" s="112">
        <v>1184</v>
      </c>
      <c r="AB30" s="117">
        <f t="shared" si="2"/>
        <v>6.4201279687669449E-2</v>
      </c>
    </row>
    <row r="31" spans="1:28" x14ac:dyDescent="0.25">
      <c r="S31" s="115" t="s">
        <v>77</v>
      </c>
      <c r="T31" s="115"/>
      <c r="U31" s="116"/>
      <c r="V31" s="116">
        <v>1296</v>
      </c>
      <c r="W31" s="116">
        <v>1510</v>
      </c>
      <c r="X31" s="116">
        <v>1612</v>
      </c>
      <c r="Y31" s="112">
        <v>1655</v>
      </c>
      <c r="Z31" s="112">
        <v>1884</v>
      </c>
      <c r="AB31" s="117">
        <f t="shared" si="2"/>
        <v>0.10215811734085241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192</v>
      </c>
      <c r="W32" s="116">
        <v>198</v>
      </c>
      <c r="X32" s="116">
        <v>209</v>
      </c>
      <c r="Y32" s="112">
        <v>254</v>
      </c>
      <c r="Z32" s="112">
        <v>223</v>
      </c>
      <c r="AB32" s="117">
        <f t="shared" si="2"/>
        <v>1.2091963995228282E-2</v>
      </c>
    </row>
    <row r="33" spans="19:32" x14ac:dyDescent="0.25">
      <c r="S33" s="115" t="s">
        <v>79</v>
      </c>
      <c r="T33" s="115"/>
      <c r="U33" s="116"/>
      <c r="V33" s="116">
        <v>513</v>
      </c>
      <c r="W33" s="116">
        <v>561</v>
      </c>
      <c r="X33" s="116">
        <v>609</v>
      </c>
      <c r="Y33" s="112">
        <v>632</v>
      </c>
      <c r="Z33" s="112">
        <v>639</v>
      </c>
      <c r="AB33" s="117">
        <f t="shared" si="2"/>
        <v>3.4649170371977012E-2</v>
      </c>
    </row>
    <row r="34" spans="19:32" x14ac:dyDescent="0.25">
      <c r="S34" s="118" t="s">
        <v>53</v>
      </c>
      <c r="T34" s="118"/>
      <c r="U34" s="119"/>
      <c r="V34" s="119">
        <v>16098</v>
      </c>
      <c r="W34" s="119">
        <v>16849</v>
      </c>
      <c r="X34" s="119">
        <v>17039</v>
      </c>
      <c r="Y34" s="120">
        <v>17267</v>
      </c>
      <c r="Z34" s="120">
        <v>18442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10160</v>
      </c>
      <c r="W37" s="112">
        <v>10755</v>
      </c>
      <c r="X37" s="112">
        <v>10552</v>
      </c>
      <c r="Y37" s="112">
        <v>11042</v>
      </c>
      <c r="Z37" s="112">
        <v>11189</v>
      </c>
      <c r="AB37" s="132">
        <f>Z37/Z40*100</f>
        <v>86.095721760541707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1477</v>
      </c>
      <c r="W38" s="112">
        <v>1487</v>
      </c>
      <c r="X38" s="112">
        <v>1762</v>
      </c>
      <c r="Y38" s="112">
        <v>1688</v>
      </c>
      <c r="Z38" s="112">
        <v>1807</v>
      </c>
      <c r="AB38" s="132">
        <f>Z38/Z40*100</f>
        <v>13.904278239458295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11637</v>
      </c>
      <c r="W40" s="112">
        <v>12242</v>
      </c>
      <c r="X40" s="112">
        <v>12314</v>
      </c>
      <c r="Y40" s="112">
        <v>12730</v>
      </c>
      <c r="Z40" s="112">
        <v>12996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17</v>
      </c>
      <c r="W44" s="112">
        <v>11</v>
      </c>
      <c r="X44" s="112">
        <v>12</v>
      </c>
      <c r="Y44" s="112">
        <v>16</v>
      </c>
      <c r="Z44" s="112">
        <v>21</v>
      </c>
    </row>
    <row r="45" spans="19:32" x14ac:dyDescent="0.25">
      <c r="S45" s="115" t="s">
        <v>37</v>
      </c>
      <c r="T45" s="115"/>
      <c r="U45" s="112"/>
      <c r="V45" s="112">
        <v>251</v>
      </c>
      <c r="W45" s="112">
        <v>239</v>
      </c>
      <c r="X45" s="112">
        <v>230</v>
      </c>
      <c r="Y45" s="112">
        <v>183</v>
      </c>
      <c r="Z45" s="112">
        <v>249</v>
      </c>
    </row>
    <row r="46" spans="19:32" x14ac:dyDescent="0.25">
      <c r="S46" s="115" t="s">
        <v>38</v>
      </c>
      <c r="T46" s="115"/>
      <c r="U46" s="112"/>
      <c r="V46" s="112">
        <v>520</v>
      </c>
      <c r="W46" s="112">
        <v>563</v>
      </c>
      <c r="X46" s="112">
        <v>564</v>
      </c>
      <c r="Y46" s="112">
        <v>526</v>
      </c>
      <c r="Z46" s="112">
        <v>586</v>
      </c>
    </row>
    <row r="47" spans="19:32" x14ac:dyDescent="0.25">
      <c r="S47" s="115" t="s">
        <v>39</v>
      </c>
      <c r="T47" s="115"/>
      <c r="U47" s="112"/>
      <c r="V47" s="112">
        <v>737</v>
      </c>
      <c r="W47" s="112">
        <v>742</v>
      </c>
      <c r="X47" s="112">
        <v>804</v>
      </c>
      <c r="Y47" s="112">
        <v>701</v>
      </c>
      <c r="Z47" s="112">
        <v>746</v>
      </c>
    </row>
    <row r="48" spans="19:32" x14ac:dyDescent="0.25">
      <c r="S48" s="115" t="s">
        <v>40</v>
      </c>
      <c r="T48" s="115"/>
      <c r="U48" s="112"/>
      <c r="V48" s="112">
        <v>860</v>
      </c>
      <c r="W48" s="112">
        <v>890</v>
      </c>
      <c r="X48" s="112">
        <v>883</v>
      </c>
      <c r="Y48" s="112">
        <v>828</v>
      </c>
      <c r="Z48" s="112">
        <v>982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969</v>
      </c>
      <c r="W49" s="112">
        <v>948</v>
      </c>
      <c r="X49" s="112">
        <v>933</v>
      </c>
      <c r="Y49" s="112">
        <v>956</v>
      </c>
      <c r="Z49" s="112">
        <v>969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Somerset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876</v>
      </c>
      <c r="W50" s="112">
        <v>907</v>
      </c>
      <c r="X50" s="112">
        <v>1005</v>
      </c>
      <c r="Y50" s="112">
        <v>1061</v>
      </c>
      <c r="Z50" s="112">
        <v>1091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854</v>
      </c>
      <c r="W51" s="112">
        <v>859</v>
      </c>
      <c r="X51" s="112">
        <v>758</v>
      </c>
      <c r="Y51" s="112">
        <v>764</v>
      </c>
      <c r="Z51" s="112">
        <v>869</v>
      </c>
    </row>
    <row r="52" spans="1:26" ht="15" customHeight="1" x14ac:dyDescent="0.25">
      <c r="S52" s="115" t="s">
        <v>44</v>
      </c>
      <c r="T52" s="115"/>
      <c r="U52" s="112"/>
      <c r="V52" s="112">
        <v>922</v>
      </c>
      <c r="W52" s="112">
        <v>934</v>
      </c>
      <c r="X52" s="112">
        <v>933</v>
      </c>
      <c r="Y52" s="112">
        <v>912</v>
      </c>
      <c r="Z52" s="112">
        <v>880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901</v>
      </c>
      <c r="W53" s="112">
        <v>908</v>
      </c>
      <c r="X53" s="112">
        <v>946</v>
      </c>
      <c r="Y53" s="112">
        <v>957</v>
      </c>
      <c r="Z53" s="112">
        <v>987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859</v>
      </c>
      <c r="W54" s="112">
        <v>899</v>
      </c>
      <c r="X54" s="112">
        <v>860</v>
      </c>
      <c r="Y54" s="112">
        <v>887</v>
      </c>
      <c r="Z54" s="112">
        <v>898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657</v>
      </c>
      <c r="W55" s="112">
        <v>709</v>
      </c>
      <c r="X55" s="112">
        <v>691</v>
      </c>
      <c r="Y55" s="112">
        <v>729</v>
      </c>
      <c r="Z55" s="112">
        <v>779</v>
      </c>
    </row>
    <row r="56" spans="1:26" ht="15" customHeight="1" x14ac:dyDescent="0.25">
      <c r="S56" s="115" t="s">
        <v>48</v>
      </c>
      <c r="T56" s="115"/>
      <c r="U56" s="112"/>
      <c r="V56" s="112">
        <v>341</v>
      </c>
      <c r="W56" s="112">
        <v>363</v>
      </c>
      <c r="X56" s="112">
        <v>400</v>
      </c>
      <c r="Y56" s="112">
        <v>427</v>
      </c>
      <c r="Z56" s="112">
        <v>403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162</v>
      </c>
      <c r="W57" s="112">
        <v>174</v>
      </c>
      <c r="X57" s="112">
        <v>161</v>
      </c>
      <c r="Y57" s="112">
        <v>191</v>
      </c>
      <c r="Z57" s="112">
        <v>196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57</v>
      </c>
      <c r="W58" s="112">
        <v>74</v>
      </c>
      <c r="X58" s="112">
        <v>70</v>
      </c>
      <c r="Y58" s="112">
        <v>86</v>
      </c>
      <c r="Z58" s="112">
        <v>87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24</v>
      </c>
      <c r="W59" s="112">
        <v>28</v>
      </c>
      <c r="X59" s="112">
        <v>22</v>
      </c>
      <c r="Y59" s="112">
        <v>26</v>
      </c>
      <c r="Z59" s="112">
        <v>34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17</v>
      </c>
      <c r="W60" s="112">
        <v>23</v>
      </c>
      <c r="X60" s="112">
        <v>13</v>
      </c>
      <c r="Y60" s="112">
        <v>22</v>
      </c>
      <c r="Z60" s="112">
        <v>27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9034</v>
      </c>
      <c r="W61" s="112">
        <v>9271</v>
      </c>
      <c r="X61" s="112">
        <v>9302</v>
      </c>
      <c r="Y61" s="112">
        <v>9271</v>
      </c>
      <c r="Z61" s="112">
        <v>9804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18</v>
      </c>
      <c r="W63" s="112">
        <v>11</v>
      </c>
      <c r="X63" s="112">
        <v>16</v>
      </c>
      <c r="Y63" s="112">
        <v>18</v>
      </c>
      <c r="Z63" s="112">
        <v>29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207</v>
      </c>
      <c r="W64" s="112">
        <v>247</v>
      </c>
      <c r="X64" s="112">
        <v>280</v>
      </c>
      <c r="Y64" s="112">
        <v>257</v>
      </c>
      <c r="Z64" s="112">
        <v>309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Somerset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466</v>
      </c>
      <c r="W65" s="112">
        <v>504</v>
      </c>
      <c r="X65" s="112">
        <v>497</v>
      </c>
      <c r="Y65" s="112">
        <v>517</v>
      </c>
      <c r="Z65" s="112">
        <v>573</v>
      </c>
    </row>
    <row r="66" spans="1:26" x14ac:dyDescent="0.25">
      <c r="S66" s="115" t="s">
        <v>39</v>
      </c>
      <c r="T66" s="115"/>
      <c r="U66" s="112"/>
      <c r="V66" s="112">
        <v>537</v>
      </c>
      <c r="W66" s="112">
        <v>573</v>
      </c>
      <c r="X66" s="112">
        <v>568</v>
      </c>
      <c r="Y66" s="112">
        <v>628</v>
      </c>
      <c r="Z66" s="112">
        <v>576</v>
      </c>
    </row>
    <row r="67" spans="1:26" x14ac:dyDescent="0.25">
      <c r="S67" s="115" t="s">
        <v>40</v>
      </c>
      <c r="T67" s="115"/>
      <c r="U67" s="112"/>
      <c r="V67" s="112">
        <v>573</v>
      </c>
      <c r="W67" s="112">
        <v>648</v>
      </c>
      <c r="X67" s="112">
        <v>694</v>
      </c>
      <c r="Y67" s="112">
        <v>716</v>
      </c>
      <c r="Z67" s="112">
        <v>801</v>
      </c>
    </row>
    <row r="68" spans="1:26" x14ac:dyDescent="0.25">
      <c r="S68" s="115" t="s">
        <v>41</v>
      </c>
      <c r="T68" s="115"/>
      <c r="U68" s="112"/>
      <c r="V68" s="112">
        <v>663</v>
      </c>
      <c r="W68" s="112">
        <v>714</v>
      </c>
      <c r="X68" s="112">
        <v>702</v>
      </c>
      <c r="Y68" s="112">
        <v>704</v>
      </c>
      <c r="Z68" s="112">
        <v>858</v>
      </c>
    </row>
    <row r="69" spans="1:26" x14ac:dyDescent="0.25">
      <c r="S69" s="115" t="s">
        <v>42</v>
      </c>
      <c r="T69" s="115"/>
      <c r="U69" s="112"/>
      <c r="V69" s="112">
        <v>662</v>
      </c>
      <c r="W69" s="112">
        <v>701</v>
      </c>
      <c r="X69" s="112">
        <v>751</v>
      </c>
      <c r="Y69" s="112">
        <v>767</v>
      </c>
      <c r="Z69" s="112">
        <v>853</v>
      </c>
    </row>
    <row r="70" spans="1:26" x14ac:dyDescent="0.25">
      <c r="S70" s="115" t="s">
        <v>43</v>
      </c>
      <c r="T70" s="115"/>
      <c r="U70" s="112"/>
      <c r="V70" s="112">
        <v>710</v>
      </c>
      <c r="W70" s="112">
        <v>716</v>
      </c>
      <c r="X70" s="112">
        <v>714</v>
      </c>
      <c r="Y70" s="112">
        <v>745</v>
      </c>
      <c r="Z70" s="112">
        <v>760</v>
      </c>
    </row>
    <row r="71" spans="1:26" x14ac:dyDescent="0.25">
      <c r="S71" s="115" t="s">
        <v>44</v>
      </c>
      <c r="T71" s="115"/>
      <c r="U71" s="112"/>
      <c r="V71" s="112">
        <v>805</v>
      </c>
      <c r="W71" s="112">
        <v>884</v>
      </c>
      <c r="X71" s="112">
        <v>876</v>
      </c>
      <c r="Y71" s="112">
        <v>895</v>
      </c>
      <c r="Z71" s="112">
        <v>921</v>
      </c>
    </row>
    <row r="72" spans="1:26" x14ac:dyDescent="0.25">
      <c r="S72" s="115" t="s">
        <v>45</v>
      </c>
      <c r="T72" s="115"/>
      <c r="U72" s="112"/>
      <c r="V72" s="112">
        <v>826</v>
      </c>
      <c r="W72" s="112">
        <v>866</v>
      </c>
      <c r="X72" s="112">
        <v>872</v>
      </c>
      <c r="Y72" s="112">
        <v>833</v>
      </c>
      <c r="Z72" s="112">
        <v>960</v>
      </c>
    </row>
    <row r="73" spans="1:26" x14ac:dyDescent="0.25">
      <c r="S73" s="115" t="s">
        <v>46</v>
      </c>
      <c r="T73" s="115"/>
      <c r="U73" s="112"/>
      <c r="V73" s="112">
        <v>748</v>
      </c>
      <c r="W73" s="112">
        <v>761</v>
      </c>
      <c r="X73" s="112">
        <v>813</v>
      </c>
      <c r="Y73" s="112">
        <v>848</v>
      </c>
      <c r="Z73" s="112">
        <v>888</v>
      </c>
    </row>
    <row r="74" spans="1:26" x14ac:dyDescent="0.25">
      <c r="S74" s="115" t="s">
        <v>47</v>
      </c>
      <c r="T74" s="115"/>
      <c r="U74" s="112"/>
      <c r="V74" s="112">
        <v>461</v>
      </c>
      <c r="W74" s="112">
        <v>544</v>
      </c>
      <c r="X74" s="112">
        <v>539</v>
      </c>
      <c r="Y74" s="112">
        <v>586</v>
      </c>
      <c r="Z74" s="112">
        <v>618</v>
      </c>
    </row>
    <row r="75" spans="1:26" x14ac:dyDescent="0.25">
      <c r="S75" s="115" t="s">
        <v>48</v>
      </c>
      <c r="T75" s="115"/>
      <c r="U75" s="112"/>
      <c r="V75" s="112">
        <v>224</v>
      </c>
      <c r="W75" s="112">
        <v>207</v>
      </c>
      <c r="X75" s="112">
        <v>225</v>
      </c>
      <c r="Y75" s="112">
        <v>283</v>
      </c>
      <c r="Z75" s="112">
        <v>264</v>
      </c>
    </row>
    <row r="76" spans="1:26" x14ac:dyDescent="0.25">
      <c r="S76" s="115" t="s">
        <v>49</v>
      </c>
      <c r="T76" s="115"/>
      <c r="U76" s="112"/>
      <c r="V76" s="112">
        <v>99</v>
      </c>
      <c r="W76" s="112">
        <v>126</v>
      </c>
      <c r="X76" s="112">
        <v>118</v>
      </c>
      <c r="Y76" s="112">
        <v>116</v>
      </c>
      <c r="Z76" s="112">
        <v>127</v>
      </c>
    </row>
    <row r="77" spans="1:26" x14ac:dyDescent="0.25">
      <c r="S77" s="115" t="s">
        <v>50</v>
      </c>
      <c r="T77" s="115"/>
      <c r="U77" s="112"/>
      <c r="V77" s="112">
        <v>34</v>
      </c>
      <c r="W77" s="112">
        <v>50</v>
      </c>
      <c r="X77" s="112">
        <v>40</v>
      </c>
      <c r="Y77" s="112">
        <v>51</v>
      </c>
      <c r="Z77" s="112">
        <v>56</v>
      </c>
    </row>
    <row r="78" spans="1:26" x14ac:dyDescent="0.25">
      <c r="S78" s="115" t="s">
        <v>51</v>
      </c>
      <c r="T78" s="115"/>
      <c r="U78" s="112"/>
      <c r="V78" s="112">
        <v>15</v>
      </c>
      <c r="W78" s="112">
        <v>13</v>
      </c>
      <c r="X78" s="112">
        <v>22</v>
      </c>
      <c r="Y78" s="112">
        <v>22</v>
      </c>
      <c r="Z78" s="112">
        <v>22</v>
      </c>
    </row>
    <row r="79" spans="1:26" x14ac:dyDescent="0.25">
      <c r="S79" s="115" t="s">
        <v>52</v>
      </c>
      <c r="T79" s="115"/>
      <c r="U79" s="112"/>
      <c r="V79" s="112">
        <v>15</v>
      </c>
      <c r="W79" s="112">
        <v>19</v>
      </c>
      <c r="X79" s="112">
        <v>16</v>
      </c>
      <c r="Y79" s="112">
        <v>13</v>
      </c>
      <c r="Z79" s="112">
        <v>13</v>
      </c>
    </row>
    <row r="80" spans="1:26" x14ac:dyDescent="0.25">
      <c r="S80" s="118" t="s">
        <v>53</v>
      </c>
      <c r="T80" s="118"/>
      <c r="U80" s="112"/>
      <c r="V80" s="112">
        <v>7072</v>
      </c>
      <c r="W80" s="112">
        <v>7581</v>
      </c>
      <c r="X80" s="112">
        <v>7743</v>
      </c>
      <c r="Y80" s="112">
        <v>7998</v>
      </c>
      <c r="Z80" s="112">
        <v>8628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Somerset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521</v>
      </c>
      <c r="W83" s="112">
        <v>518</v>
      </c>
      <c r="X83" s="112">
        <v>539</v>
      </c>
      <c r="Y83" s="112">
        <v>565</v>
      </c>
      <c r="Z83" s="112">
        <v>596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353</v>
      </c>
      <c r="W84" s="112">
        <v>372</v>
      </c>
      <c r="X84" s="112">
        <v>377</v>
      </c>
      <c r="Y84" s="112">
        <v>385</v>
      </c>
      <c r="Z84" s="112">
        <v>394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1065</v>
      </c>
      <c r="W85" s="112">
        <v>1145</v>
      </c>
      <c r="X85" s="112">
        <v>1264</v>
      </c>
      <c r="Y85" s="112">
        <v>1311</v>
      </c>
      <c r="Z85" s="112">
        <v>1291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18,442</v>
      </c>
      <c r="D86" s="96">
        <f t="shared" ref="D86:D91" si="4">AD4</f>
        <v>6.811073786632682E-2</v>
      </c>
      <c r="E86" s="97">
        <f t="shared" ref="E86:E91" si="5">AD4</f>
        <v>6.811073786632682E-2</v>
      </c>
      <c r="F86" s="96">
        <f t="shared" ref="F86:F91" si="6">AF4</f>
        <v>0.14553698987514752</v>
      </c>
      <c r="G86" s="97">
        <f t="shared" ref="G86:G91" si="7">AF4</f>
        <v>0.14553698987514752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310</v>
      </c>
      <c r="W86" s="112">
        <v>335</v>
      </c>
      <c r="X86" s="112">
        <v>335</v>
      </c>
      <c r="Y86" s="112">
        <v>326</v>
      </c>
      <c r="Z86" s="112">
        <v>352</v>
      </c>
    </row>
    <row r="87" spans="1:30" ht="15" customHeight="1" x14ac:dyDescent="0.25">
      <c r="A87" s="98" t="s">
        <v>4</v>
      </c>
      <c r="B87" s="49"/>
      <c r="C87" s="57" t="str">
        <f t="shared" si="3"/>
        <v>9,804</v>
      </c>
      <c r="D87" s="96">
        <f t="shared" si="4"/>
        <v>5.7035040431266948E-2</v>
      </c>
      <c r="E87" s="97">
        <f t="shared" si="5"/>
        <v>5.7035040431266948E-2</v>
      </c>
      <c r="F87" s="96">
        <f t="shared" si="6"/>
        <v>8.5594064887609456E-2</v>
      </c>
      <c r="G87" s="97">
        <f t="shared" si="7"/>
        <v>8.5594064887609456E-2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202</v>
      </c>
      <c r="W87" s="112">
        <v>215</v>
      </c>
      <c r="X87" s="112">
        <v>184</v>
      </c>
      <c r="Y87" s="112">
        <v>193</v>
      </c>
      <c r="Z87" s="112">
        <v>198</v>
      </c>
    </row>
    <row r="88" spans="1:30" ht="15" customHeight="1" x14ac:dyDescent="0.25">
      <c r="A88" s="98" t="s">
        <v>5</v>
      </c>
      <c r="B88" s="49"/>
      <c r="C88" s="57" t="str">
        <f t="shared" si="3"/>
        <v>8,628</v>
      </c>
      <c r="D88" s="96">
        <f t="shared" si="4"/>
        <v>7.9039519759879884E-2</v>
      </c>
      <c r="E88" s="97">
        <f t="shared" si="5"/>
        <v>7.9039519759879884E-2</v>
      </c>
      <c r="F88" s="96">
        <f t="shared" si="6"/>
        <v>0.22002262443438925</v>
      </c>
      <c r="G88" s="97">
        <f t="shared" si="7"/>
        <v>0.22002262443438925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244</v>
      </c>
      <c r="W88" s="112">
        <v>245</v>
      </c>
      <c r="X88" s="112">
        <v>235</v>
      </c>
      <c r="Y88" s="112">
        <v>252</v>
      </c>
      <c r="Z88" s="112">
        <v>268</v>
      </c>
    </row>
    <row r="89" spans="1:30" ht="15" customHeight="1" x14ac:dyDescent="0.25">
      <c r="A89" s="49" t="s">
        <v>6</v>
      </c>
      <c r="B89" s="49"/>
      <c r="C89" s="57" t="str">
        <f t="shared" si="3"/>
        <v>12,996</v>
      </c>
      <c r="D89" s="96">
        <f t="shared" si="4"/>
        <v>2.1055939660590717E-2</v>
      </c>
      <c r="E89" s="97">
        <f t="shared" si="5"/>
        <v>2.1055939660590717E-2</v>
      </c>
      <c r="F89" s="96">
        <f t="shared" si="6"/>
        <v>0.11687865245788931</v>
      </c>
      <c r="G89" s="97">
        <f t="shared" si="7"/>
        <v>0.11687865245788931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931</v>
      </c>
      <c r="W89" s="112">
        <v>950</v>
      </c>
      <c r="X89" s="112">
        <v>951</v>
      </c>
      <c r="Y89" s="112">
        <v>973</v>
      </c>
      <c r="Z89" s="112">
        <v>948</v>
      </c>
    </row>
    <row r="90" spans="1:30" ht="15" customHeight="1" x14ac:dyDescent="0.25">
      <c r="A90" s="49" t="s">
        <v>98</v>
      </c>
      <c r="B90" s="49"/>
      <c r="C90" s="57" t="str">
        <f t="shared" si="3"/>
        <v>$47,637</v>
      </c>
      <c r="D90" s="96">
        <f t="shared" si="4"/>
        <v>1.5430195460937268E-2</v>
      </c>
      <c r="E90" s="97">
        <f t="shared" si="5"/>
        <v>1.5430195460937268E-2</v>
      </c>
      <c r="F90" s="96">
        <f t="shared" si="6"/>
        <v>9.2082582442484906E-2</v>
      </c>
      <c r="G90" s="97">
        <f t="shared" si="7"/>
        <v>9.2082582442484906E-2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1255</v>
      </c>
      <c r="W90" s="112">
        <v>1274</v>
      </c>
      <c r="X90" s="112">
        <v>1376</v>
      </c>
      <c r="Y90" s="112">
        <v>1353</v>
      </c>
      <c r="Z90" s="112">
        <v>1429</v>
      </c>
    </row>
    <row r="91" spans="1:30" ht="15" customHeight="1" x14ac:dyDescent="0.25">
      <c r="A91" s="49" t="s">
        <v>7</v>
      </c>
      <c r="B91" s="49"/>
      <c r="C91" s="57" t="str">
        <f t="shared" si="3"/>
        <v>$683.0 mil</v>
      </c>
      <c r="D91" s="96">
        <f t="shared" si="4"/>
        <v>6.4059285439645564E-2</v>
      </c>
      <c r="E91" s="97">
        <f t="shared" si="5"/>
        <v>6.4059285439645564E-2</v>
      </c>
      <c r="F91" s="96">
        <f t="shared" si="6"/>
        <v>0.24510749511366869</v>
      </c>
      <c r="G91" s="97">
        <f t="shared" si="7"/>
        <v>0.24510749511366869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6401</v>
      </c>
      <c r="W91" s="112">
        <v>6624</v>
      </c>
      <c r="X91" s="112">
        <v>6636</v>
      </c>
      <c r="Y91" s="112">
        <v>6836</v>
      </c>
      <c r="Z91" s="112">
        <v>6929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355</v>
      </c>
      <c r="W93" s="112">
        <v>359</v>
      </c>
      <c r="X93" s="112">
        <v>372</v>
      </c>
      <c r="Y93" s="112">
        <v>396</v>
      </c>
      <c r="Z93" s="112">
        <v>468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665</v>
      </c>
      <c r="W94" s="112">
        <v>741</v>
      </c>
      <c r="X94" s="112">
        <v>761</v>
      </c>
      <c r="Y94" s="112">
        <v>793</v>
      </c>
      <c r="Z94" s="112">
        <v>821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205</v>
      </c>
      <c r="W95" s="112">
        <v>203</v>
      </c>
      <c r="X95" s="112">
        <v>214</v>
      </c>
      <c r="Y95" s="112">
        <v>214</v>
      </c>
      <c r="Z95" s="112">
        <v>236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886</v>
      </c>
      <c r="W96" s="112">
        <v>941</v>
      </c>
      <c r="X96" s="112">
        <v>998</v>
      </c>
      <c r="Y96" s="112">
        <v>1037</v>
      </c>
      <c r="Z96" s="112">
        <v>1130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872</v>
      </c>
      <c r="W97" s="112">
        <v>925</v>
      </c>
      <c r="X97" s="112">
        <v>917</v>
      </c>
      <c r="Y97" s="112">
        <v>942</v>
      </c>
      <c r="Z97" s="112">
        <v>926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509</v>
      </c>
      <c r="W98" s="112">
        <v>550</v>
      </c>
      <c r="X98" s="112">
        <v>544</v>
      </c>
      <c r="Y98" s="112">
        <v>519</v>
      </c>
      <c r="Z98" s="112">
        <v>526</v>
      </c>
    </row>
    <row r="99" spans="1:32" ht="15" customHeight="1" x14ac:dyDescent="0.25">
      <c r="S99" s="115" t="s">
        <v>199</v>
      </c>
      <c r="T99" s="115"/>
      <c r="U99" s="112"/>
      <c r="V99" s="112">
        <v>81</v>
      </c>
      <c r="W99" s="112">
        <v>83</v>
      </c>
      <c r="X99" s="112">
        <v>91</v>
      </c>
      <c r="Y99" s="112">
        <v>104</v>
      </c>
      <c r="Z99" s="112">
        <v>85</v>
      </c>
    </row>
    <row r="100" spans="1:32" ht="15" customHeight="1" x14ac:dyDescent="0.25">
      <c r="S100" s="115" t="s">
        <v>58</v>
      </c>
      <c r="T100" s="115"/>
      <c r="U100" s="112"/>
      <c r="V100" s="112">
        <v>645</v>
      </c>
      <c r="W100" s="112">
        <v>698</v>
      </c>
      <c r="X100" s="112">
        <v>726</v>
      </c>
      <c r="Y100" s="112">
        <v>788</v>
      </c>
      <c r="Z100" s="112">
        <v>817</v>
      </c>
    </row>
    <row r="101" spans="1:32" x14ac:dyDescent="0.25">
      <c r="A101" s="18"/>
      <c r="S101" s="118" t="s">
        <v>53</v>
      </c>
      <c r="T101" s="118"/>
      <c r="U101" s="112"/>
      <c r="V101" s="112">
        <v>5240</v>
      </c>
      <c r="W101" s="112">
        <v>5612</v>
      </c>
      <c r="X101" s="112">
        <v>5685</v>
      </c>
      <c r="Y101" s="112">
        <v>5888</v>
      </c>
      <c r="Z101" s="112">
        <v>6062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11675</v>
      </c>
      <c r="W104" s="112">
        <v>12034</v>
      </c>
      <c r="X104" s="112">
        <v>12401</v>
      </c>
      <c r="Y104" s="112">
        <v>13334</v>
      </c>
      <c r="Z104" s="112">
        <v>13334</v>
      </c>
      <c r="AB104" s="109" t="str">
        <f>TEXT(Z104,"###,###")</f>
        <v>13,334</v>
      </c>
      <c r="AD104" s="130">
        <f>Z104/($Z$4)*100</f>
        <v>72.302353323934497</v>
      </c>
      <c r="AF104" s="109"/>
    </row>
    <row r="105" spans="1:32" x14ac:dyDescent="0.25">
      <c r="S105" s="115" t="s">
        <v>17</v>
      </c>
      <c r="T105" s="115"/>
      <c r="U105" s="112"/>
      <c r="V105" s="112">
        <v>2846</v>
      </c>
      <c r="W105" s="112">
        <v>2876</v>
      </c>
      <c r="X105" s="112">
        <v>2944</v>
      </c>
      <c r="Y105" s="112">
        <v>3016</v>
      </c>
      <c r="Z105" s="112">
        <v>3039</v>
      </c>
      <c r="AB105" s="109" t="str">
        <f>TEXT(Z105,"###,###")</f>
        <v>3,039</v>
      </c>
      <c r="AD105" s="130">
        <f>Z105/($Z$4)*100</f>
        <v>16.478689946860428</v>
      </c>
      <c r="AF105" s="109"/>
    </row>
    <row r="106" spans="1:32" x14ac:dyDescent="0.25">
      <c r="S106" s="118" t="s">
        <v>53</v>
      </c>
      <c r="T106" s="118"/>
      <c r="U106" s="120"/>
      <c r="V106" s="120">
        <v>14521</v>
      </c>
      <c r="W106" s="120">
        <v>14910</v>
      </c>
      <c r="X106" s="120">
        <v>15345</v>
      </c>
      <c r="Y106" s="120">
        <v>16350</v>
      </c>
      <c r="Z106" s="120">
        <v>16373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2507</v>
      </c>
      <c r="W108" s="112">
        <v>2874</v>
      </c>
      <c r="X108" s="112">
        <v>2546</v>
      </c>
      <c r="Y108" s="112">
        <v>2747</v>
      </c>
      <c r="Z108" s="112">
        <v>2817</v>
      </c>
      <c r="AB108" s="109" t="str">
        <f>TEXT(Z108,"###,###")</f>
        <v>2,817</v>
      </c>
      <c r="AD108" s="130">
        <f>Z108/($Z$4)*100</f>
        <v>15.274915952716626</v>
      </c>
      <c r="AF108" s="109"/>
    </row>
    <row r="109" spans="1:32" x14ac:dyDescent="0.25">
      <c r="S109" s="115" t="s">
        <v>20</v>
      </c>
      <c r="T109" s="115"/>
      <c r="U109" s="112"/>
      <c r="V109" s="112">
        <v>2418</v>
      </c>
      <c r="W109" s="112">
        <v>2453</v>
      </c>
      <c r="X109" s="112">
        <v>2349</v>
      </c>
      <c r="Y109" s="112">
        <v>2274</v>
      </c>
      <c r="Z109" s="112">
        <v>2573</v>
      </c>
      <c r="AB109" s="109" t="str">
        <f>TEXT(Z109,"###,###")</f>
        <v>2,573</v>
      </c>
      <c r="AD109" s="130">
        <f>Z109/($Z$4)*100</f>
        <v>13.951849040234249</v>
      </c>
      <c r="AF109" s="109"/>
    </row>
    <row r="110" spans="1:32" x14ac:dyDescent="0.25">
      <c r="S110" s="115" t="s">
        <v>21</v>
      </c>
      <c r="T110" s="115"/>
      <c r="U110" s="112"/>
      <c r="V110" s="112">
        <v>3426</v>
      </c>
      <c r="W110" s="112">
        <v>3350</v>
      </c>
      <c r="X110" s="112">
        <v>3426</v>
      </c>
      <c r="Y110" s="112">
        <v>3572</v>
      </c>
      <c r="Z110" s="112">
        <v>3970</v>
      </c>
      <c r="AB110" s="109" t="str">
        <f>TEXT(Z110,"###,###")</f>
        <v>3,970</v>
      </c>
      <c r="AD110" s="130">
        <f>Z110/($Z$4)*100</f>
        <v>21.526949354733759</v>
      </c>
      <c r="AF110" s="109"/>
    </row>
    <row r="111" spans="1:32" x14ac:dyDescent="0.25">
      <c r="S111" s="115" t="s">
        <v>22</v>
      </c>
      <c r="T111" s="115"/>
      <c r="U111" s="112"/>
      <c r="V111" s="112">
        <v>5943</v>
      </c>
      <c r="W111" s="112">
        <v>6124</v>
      </c>
      <c r="X111" s="112">
        <v>6782</v>
      </c>
      <c r="Y111" s="112">
        <v>6729</v>
      </c>
      <c r="Z111" s="112">
        <v>7201</v>
      </c>
      <c r="AB111" s="109" t="str">
        <f>TEXT(Z111,"###,###")</f>
        <v>7,201</v>
      </c>
      <c r="AD111" s="130">
        <f>Z111/($Z$4)*100</f>
        <v>39.04674113436721</v>
      </c>
      <c r="AF111" s="109"/>
    </row>
    <row r="112" spans="1:32" x14ac:dyDescent="0.25">
      <c r="S112" s="118" t="s">
        <v>53</v>
      </c>
      <c r="T112" s="118"/>
      <c r="U112" s="112"/>
      <c r="V112" s="112">
        <v>16104</v>
      </c>
      <c r="W112" s="112">
        <v>16845</v>
      </c>
      <c r="X112" s="112">
        <v>17038</v>
      </c>
      <c r="Y112" s="112">
        <v>17266</v>
      </c>
      <c r="Z112" s="112">
        <v>18442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42.62</v>
      </c>
      <c r="W118" s="131">
        <v>42.87</v>
      </c>
      <c r="X118" s="131">
        <v>42.62</v>
      </c>
      <c r="Y118" s="131">
        <v>43.03</v>
      </c>
      <c r="Z118" s="131">
        <v>43.01</v>
      </c>
      <c r="AB118" s="109" t="str">
        <f>TEXT(Z118,"##.0")</f>
        <v>43.0</v>
      </c>
    </row>
    <row r="120" spans="19:32" x14ac:dyDescent="0.25">
      <c r="S120" s="101" t="s">
        <v>100</v>
      </c>
      <c r="T120" s="112"/>
      <c r="U120" s="112"/>
      <c r="V120" s="112">
        <v>9350</v>
      </c>
      <c r="W120" s="112">
        <v>9763</v>
      </c>
      <c r="X120" s="112">
        <v>9902</v>
      </c>
      <c r="Y120" s="112">
        <v>10184</v>
      </c>
      <c r="Z120" s="112">
        <v>10429</v>
      </c>
      <c r="AB120" s="109" t="str">
        <f>TEXT(Z120,"###,###")</f>
        <v>10,429</v>
      </c>
    </row>
    <row r="121" spans="19:32" x14ac:dyDescent="0.25">
      <c r="S121" s="101" t="s">
        <v>101</v>
      </c>
      <c r="T121" s="112"/>
      <c r="U121" s="112"/>
      <c r="V121" s="112">
        <v>1226</v>
      </c>
      <c r="W121" s="112">
        <v>1387</v>
      </c>
      <c r="X121" s="112">
        <v>1281</v>
      </c>
      <c r="Y121" s="112">
        <v>1369</v>
      </c>
      <c r="Z121" s="112">
        <v>1342</v>
      </c>
      <c r="AB121" s="109" t="str">
        <f>TEXT(Z121,"###,###")</f>
        <v>1,342</v>
      </c>
    </row>
    <row r="122" spans="19:32" x14ac:dyDescent="0.25">
      <c r="S122" s="101" t="s">
        <v>102</v>
      </c>
      <c r="T122" s="112"/>
      <c r="U122" s="112"/>
      <c r="V122" s="112">
        <v>1058</v>
      </c>
      <c r="W122" s="112">
        <v>1094</v>
      </c>
      <c r="X122" s="112">
        <v>1139</v>
      </c>
      <c r="Y122" s="112">
        <v>1173</v>
      </c>
      <c r="Z122" s="112">
        <v>1222</v>
      </c>
      <c r="AB122" s="109" t="str">
        <f>TEXT(Z122,"###,###")</f>
        <v>1,222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10408</v>
      </c>
      <c r="W124" s="112">
        <v>10857</v>
      </c>
      <c r="X124" s="112">
        <v>11041</v>
      </c>
      <c r="Y124" s="112">
        <v>11357</v>
      </c>
      <c r="Z124" s="112">
        <v>11651</v>
      </c>
      <c r="AB124" s="109" t="str">
        <f>TEXT(Z124,"###,###")</f>
        <v>11,651</v>
      </c>
      <c r="AD124" s="127">
        <f>Z124/$Z$7*100</f>
        <v>89.65066174207449</v>
      </c>
    </row>
    <row r="125" spans="19:32" x14ac:dyDescent="0.25">
      <c r="S125" s="101" t="s">
        <v>104</v>
      </c>
      <c r="T125" s="112"/>
      <c r="U125" s="112"/>
      <c r="V125" s="112">
        <v>2284</v>
      </c>
      <c r="W125" s="112">
        <v>2481</v>
      </c>
      <c r="X125" s="112">
        <v>2420</v>
      </c>
      <c r="Y125" s="112">
        <v>2542</v>
      </c>
      <c r="Z125" s="112">
        <v>2564</v>
      </c>
      <c r="AB125" s="109" t="str">
        <f>TEXT(Z125,"###,###")</f>
        <v>2,564</v>
      </c>
      <c r="AD125" s="127">
        <f>Z125/$Z$7*100</f>
        <v>19.729147429978454</v>
      </c>
    </row>
    <row r="127" spans="19:32" x14ac:dyDescent="0.25">
      <c r="S127" s="101" t="s">
        <v>105</v>
      </c>
      <c r="T127" s="112"/>
      <c r="U127" s="112"/>
      <c r="V127" s="112">
        <v>6396</v>
      </c>
      <c r="W127" s="112">
        <v>6625</v>
      </c>
      <c r="X127" s="112">
        <v>6631</v>
      </c>
      <c r="Y127" s="112">
        <v>6838</v>
      </c>
      <c r="Z127" s="112">
        <v>6925</v>
      </c>
      <c r="AB127" s="109" t="str">
        <f>TEXT(Z127,"###,###")</f>
        <v>6,925</v>
      </c>
      <c r="AD127" s="127">
        <f>Z127/$Z$7*100</f>
        <v>53.285626346568172</v>
      </c>
    </row>
    <row r="128" spans="19:32" x14ac:dyDescent="0.25">
      <c r="S128" s="101" t="s">
        <v>106</v>
      </c>
      <c r="T128" s="112"/>
      <c r="U128" s="112"/>
      <c r="V128" s="112">
        <v>5236</v>
      </c>
      <c r="W128" s="112">
        <v>5616</v>
      </c>
      <c r="X128" s="112">
        <v>5684</v>
      </c>
      <c r="Y128" s="112">
        <v>5889</v>
      </c>
      <c r="Z128" s="112">
        <v>6059</v>
      </c>
      <c r="AB128" s="109" t="str">
        <f>TEXT(Z128,"###,###")</f>
        <v>6,059</v>
      </c>
      <c r="AD128" s="127">
        <f>Z128/$Z$7*100</f>
        <v>46.622037550015385</v>
      </c>
    </row>
    <row r="130" spans="19:20" x14ac:dyDescent="0.25">
      <c r="S130" s="101" t="s">
        <v>280</v>
      </c>
      <c r="T130" s="127">
        <v>80.247768544167442</v>
      </c>
    </row>
    <row r="131" spans="19:20" x14ac:dyDescent="0.25">
      <c r="S131" s="101" t="s">
        <v>281</v>
      </c>
      <c r="T131" s="127">
        <v>10.326254232071406</v>
      </c>
    </row>
    <row r="132" spans="19:20" x14ac:dyDescent="0.25">
      <c r="S132" s="101" t="s">
        <v>282</v>
      </c>
      <c r="T132" s="127">
        <v>9.4028931979070496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C4FCC39-554F-4A4A-AEA2-5FD07237B9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50D7B12-6E26-4735-A797-7F6FB2A1E7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D00489D-A9F5-4F9F-BDF2-D6929D0613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F285142-554C-4EAD-9161-C57C287259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11A95-5718-47B2-A1D4-EED388939B3F}">
  <sheetPr codeName="Sheet12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176</v>
      </c>
      <c r="T1" s="99"/>
      <c r="U1" s="99"/>
      <c r="V1" s="99"/>
      <c r="W1" s="99"/>
      <c r="X1" s="99"/>
      <c r="Y1" s="100" t="s">
        <v>261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176</v>
      </c>
      <c r="Y3" s="105" t="s">
        <v>261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9.64 South Burnett,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20196</v>
      </c>
      <c r="W4" s="108">
        <v>21445</v>
      </c>
      <c r="X4" s="108">
        <v>21657</v>
      </c>
      <c r="Y4" s="108">
        <v>21705</v>
      </c>
      <c r="Z4" s="108">
        <v>23178</v>
      </c>
      <c r="AB4" s="109" t="str">
        <f>TEXT(Z4,"###,###")</f>
        <v>23,178</v>
      </c>
      <c r="AD4" s="110">
        <f>Z4/Y4-1</f>
        <v>6.7864547339322678E-2</v>
      </c>
      <c r="AF4" s="110">
        <f>Z4/V4-1</f>
        <v>0.14765300059417696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10753</v>
      </c>
      <c r="W5" s="108">
        <v>11451</v>
      </c>
      <c r="X5" s="108">
        <v>11425</v>
      </c>
      <c r="Y5" s="108">
        <v>11494</v>
      </c>
      <c r="Z5" s="108">
        <v>12175</v>
      </c>
      <c r="AB5" s="109" t="str">
        <f>TEXT(Z5,"###,###")</f>
        <v>12,175</v>
      </c>
      <c r="AD5" s="110">
        <f t="shared" ref="AD5:AD9" si="0">Z5/Y5-1</f>
        <v>5.9248303462676288E-2</v>
      </c>
      <c r="AF5" s="110">
        <f t="shared" ref="AF5:AF9" si="1">Z5/V5-1</f>
        <v>0.13224216497721564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9436</v>
      </c>
      <c r="W6" s="108">
        <v>9990</v>
      </c>
      <c r="X6" s="108">
        <v>10234</v>
      </c>
      <c r="Y6" s="108">
        <v>10208</v>
      </c>
      <c r="Z6" s="108">
        <v>10980</v>
      </c>
      <c r="AB6" s="109" t="str">
        <f>TEXT(Z6,"###,###")</f>
        <v>10,980</v>
      </c>
      <c r="AD6" s="110">
        <f t="shared" si="0"/>
        <v>7.5626959247648839E-2</v>
      </c>
      <c r="AF6" s="110">
        <f t="shared" si="1"/>
        <v>0.16362865621025868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14325</v>
      </c>
      <c r="W7" s="108">
        <v>15201</v>
      </c>
      <c r="X7" s="108">
        <v>15107</v>
      </c>
      <c r="Y7" s="108">
        <v>15462</v>
      </c>
      <c r="Z7" s="108">
        <v>15910</v>
      </c>
      <c r="AB7" s="109" t="str">
        <f>TEXT(Z7,"###,###")</f>
        <v>15,910</v>
      </c>
      <c r="AD7" s="110">
        <f t="shared" si="0"/>
        <v>2.8974259474841446E-2</v>
      </c>
      <c r="AF7" s="110">
        <f t="shared" si="1"/>
        <v>0.11064572425828967</v>
      </c>
    </row>
    <row r="8" spans="1:32" ht="17.25" customHeight="1" x14ac:dyDescent="0.25">
      <c r="A8" s="64" t="s">
        <v>12</v>
      </c>
      <c r="B8" s="65"/>
      <c r="C8" s="29"/>
      <c r="D8" s="66" t="str">
        <f>AB4</f>
        <v>23,178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15,910</v>
      </c>
      <c r="P8" s="67"/>
      <c r="S8" s="107" t="s">
        <v>84</v>
      </c>
      <c r="T8" s="108"/>
      <c r="U8" s="108"/>
      <c r="V8" s="108">
        <v>38623.82</v>
      </c>
      <c r="W8" s="108">
        <v>39926.94</v>
      </c>
      <c r="X8" s="108">
        <v>40269</v>
      </c>
      <c r="Y8" s="108">
        <v>41137.550000000003</v>
      </c>
      <c r="Z8" s="108">
        <v>42907</v>
      </c>
      <c r="AB8" s="109" t="str">
        <f>TEXT(Z8,"$###,###")</f>
        <v>$42,907</v>
      </c>
      <c r="AD8" s="110">
        <f t="shared" si="0"/>
        <v>4.3013013657838162E-2</v>
      </c>
      <c r="AF8" s="110">
        <f t="shared" si="1"/>
        <v>0.11089477943921655</v>
      </c>
    </row>
    <row r="9" spans="1:32" x14ac:dyDescent="0.25">
      <c r="A9" s="30" t="s">
        <v>14</v>
      </c>
      <c r="B9" s="71"/>
      <c r="C9" s="72"/>
      <c r="D9" s="73">
        <f>AD104</f>
        <v>68.789369229441704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52.426147077309871</v>
      </c>
      <c r="P9" s="74" t="s">
        <v>85</v>
      </c>
      <c r="S9" s="107" t="s">
        <v>7</v>
      </c>
      <c r="T9" s="108"/>
      <c r="U9" s="108"/>
      <c r="V9" s="108">
        <v>730426845</v>
      </c>
      <c r="W9" s="108">
        <v>684213472</v>
      </c>
      <c r="X9" s="108">
        <v>697221819</v>
      </c>
      <c r="Y9" s="108">
        <v>707084840</v>
      </c>
      <c r="Z9" s="108">
        <v>772094848</v>
      </c>
      <c r="AB9" s="109" t="str">
        <f>TEXT(Z9/1000000,"$#,###.0")&amp;" mil"</f>
        <v>$772.1 mil</v>
      </c>
      <c r="AD9" s="110">
        <f t="shared" si="0"/>
        <v>9.1940887885533007E-2</v>
      </c>
      <c r="AF9" s="110">
        <f t="shared" si="1"/>
        <v>5.7046100215552675E-2</v>
      </c>
    </row>
    <row r="10" spans="1:32" x14ac:dyDescent="0.25">
      <c r="A10" s="30" t="s">
        <v>17</v>
      </c>
      <c r="B10" s="71"/>
      <c r="C10" s="72"/>
      <c r="D10" s="73">
        <f>AD105</f>
        <v>17.758219000776599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47.423004399748585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75.474544311753604</v>
      </c>
      <c r="P11" s="74" t="s">
        <v>85</v>
      </c>
      <c r="S11" s="107" t="s">
        <v>29</v>
      </c>
      <c r="T11" s="112"/>
      <c r="U11" s="112"/>
      <c r="V11" s="112">
        <v>16638</v>
      </c>
      <c r="W11" s="112">
        <v>17596</v>
      </c>
      <c r="X11" s="112">
        <v>18003</v>
      </c>
      <c r="Y11" s="112">
        <v>17883</v>
      </c>
      <c r="Z11" s="112">
        <v>19277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12.595851665619106</v>
      </c>
      <c r="P12" s="74" t="s">
        <v>85</v>
      </c>
      <c r="S12" s="107" t="s">
        <v>30</v>
      </c>
      <c r="T12" s="112"/>
      <c r="U12" s="112"/>
      <c r="V12" s="112">
        <v>3552</v>
      </c>
      <c r="W12" s="112">
        <v>3847</v>
      </c>
      <c r="X12" s="112">
        <v>3656</v>
      </c>
      <c r="Y12" s="112">
        <v>3823</v>
      </c>
      <c r="Z12" s="112">
        <v>3901</v>
      </c>
    </row>
    <row r="13" spans="1:32" ht="15" customHeight="1" x14ac:dyDescent="0.25">
      <c r="A13" s="30" t="s">
        <v>19</v>
      </c>
      <c r="B13" s="72"/>
      <c r="C13" s="72"/>
      <c r="D13" s="73">
        <f>AD108</f>
        <v>15.816722754336007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11.923318667504713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16.947105013374753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43.3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18.582276296488047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15.191703331238216</v>
      </c>
      <c r="P15" s="74" t="s">
        <v>85</v>
      </c>
      <c r="S15" s="115" t="s">
        <v>61</v>
      </c>
      <c r="T15" s="115"/>
      <c r="U15" s="116"/>
      <c r="V15" s="116">
        <v>1677</v>
      </c>
      <c r="W15" s="116">
        <v>1685</v>
      </c>
      <c r="X15" s="116">
        <v>1879</v>
      </c>
      <c r="Y15" s="112">
        <v>2070</v>
      </c>
      <c r="Z15" s="112">
        <v>2163</v>
      </c>
      <c r="AB15" s="117">
        <f t="shared" ref="AB15:AB34" si="2">IF(Z15="np",0,Z15/$Z$34)</f>
        <v>9.3321252912244371E-2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36.29735093623264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84.808296668761784</v>
      </c>
      <c r="P16" s="37" t="s">
        <v>85</v>
      </c>
      <c r="S16" s="115" t="s">
        <v>62</v>
      </c>
      <c r="T16" s="115"/>
      <c r="U16" s="116"/>
      <c r="V16" s="116">
        <v>317</v>
      </c>
      <c r="W16" s="116">
        <v>330</v>
      </c>
      <c r="X16" s="116">
        <v>387</v>
      </c>
      <c r="Y16" s="112">
        <v>393</v>
      </c>
      <c r="Z16" s="112">
        <v>255</v>
      </c>
      <c r="AB16" s="117">
        <f t="shared" si="2"/>
        <v>1.1001812063163344E-2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1856</v>
      </c>
      <c r="W17" s="116">
        <v>2400</v>
      </c>
      <c r="X17" s="116">
        <v>2379</v>
      </c>
      <c r="Y17" s="112">
        <v>2247</v>
      </c>
      <c r="Z17" s="112">
        <v>2384</v>
      </c>
      <c r="AB17" s="117">
        <f t="shared" si="2"/>
        <v>0.10285615670031927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298</v>
      </c>
      <c r="W18" s="116">
        <v>294</v>
      </c>
      <c r="X18" s="116">
        <v>303</v>
      </c>
      <c r="Y18" s="112">
        <v>288</v>
      </c>
      <c r="Z18" s="112">
        <v>326</v>
      </c>
      <c r="AB18" s="117">
        <f t="shared" si="2"/>
        <v>1.4065061696436275E-2</v>
      </c>
    </row>
    <row r="19" spans="1:28" x14ac:dyDescent="0.25">
      <c r="A19" s="63" t="str">
        <f>$S$1&amp;" ("&amp;$V$2&amp;" to "&amp;$Z$2&amp;")"</f>
        <v>South Burnett (2016-17 to 2020-21)</v>
      </c>
      <c r="B19" s="63"/>
      <c r="C19" s="63"/>
      <c r="D19" s="63"/>
      <c r="E19" s="63"/>
      <c r="F19" s="63"/>
      <c r="G19" s="63" t="str">
        <f>$S$1&amp;" ("&amp;$V$2&amp;" to "&amp;$Z$2&amp;")"</f>
        <v>South Burnett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1498</v>
      </c>
      <c r="W19" s="116">
        <v>1738</v>
      </c>
      <c r="X19" s="116">
        <v>1615</v>
      </c>
      <c r="Y19" s="112">
        <v>1701</v>
      </c>
      <c r="Z19" s="112">
        <v>1871</v>
      </c>
      <c r="AB19" s="117">
        <f t="shared" si="2"/>
        <v>8.0723099490896538E-2</v>
      </c>
    </row>
    <row r="20" spans="1:28" x14ac:dyDescent="0.25">
      <c r="S20" s="115" t="s">
        <v>66</v>
      </c>
      <c r="T20" s="115"/>
      <c r="U20" s="116"/>
      <c r="V20" s="116">
        <v>538</v>
      </c>
      <c r="W20" s="116">
        <v>537</v>
      </c>
      <c r="X20" s="116">
        <v>546</v>
      </c>
      <c r="Y20" s="112">
        <v>492</v>
      </c>
      <c r="Z20" s="112">
        <v>575</v>
      </c>
      <c r="AB20" s="117">
        <f t="shared" si="2"/>
        <v>2.4808007593407542E-2</v>
      </c>
    </row>
    <row r="21" spans="1:28" x14ac:dyDescent="0.25">
      <c r="S21" s="115" t="s">
        <v>67</v>
      </c>
      <c r="T21" s="115"/>
      <c r="U21" s="116"/>
      <c r="V21" s="116">
        <v>1680</v>
      </c>
      <c r="W21" s="116">
        <v>1779</v>
      </c>
      <c r="X21" s="116">
        <v>1914</v>
      </c>
      <c r="Y21" s="112">
        <v>1951</v>
      </c>
      <c r="Z21" s="112">
        <v>2280</v>
      </c>
      <c r="AB21" s="117">
        <f t="shared" si="2"/>
        <v>9.8369143152989905E-2</v>
      </c>
    </row>
    <row r="22" spans="1:28" x14ac:dyDescent="0.25">
      <c r="S22" s="115" t="s">
        <v>68</v>
      </c>
      <c r="T22" s="115"/>
      <c r="U22" s="116"/>
      <c r="V22" s="116">
        <v>1233</v>
      </c>
      <c r="W22" s="116">
        <v>1221</v>
      </c>
      <c r="X22" s="116">
        <v>1304</v>
      </c>
      <c r="Y22" s="112">
        <v>1276</v>
      </c>
      <c r="Z22" s="112">
        <v>1414</v>
      </c>
      <c r="AB22" s="117">
        <f t="shared" si="2"/>
        <v>6.1006126499266546E-2</v>
      </c>
    </row>
    <row r="23" spans="1:28" x14ac:dyDescent="0.25">
      <c r="S23" s="115" t="s">
        <v>69</v>
      </c>
      <c r="T23" s="115"/>
      <c r="U23" s="116"/>
      <c r="V23" s="116">
        <v>545</v>
      </c>
      <c r="W23" s="116">
        <v>684</v>
      </c>
      <c r="X23" s="116">
        <v>643</v>
      </c>
      <c r="Y23" s="112">
        <v>589</v>
      </c>
      <c r="Z23" s="112">
        <v>621</v>
      </c>
      <c r="AB23" s="117">
        <f t="shared" si="2"/>
        <v>2.6792648200880145E-2</v>
      </c>
    </row>
    <row r="24" spans="1:28" x14ac:dyDescent="0.25">
      <c r="S24" s="115" t="s">
        <v>70</v>
      </c>
      <c r="T24" s="115"/>
      <c r="U24" s="116"/>
      <c r="V24" s="116">
        <v>80</v>
      </c>
      <c r="W24" s="116">
        <v>89</v>
      </c>
      <c r="X24" s="116">
        <v>75</v>
      </c>
      <c r="Y24" s="112">
        <v>69</v>
      </c>
      <c r="Z24" s="112">
        <v>82</v>
      </c>
      <c r="AB24" s="117">
        <f t="shared" si="2"/>
        <v>3.5378376046250755E-3</v>
      </c>
    </row>
    <row r="25" spans="1:28" x14ac:dyDescent="0.25">
      <c r="S25" s="115" t="s">
        <v>71</v>
      </c>
      <c r="T25" s="115"/>
      <c r="U25" s="116"/>
      <c r="V25" s="116">
        <v>449</v>
      </c>
      <c r="W25" s="116">
        <v>579</v>
      </c>
      <c r="X25" s="116">
        <v>562</v>
      </c>
      <c r="Y25" s="112">
        <v>531</v>
      </c>
      <c r="Z25" s="112">
        <v>557</v>
      </c>
      <c r="AB25" s="117">
        <f t="shared" si="2"/>
        <v>2.4031409094831306E-2</v>
      </c>
    </row>
    <row r="26" spans="1:28" x14ac:dyDescent="0.25">
      <c r="S26" s="115" t="s">
        <v>72</v>
      </c>
      <c r="T26" s="115"/>
      <c r="U26" s="116"/>
      <c r="V26" s="116">
        <v>296</v>
      </c>
      <c r="W26" s="116">
        <v>342</v>
      </c>
      <c r="X26" s="116">
        <v>300</v>
      </c>
      <c r="Y26" s="112">
        <v>344</v>
      </c>
      <c r="Z26" s="112">
        <v>410</v>
      </c>
      <c r="AB26" s="117">
        <f t="shared" si="2"/>
        <v>1.7689188023125378E-2</v>
      </c>
    </row>
    <row r="27" spans="1:28" x14ac:dyDescent="0.25">
      <c r="S27" s="115" t="s">
        <v>73</v>
      </c>
      <c r="T27" s="115"/>
      <c r="U27" s="116"/>
      <c r="V27" s="116">
        <v>652</v>
      </c>
      <c r="W27" s="116">
        <v>686</v>
      </c>
      <c r="X27" s="116">
        <v>692</v>
      </c>
      <c r="Y27" s="112">
        <v>710</v>
      </c>
      <c r="Z27" s="112">
        <v>796</v>
      </c>
      <c r="AB27" s="117">
        <f t="shared" si="2"/>
        <v>3.434291138148244E-2</v>
      </c>
    </row>
    <row r="28" spans="1:28" x14ac:dyDescent="0.25">
      <c r="S28" s="115" t="s">
        <v>74</v>
      </c>
      <c r="T28" s="115"/>
      <c r="U28" s="116"/>
      <c r="V28" s="116">
        <v>1008</v>
      </c>
      <c r="W28" s="116">
        <v>1169</v>
      </c>
      <c r="X28" s="116">
        <v>1353</v>
      </c>
      <c r="Y28" s="112">
        <v>1365</v>
      </c>
      <c r="Z28" s="112">
        <v>1499</v>
      </c>
      <c r="AB28" s="117">
        <f t="shared" si="2"/>
        <v>6.4673397186987655E-2</v>
      </c>
    </row>
    <row r="29" spans="1:28" x14ac:dyDescent="0.25">
      <c r="S29" s="115" t="s">
        <v>75</v>
      </c>
      <c r="T29" s="115"/>
      <c r="U29" s="116"/>
      <c r="V29" s="116">
        <v>1052</v>
      </c>
      <c r="W29" s="116">
        <v>1081</v>
      </c>
      <c r="X29" s="116">
        <v>1131</v>
      </c>
      <c r="Y29" s="112">
        <v>1068</v>
      </c>
      <c r="Z29" s="112">
        <v>1036</v>
      </c>
      <c r="AB29" s="117">
        <f t="shared" si="2"/>
        <v>4.4697558029165585E-2</v>
      </c>
    </row>
    <row r="30" spans="1:28" x14ac:dyDescent="0.25">
      <c r="S30" s="115" t="s">
        <v>76</v>
      </c>
      <c r="T30" s="115"/>
      <c r="U30" s="116"/>
      <c r="V30" s="116">
        <v>1584</v>
      </c>
      <c r="W30" s="116">
        <v>1625</v>
      </c>
      <c r="X30" s="116">
        <v>1606</v>
      </c>
      <c r="Y30" s="112">
        <v>1661</v>
      </c>
      <c r="Z30" s="112">
        <v>1677</v>
      </c>
      <c r="AB30" s="117">
        <f t="shared" si="2"/>
        <v>7.2353093450685996E-2</v>
      </c>
    </row>
    <row r="31" spans="1:28" x14ac:dyDescent="0.25">
      <c r="S31" s="115" t="s">
        <v>77</v>
      </c>
      <c r="T31" s="115"/>
      <c r="U31" s="116"/>
      <c r="V31" s="116">
        <v>2028</v>
      </c>
      <c r="W31" s="116">
        <v>2208</v>
      </c>
      <c r="X31" s="116">
        <v>2287</v>
      </c>
      <c r="Y31" s="112">
        <v>2284</v>
      </c>
      <c r="Z31" s="112">
        <v>2495</v>
      </c>
      <c r="AB31" s="117">
        <f t="shared" si="2"/>
        <v>0.10764518077487273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150</v>
      </c>
      <c r="W32" s="116">
        <v>162</v>
      </c>
      <c r="X32" s="116">
        <v>153</v>
      </c>
      <c r="Y32" s="112">
        <v>167</v>
      </c>
      <c r="Z32" s="112">
        <v>202</v>
      </c>
      <c r="AB32" s="117">
        <f t="shared" si="2"/>
        <v>8.7151609284666486E-3</v>
      </c>
    </row>
    <row r="33" spans="19:32" x14ac:dyDescent="0.25">
      <c r="S33" s="115" t="s">
        <v>79</v>
      </c>
      <c r="T33" s="115"/>
      <c r="U33" s="116"/>
      <c r="V33" s="116">
        <v>510</v>
      </c>
      <c r="W33" s="116">
        <v>590</v>
      </c>
      <c r="X33" s="116">
        <v>642</v>
      </c>
      <c r="Y33" s="112">
        <v>697</v>
      </c>
      <c r="Z33" s="112">
        <v>784</v>
      </c>
      <c r="AB33" s="117">
        <f t="shared" si="2"/>
        <v>3.3825179049098285E-2</v>
      </c>
    </row>
    <row r="34" spans="19:32" x14ac:dyDescent="0.25">
      <c r="S34" s="118" t="s">
        <v>53</v>
      </c>
      <c r="T34" s="118"/>
      <c r="U34" s="119"/>
      <c r="V34" s="119">
        <v>20192</v>
      </c>
      <c r="W34" s="119">
        <v>21444</v>
      </c>
      <c r="X34" s="119">
        <v>21651</v>
      </c>
      <c r="Y34" s="120">
        <v>21709</v>
      </c>
      <c r="Z34" s="120">
        <v>23178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12313</v>
      </c>
      <c r="W37" s="112">
        <v>13262</v>
      </c>
      <c r="X37" s="112">
        <v>12816</v>
      </c>
      <c r="Y37" s="112">
        <v>13189</v>
      </c>
      <c r="Z37" s="112">
        <v>13493</v>
      </c>
      <c r="AB37" s="132">
        <f>Z37/Z40*100</f>
        <v>84.808296668761784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2017</v>
      </c>
      <c r="W38" s="112">
        <v>1938</v>
      </c>
      <c r="X38" s="112">
        <v>2294</v>
      </c>
      <c r="Y38" s="112">
        <v>2273</v>
      </c>
      <c r="Z38" s="112">
        <v>2417</v>
      </c>
      <c r="AB38" s="132">
        <f>Z38/Z40*100</f>
        <v>15.191703331238216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14330</v>
      </c>
      <c r="W40" s="112">
        <v>15200</v>
      </c>
      <c r="X40" s="112">
        <v>15110</v>
      </c>
      <c r="Y40" s="112">
        <v>15462</v>
      </c>
      <c r="Z40" s="112">
        <v>15910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21</v>
      </c>
      <c r="W44" s="112">
        <v>36</v>
      </c>
      <c r="X44" s="112">
        <v>33</v>
      </c>
      <c r="Y44" s="112">
        <v>23</v>
      </c>
      <c r="Z44" s="112">
        <v>29</v>
      </c>
    </row>
    <row r="45" spans="19:32" x14ac:dyDescent="0.25">
      <c r="S45" s="115" t="s">
        <v>37</v>
      </c>
      <c r="T45" s="115"/>
      <c r="U45" s="112"/>
      <c r="V45" s="112">
        <v>332</v>
      </c>
      <c r="W45" s="112">
        <v>389</v>
      </c>
      <c r="X45" s="112">
        <v>376</v>
      </c>
      <c r="Y45" s="112">
        <v>364</v>
      </c>
      <c r="Z45" s="112">
        <v>425</v>
      </c>
    </row>
    <row r="46" spans="19:32" x14ac:dyDescent="0.25">
      <c r="S46" s="115" t="s">
        <v>38</v>
      </c>
      <c r="T46" s="115"/>
      <c r="U46" s="112"/>
      <c r="V46" s="112">
        <v>639</v>
      </c>
      <c r="W46" s="112">
        <v>718</v>
      </c>
      <c r="X46" s="112">
        <v>759</v>
      </c>
      <c r="Y46" s="112">
        <v>756</v>
      </c>
      <c r="Z46" s="112">
        <v>842</v>
      </c>
    </row>
    <row r="47" spans="19:32" x14ac:dyDescent="0.25">
      <c r="S47" s="115" t="s">
        <v>39</v>
      </c>
      <c r="T47" s="115"/>
      <c r="U47" s="112"/>
      <c r="V47" s="112">
        <v>933</v>
      </c>
      <c r="W47" s="112">
        <v>1005</v>
      </c>
      <c r="X47" s="112">
        <v>908</v>
      </c>
      <c r="Y47" s="112">
        <v>899</v>
      </c>
      <c r="Z47" s="112">
        <v>1035</v>
      </c>
    </row>
    <row r="48" spans="19:32" x14ac:dyDescent="0.25">
      <c r="S48" s="115" t="s">
        <v>40</v>
      </c>
      <c r="T48" s="115"/>
      <c r="U48" s="112"/>
      <c r="V48" s="112">
        <v>1076</v>
      </c>
      <c r="W48" s="112">
        <v>1137</v>
      </c>
      <c r="X48" s="112">
        <v>1260</v>
      </c>
      <c r="Y48" s="112">
        <v>1306</v>
      </c>
      <c r="Z48" s="112">
        <v>1383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964</v>
      </c>
      <c r="W49" s="112">
        <v>996</v>
      </c>
      <c r="X49" s="112">
        <v>1002</v>
      </c>
      <c r="Y49" s="112">
        <v>947</v>
      </c>
      <c r="Z49" s="112">
        <v>1106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South Burnett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908</v>
      </c>
      <c r="W50" s="112">
        <v>962</v>
      </c>
      <c r="X50" s="112">
        <v>981</v>
      </c>
      <c r="Y50" s="112">
        <v>944</v>
      </c>
      <c r="Z50" s="112">
        <v>1018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960</v>
      </c>
      <c r="W51" s="112">
        <v>978</v>
      </c>
      <c r="X51" s="112">
        <v>947</v>
      </c>
      <c r="Y51" s="112">
        <v>994</v>
      </c>
      <c r="Z51" s="112">
        <v>963</v>
      </c>
    </row>
    <row r="52" spans="1:26" ht="15" customHeight="1" x14ac:dyDescent="0.25">
      <c r="S52" s="115" t="s">
        <v>44</v>
      </c>
      <c r="T52" s="115"/>
      <c r="U52" s="112"/>
      <c r="V52" s="112">
        <v>1070</v>
      </c>
      <c r="W52" s="112">
        <v>1132</v>
      </c>
      <c r="X52" s="112">
        <v>1099</v>
      </c>
      <c r="Y52" s="112">
        <v>1026</v>
      </c>
      <c r="Z52" s="112">
        <v>1087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1101</v>
      </c>
      <c r="W53" s="112">
        <v>1117</v>
      </c>
      <c r="X53" s="112">
        <v>1177</v>
      </c>
      <c r="Y53" s="112">
        <v>1127</v>
      </c>
      <c r="Z53" s="112">
        <v>1154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1003</v>
      </c>
      <c r="W54" s="112">
        <v>1074</v>
      </c>
      <c r="X54" s="112">
        <v>1086</v>
      </c>
      <c r="Y54" s="112">
        <v>1147</v>
      </c>
      <c r="Z54" s="112">
        <v>1110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809</v>
      </c>
      <c r="W55" s="112">
        <v>861</v>
      </c>
      <c r="X55" s="112">
        <v>812</v>
      </c>
      <c r="Y55" s="112">
        <v>869</v>
      </c>
      <c r="Z55" s="112">
        <v>889</v>
      </c>
    </row>
    <row r="56" spans="1:26" ht="15" customHeight="1" x14ac:dyDescent="0.25">
      <c r="S56" s="115" t="s">
        <v>48</v>
      </c>
      <c r="T56" s="115"/>
      <c r="U56" s="112"/>
      <c r="V56" s="112">
        <v>481</v>
      </c>
      <c r="W56" s="112">
        <v>522</v>
      </c>
      <c r="X56" s="112">
        <v>499</v>
      </c>
      <c r="Y56" s="112">
        <v>532</v>
      </c>
      <c r="Z56" s="112">
        <v>551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235</v>
      </c>
      <c r="W57" s="112">
        <v>261</v>
      </c>
      <c r="X57" s="112">
        <v>261</v>
      </c>
      <c r="Y57" s="112">
        <v>303</v>
      </c>
      <c r="Z57" s="112">
        <v>313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127</v>
      </c>
      <c r="W58" s="112">
        <v>138</v>
      </c>
      <c r="X58" s="112">
        <v>119</v>
      </c>
      <c r="Y58" s="112">
        <v>142</v>
      </c>
      <c r="Z58" s="112">
        <v>146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54</v>
      </c>
      <c r="W59" s="112">
        <v>75</v>
      </c>
      <c r="X59" s="112">
        <v>65</v>
      </c>
      <c r="Y59" s="112">
        <v>71</v>
      </c>
      <c r="Z59" s="112">
        <v>89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35</v>
      </c>
      <c r="W60" s="112">
        <v>40</v>
      </c>
      <c r="X60" s="112">
        <v>34</v>
      </c>
      <c r="Y60" s="112">
        <v>40</v>
      </c>
      <c r="Z60" s="112">
        <v>35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10752</v>
      </c>
      <c r="W61" s="112">
        <v>11453</v>
      </c>
      <c r="X61" s="112">
        <v>11425</v>
      </c>
      <c r="Y61" s="112">
        <v>11493</v>
      </c>
      <c r="Z61" s="112">
        <v>12175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35</v>
      </c>
      <c r="W63" s="112">
        <v>20</v>
      </c>
      <c r="X63" s="112">
        <v>57</v>
      </c>
      <c r="Y63" s="112">
        <v>36</v>
      </c>
      <c r="Z63" s="112">
        <v>34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322</v>
      </c>
      <c r="W64" s="112">
        <v>346</v>
      </c>
      <c r="X64" s="112">
        <v>412</v>
      </c>
      <c r="Y64" s="112">
        <v>386</v>
      </c>
      <c r="Z64" s="112">
        <v>461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South Burnett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658</v>
      </c>
      <c r="W65" s="112">
        <v>692</v>
      </c>
      <c r="X65" s="112">
        <v>729</v>
      </c>
      <c r="Y65" s="112">
        <v>684</v>
      </c>
      <c r="Z65" s="112">
        <v>742</v>
      </c>
    </row>
    <row r="66" spans="1:26" x14ac:dyDescent="0.25">
      <c r="S66" s="115" t="s">
        <v>39</v>
      </c>
      <c r="T66" s="115"/>
      <c r="U66" s="112"/>
      <c r="V66" s="112">
        <v>700</v>
      </c>
      <c r="W66" s="112">
        <v>816</v>
      </c>
      <c r="X66" s="112">
        <v>773</v>
      </c>
      <c r="Y66" s="112">
        <v>812</v>
      </c>
      <c r="Z66" s="112">
        <v>905</v>
      </c>
    </row>
    <row r="67" spans="1:26" x14ac:dyDescent="0.25">
      <c r="S67" s="115" t="s">
        <v>40</v>
      </c>
      <c r="T67" s="115"/>
      <c r="U67" s="112"/>
      <c r="V67" s="112">
        <v>765</v>
      </c>
      <c r="W67" s="112">
        <v>774</v>
      </c>
      <c r="X67" s="112">
        <v>866</v>
      </c>
      <c r="Y67" s="112">
        <v>862</v>
      </c>
      <c r="Z67" s="112">
        <v>998</v>
      </c>
    </row>
    <row r="68" spans="1:26" x14ac:dyDescent="0.25">
      <c r="S68" s="115" t="s">
        <v>41</v>
      </c>
      <c r="T68" s="115"/>
      <c r="U68" s="112"/>
      <c r="V68" s="112">
        <v>717</v>
      </c>
      <c r="W68" s="112">
        <v>779</v>
      </c>
      <c r="X68" s="112">
        <v>808</v>
      </c>
      <c r="Y68" s="112">
        <v>832</v>
      </c>
      <c r="Z68" s="112">
        <v>923</v>
      </c>
    </row>
    <row r="69" spans="1:26" x14ac:dyDescent="0.25">
      <c r="S69" s="115" t="s">
        <v>42</v>
      </c>
      <c r="T69" s="115"/>
      <c r="U69" s="112"/>
      <c r="V69" s="112">
        <v>825</v>
      </c>
      <c r="W69" s="112">
        <v>894</v>
      </c>
      <c r="X69" s="112">
        <v>876</v>
      </c>
      <c r="Y69" s="112">
        <v>855</v>
      </c>
      <c r="Z69" s="112">
        <v>935</v>
      </c>
    </row>
    <row r="70" spans="1:26" x14ac:dyDescent="0.25">
      <c r="S70" s="115" t="s">
        <v>43</v>
      </c>
      <c r="T70" s="115"/>
      <c r="U70" s="112"/>
      <c r="V70" s="112">
        <v>967</v>
      </c>
      <c r="W70" s="112">
        <v>982</v>
      </c>
      <c r="X70" s="112">
        <v>1014</v>
      </c>
      <c r="Y70" s="112">
        <v>974</v>
      </c>
      <c r="Z70" s="112">
        <v>970</v>
      </c>
    </row>
    <row r="71" spans="1:26" x14ac:dyDescent="0.25">
      <c r="S71" s="115" t="s">
        <v>44</v>
      </c>
      <c r="T71" s="115"/>
      <c r="U71" s="112"/>
      <c r="V71" s="112">
        <v>1023</v>
      </c>
      <c r="W71" s="112">
        <v>1069</v>
      </c>
      <c r="X71" s="112">
        <v>1070</v>
      </c>
      <c r="Y71" s="112">
        <v>1053</v>
      </c>
      <c r="Z71" s="112">
        <v>1110</v>
      </c>
    </row>
    <row r="72" spans="1:26" x14ac:dyDescent="0.25">
      <c r="S72" s="115" t="s">
        <v>45</v>
      </c>
      <c r="T72" s="115"/>
      <c r="U72" s="112"/>
      <c r="V72" s="112">
        <v>1046</v>
      </c>
      <c r="W72" s="112">
        <v>1024</v>
      </c>
      <c r="X72" s="112">
        <v>1067</v>
      </c>
      <c r="Y72" s="112">
        <v>1049</v>
      </c>
      <c r="Z72" s="112">
        <v>1131</v>
      </c>
    </row>
    <row r="73" spans="1:26" x14ac:dyDescent="0.25">
      <c r="S73" s="115" t="s">
        <v>46</v>
      </c>
      <c r="T73" s="115"/>
      <c r="U73" s="112"/>
      <c r="V73" s="112">
        <v>1011</v>
      </c>
      <c r="W73" s="112">
        <v>1083</v>
      </c>
      <c r="X73" s="112">
        <v>1038</v>
      </c>
      <c r="Y73" s="112">
        <v>1059</v>
      </c>
      <c r="Z73" s="112">
        <v>1074</v>
      </c>
    </row>
    <row r="74" spans="1:26" x14ac:dyDescent="0.25">
      <c r="S74" s="115" t="s">
        <v>47</v>
      </c>
      <c r="T74" s="115"/>
      <c r="U74" s="112"/>
      <c r="V74" s="112">
        <v>698</v>
      </c>
      <c r="W74" s="112">
        <v>763</v>
      </c>
      <c r="X74" s="112">
        <v>798</v>
      </c>
      <c r="Y74" s="112">
        <v>801</v>
      </c>
      <c r="Z74" s="112">
        <v>891</v>
      </c>
    </row>
    <row r="75" spans="1:26" x14ac:dyDescent="0.25">
      <c r="S75" s="115" t="s">
        <v>48</v>
      </c>
      <c r="T75" s="115"/>
      <c r="U75" s="112"/>
      <c r="V75" s="112">
        <v>352</v>
      </c>
      <c r="W75" s="112">
        <v>363</v>
      </c>
      <c r="X75" s="112">
        <v>390</v>
      </c>
      <c r="Y75" s="112">
        <v>435</v>
      </c>
      <c r="Z75" s="112">
        <v>436</v>
      </c>
    </row>
    <row r="76" spans="1:26" x14ac:dyDescent="0.25">
      <c r="S76" s="115" t="s">
        <v>49</v>
      </c>
      <c r="T76" s="115"/>
      <c r="U76" s="112"/>
      <c r="V76" s="112">
        <v>168</v>
      </c>
      <c r="W76" s="112">
        <v>189</v>
      </c>
      <c r="X76" s="112">
        <v>189</v>
      </c>
      <c r="Y76" s="112">
        <v>203</v>
      </c>
      <c r="Z76" s="112">
        <v>199</v>
      </c>
    </row>
    <row r="77" spans="1:26" x14ac:dyDescent="0.25">
      <c r="S77" s="115" t="s">
        <v>50</v>
      </c>
      <c r="T77" s="115"/>
      <c r="U77" s="112"/>
      <c r="V77" s="112">
        <v>78</v>
      </c>
      <c r="W77" s="112">
        <v>112</v>
      </c>
      <c r="X77" s="112">
        <v>86</v>
      </c>
      <c r="Y77" s="112">
        <v>89</v>
      </c>
      <c r="Z77" s="112">
        <v>95</v>
      </c>
    </row>
    <row r="78" spans="1:26" x14ac:dyDescent="0.25">
      <c r="S78" s="115" t="s">
        <v>51</v>
      </c>
      <c r="T78" s="115"/>
      <c r="U78" s="112"/>
      <c r="V78" s="112">
        <v>33</v>
      </c>
      <c r="W78" s="112">
        <v>43</v>
      </c>
      <c r="X78" s="112">
        <v>41</v>
      </c>
      <c r="Y78" s="112">
        <v>59</v>
      </c>
      <c r="Z78" s="112">
        <v>52</v>
      </c>
    </row>
    <row r="79" spans="1:26" x14ac:dyDescent="0.25">
      <c r="S79" s="115" t="s">
        <v>52</v>
      </c>
      <c r="T79" s="115"/>
      <c r="U79" s="112"/>
      <c r="V79" s="112">
        <v>23</v>
      </c>
      <c r="W79" s="112">
        <v>29</v>
      </c>
      <c r="X79" s="112">
        <v>15</v>
      </c>
      <c r="Y79" s="112">
        <v>19</v>
      </c>
      <c r="Z79" s="112">
        <v>24</v>
      </c>
    </row>
    <row r="80" spans="1:26" x14ac:dyDescent="0.25">
      <c r="S80" s="118" t="s">
        <v>53</v>
      </c>
      <c r="T80" s="118"/>
      <c r="U80" s="112"/>
      <c r="V80" s="112">
        <v>9440</v>
      </c>
      <c r="W80" s="112">
        <v>9989</v>
      </c>
      <c r="X80" s="112">
        <v>10231</v>
      </c>
      <c r="Y80" s="112">
        <v>10207</v>
      </c>
      <c r="Z80" s="112">
        <v>10980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South Burnett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551</v>
      </c>
      <c r="W83" s="112">
        <v>598</v>
      </c>
      <c r="X83" s="112">
        <v>591</v>
      </c>
      <c r="Y83" s="112">
        <v>603</v>
      </c>
      <c r="Z83" s="112">
        <v>610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480</v>
      </c>
      <c r="W84" s="112">
        <v>487</v>
      </c>
      <c r="X84" s="112">
        <v>495</v>
      </c>
      <c r="Y84" s="112">
        <v>495</v>
      </c>
      <c r="Z84" s="112">
        <v>512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1254</v>
      </c>
      <c r="W85" s="112">
        <v>1339</v>
      </c>
      <c r="X85" s="112">
        <v>1328</v>
      </c>
      <c r="Y85" s="112">
        <v>1358</v>
      </c>
      <c r="Z85" s="112">
        <v>1352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23,178</v>
      </c>
      <c r="D86" s="96">
        <f t="shared" ref="D86:D91" si="4">AD4</f>
        <v>6.7864547339322678E-2</v>
      </c>
      <c r="E86" s="97">
        <f t="shared" ref="E86:E91" si="5">AD4</f>
        <v>6.7864547339322678E-2</v>
      </c>
      <c r="F86" s="96">
        <f t="shared" ref="F86:F91" si="6">AF4</f>
        <v>0.14765300059417696</v>
      </c>
      <c r="G86" s="97">
        <f t="shared" ref="G86:G91" si="7">AF4</f>
        <v>0.14765300059417696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306</v>
      </c>
      <c r="W86" s="112">
        <v>345</v>
      </c>
      <c r="X86" s="112">
        <v>360</v>
      </c>
      <c r="Y86" s="112">
        <v>369</v>
      </c>
      <c r="Z86" s="112">
        <v>378</v>
      </c>
    </row>
    <row r="87" spans="1:30" ht="15" customHeight="1" x14ac:dyDescent="0.25">
      <c r="A87" s="98" t="s">
        <v>4</v>
      </c>
      <c r="B87" s="49"/>
      <c r="C87" s="57" t="str">
        <f t="shared" si="3"/>
        <v>12,175</v>
      </c>
      <c r="D87" s="96">
        <f t="shared" si="4"/>
        <v>5.9248303462676288E-2</v>
      </c>
      <c r="E87" s="97">
        <f t="shared" si="5"/>
        <v>5.9248303462676288E-2</v>
      </c>
      <c r="F87" s="96">
        <f t="shared" si="6"/>
        <v>0.13224216497721564</v>
      </c>
      <c r="G87" s="97">
        <f t="shared" si="7"/>
        <v>0.13224216497721564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167</v>
      </c>
      <c r="W87" s="112">
        <v>176</v>
      </c>
      <c r="X87" s="112">
        <v>183</v>
      </c>
      <c r="Y87" s="112">
        <v>188</v>
      </c>
      <c r="Z87" s="112">
        <v>183</v>
      </c>
    </row>
    <row r="88" spans="1:30" ht="15" customHeight="1" x14ac:dyDescent="0.25">
      <c r="A88" s="98" t="s">
        <v>5</v>
      </c>
      <c r="B88" s="49"/>
      <c r="C88" s="57" t="str">
        <f t="shared" si="3"/>
        <v>10,980</v>
      </c>
      <c r="D88" s="96">
        <f t="shared" si="4"/>
        <v>7.5626959247648839E-2</v>
      </c>
      <c r="E88" s="97">
        <f t="shared" si="5"/>
        <v>7.5626959247648839E-2</v>
      </c>
      <c r="F88" s="96">
        <f t="shared" si="6"/>
        <v>0.16362865621025868</v>
      </c>
      <c r="G88" s="97">
        <f t="shared" si="7"/>
        <v>0.16362865621025868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320</v>
      </c>
      <c r="W88" s="112">
        <v>331</v>
      </c>
      <c r="X88" s="112">
        <v>347</v>
      </c>
      <c r="Y88" s="112">
        <v>365</v>
      </c>
      <c r="Z88" s="112">
        <v>419</v>
      </c>
    </row>
    <row r="89" spans="1:30" ht="15" customHeight="1" x14ac:dyDescent="0.25">
      <c r="A89" s="49" t="s">
        <v>6</v>
      </c>
      <c r="B89" s="49"/>
      <c r="C89" s="57" t="str">
        <f t="shared" si="3"/>
        <v>15,910</v>
      </c>
      <c r="D89" s="96">
        <f t="shared" si="4"/>
        <v>2.8974259474841446E-2</v>
      </c>
      <c r="E89" s="97">
        <f t="shared" si="5"/>
        <v>2.8974259474841446E-2</v>
      </c>
      <c r="F89" s="96">
        <f t="shared" si="6"/>
        <v>0.11064572425828967</v>
      </c>
      <c r="G89" s="97">
        <f t="shared" si="7"/>
        <v>0.11064572425828967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916</v>
      </c>
      <c r="W89" s="112">
        <v>990</v>
      </c>
      <c r="X89" s="112">
        <v>999</v>
      </c>
      <c r="Y89" s="112">
        <v>965</v>
      </c>
      <c r="Z89" s="112">
        <v>984</v>
      </c>
    </row>
    <row r="90" spans="1:30" ht="15" customHeight="1" x14ac:dyDescent="0.25">
      <c r="A90" s="49" t="s">
        <v>98</v>
      </c>
      <c r="B90" s="49"/>
      <c r="C90" s="57" t="str">
        <f t="shared" si="3"/>
        <v>$42,907</v>
      </c>
      <c r="D90" s="96">
        <f t="shared" si="4"/>
        <v>4.3013013657838162E-2</v>
      </c>
      <c r="E90" s="97">
        <f t="shared" si="5"/>
        <v>4.3013013657838162E-2</v>
      </c>
      <c r="F90" s="96">
        <f t="shared" si="6"/>
        <v>0.11089477943921655</v>
      </c>
      <c r="G90" s="97">
        <f t="shared" si="7"/>
        <v>0.11089477943921655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1513</v>
      </c>
      <c r="W90" s="112">
        <v>1701</v>
      </c>
      <c r="X90" s="112">
        <v>1715</v>
      </c>
      <c r="Y90" s="112">
        <v>1714</v>
      </c>
      <c r="Z90" s="112">
        <v>1800</v>
      </c>
    </row>
    <row r="91" spans="1:30" ht="15" customHeight="1" x14ac:dyDescent="0.25">
      <c r="A91" s="49" t="s">
        <v>7</v>
      </c>
      <c r="B91" s="49"/>
      <c r="C91" s="57" t="str">
        <f t="shared" si="3"/>
        <v>$772.1 mil</v>
      </c>
      <c r="D91" s="96">
        <f t="shared" si="4"/>
        <v>9.1940887885533007E-2</v>
      </c>
      <c r="E91" s="97">
        <f t="shared" si="5"/>
        <v>9.1940887885533007E-2</v>
      </c>
      <c r="F91" s="96">
        <f t="shared" si="6"/>
        <v>5.7046100215552675E-2</v>
      </c>
      <c r="G91" s="97">
        <f t="shared" si="7"/>
        <v>5.7046100215552675E-2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7603</v>
      </c>
      <c r="W91" s="112">
        <v>8074</v>
      </c>
      <c r="X91" s="112">
        <v>7966</v>
      </c>
      <c r="Y91" s="112">
        <v>8193</v>
      </c>
      <c r="Z91" s="112">
        <v>8342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361</v>
      </c>
      <c r="W93" s="112">
        <v>400</v>
      </c>
      <c r="X93" s="112">
        <v>405</v>
      </c>
      <c r="Y93" s="112">
        <v>419</v>
      </c>
      <c r="Z93" s="112">
        <v>447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1041</v>
      </c>
      <c r="W94" s="112">
        <v>1104</v>
      </c>
      <c r="X94" s="112">
        <v>1108</v>
      </c>
      <c r="Y94" s="112">
        <v>1116</v>
      </c>
      <c r="Z94" s="112">
        <v>1133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217</v>
      </c>
      <c r="W95" s="112">
        <v>219</v>
      </c>
      <c r="X95" s="112">
        <v>221</v>
      </c>
      <c r="Y95" s="112">
        <v>239</v>
      </c>
      <c r="Z95" s="112">
        <v>253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1162</v>
      </c>
      <c r="W96" s="112">
        <v>1242</v>
      </c>
      <c r="X96" s="112">
        <v>1279</v>
      </c>
      <c r="Y96" s="112">
        <v>1303</v>
      </c>
      <c r="Z96" s="112">
        <v>1378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981</v>
      </c>
      <c r="W97" s="112">
        <v>1008</v>
      </c>
      <c r="X97" s="112">
        <v>1040</v>
      </c>
      <c r="Y97" s="112">
        <v>1041</v>
      </c>
      <c r="Z97" s="112">
        <v>1049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695</v>
      </c>
      <c r="W98" s="112">
        <v>715</v>
      </c>
      <c r="X98" s="112">
        <v>759</v>
      </c>
      <c r="Y98" s="112">
        <v>783</v>
      </c>
      <c r="Z98" s="112">
        <v>833</v>
      </c>
    </row>
    <row r="99" spans="1:32" ht="15" customHeight="1" x14ac:dyDescent="0.25">
      <c r="S99" s="115" t="s">
        <v>199</v>
      </c>
      <c r="T99" s="115"/>
      <c r="U99" s="112"/>
      <c r="V99" s="112">
        <v>68</v>
      </c>
      <c r="W99" s="112">
        <v>78</v>
      </c>
      <c r="X99" s="112">
        <v>77</v>
      </c>
      <c r="Y99" s="112">
        <v>76</v>
      </c>
      <c r="Z99" s="112">
        <v>88</v>
      </c>
    </row>
    <row r="100" spans="1:32" ht="15" customHeight="1" x14ac:dyDescent="0.25">
      <c r="S100" s="115" t="s">
        <v>58</v>
      </c>
      <c r="T100" s="115"/>
      <c r="U100" s="112"/>
      <c r="V100" s="112">
        <v>638</v>
      </c>
      <c r="W100" s="112">
        <v>742</v>
      </c>
      <c r="X100" s="112">
        <v>779</v>
      </c>
      <c r="Y100" s="112">
        <v>796</v>
      </c>
      <c r="Z100" s="112">
        <v>824</v>
      </c>
    </row>
    <row r="101" spans="1:32" x14ac:dyDescent="0.25">
      <c r="A101" s="18"/>
      <c r="S101" s="118" t="s">
        <v>53</v>
      </c>
      <c r="T101" s="118"/>
      <c r="U101" s="112"/>
      <c r="V101" s="112">
        <v>6723</v>
      </c>
      <c r="W101" s="112">
        <v>7129</v>
      </c>
      <c r="X101" s="112">
        <v>7139</v>
      </c>
      <c r="Y101" s="112">
        <v>7273</v>
      </c>
      <c r="Z101" s="112">
        <v>7545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13854</v>
      </c>
      <c r="W104" s="112">
        <v>14443</v>
      </c>
      <c r="X104" s="112">
        <v>14870</v>
      </c>
      <c r="Y104" s="112">
        <v>15944</v>
      </c>
      <c r="Z104" s="112">
        <v>15944</v>
      </c>
      <c r="AB104" s="109" t="str">
        <f>TEXT(Z104,"###,###")</f>
        <v>15,944</v>
      </c>
      <c r="AD104" s="130">
        <f>Z104/($Z$4)*100</f>
        <v>68.789369229441704</v>
      </c>
      <c r="AF104" s="109"/>
    </row>
    <row r="105" spans="1:32" x14ac:dyDescent="0.25">
      <c r="S105" s="115" t="s">
        <v>17</v>
      </c>
      <c r="T105" s="115"/>
      <c r="U105" s="112"/>
      <c r="V105" s="112">
        <v>4078</v>
      </c>
      <c r="W105" s="112">
        <v>4152</v>
      </c>
      <c r="X105" s="112">
        <v>4198</v>
      </c>
      <c r="Y105" s="112">
        <v>4125</v>
      </c>
      <c r="Z105" s="112">
        <v>4116</v>
      </c>
      <c r="AB105" s="109" t="str">
        <f>TEXT(Z105,"###,###")</f>
        <v>4,116</v>
      </c>
      <c r="AD105" s="130">
        <f>Z105/($Z$4)*100</f>
        <v>17.758219000776599</v>
      </c>
      <c r="AF105" s="109"/>
    </row>
    <row r="106" spans="1:32" x14ac:dyDescent="0.25">
      <c r="S106" s="118" t="s">
        <v>53</v>
      </c>
      <c r="T106" s="118"/>
      <c r="U106" s="120"/>
      <c r="V106" s="120">
        <v>17932</v>
      </c>
      <c r="W106" s="120">
        <v>18595</v>
      </c>
      <c r="X106" s="120">
        <v>19068</v>
      </c>
      <c r="Y106" s="120">
        <v>20069</v>
      </c>
      <c r="Z106" s="120">
        <v>20060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3405</v>
      </c>
      <c r="W108" s="112">
        <v>3921</v>
      </c>
      <c r="X108" s="112">
        <v>3509</v>
      </c>
      <c r="Y108" s="112">
        <v>3658</v>
      </c>
      <c r="Z108" s="112">
        <v>3666</v>
      </c>
      <c r="AB108" s="109" t="str">
        <f>TEXT(Z108,"###,###")</f>
        <v>3,666</v>
      </c>
      <c r="AD108" s="130">
        <f>Z108/($Z$4)*100</f>
        <v>15.816722754336007</v>
      </c>
      <c r="AF108" s="109"/>
    </row>
    <row r="109" spans="1:32" x14ac:dyDescent="0.25">
      <c r="S109" s="115" t="s">
        <v>20</v>
      </c>
      <c r="T109" s="115"/>
      <c r="U109" s="112"/>
      <c r="V109" s="112">
        <v>3297</v>
      </c>
      <c r="W109" s="112">
        <v>3306</v>
      </c>
      <c r="X109" s="112">
        <v>3532</v>
      </c>
      <c r="Y109" s="112">
        <v>3359</v>
      </c>
      <c r="Z109" s="112">
        <v>3928</v>
      </c>
      <c r="AB109" s="109" t="str">
        <f>TEXT(Z109,"###,###")</f>
        <v>3,928</v>
      </c>
      <c r="AD109" s="130">
        <f>Z109/($Z$4)*100</f>
        <v>16.947105013374753</v>
      </c>
      <c r="AF109" s="109"/>
    </row>
    <row r="110" spans="1:32" x14ac:dyDescent="0.25">
      <c r="S110" s="115" t="s">
        <v>21</v>
      </c>
      <c r="T110" s="115"/>
      <c r="U110" s="112"/>
      <c r="V110" s="112">
        <v>3403</v>
      </c>
      <c r="W110" s="112">
        <v>3345</v>
      </c>
      <c r="X110" s="112">
        <v>3474</v>
      </c>
      <c r="Y110" s="112">
        <v>3890</v>
      </c>
      <c r="Z110" s="112">
        <v>4307</v>
      </c>
      <c r="AB110" s="109" t="str">
        <f>TEXT(Z110,"###,###")</f>
        <v>4,307</v>
      </c>
      <c r="AD110" s="130">
        <f>Z110/($Z$4)*100</f>
        <v>18.582276296488047</v>
      </c>
      <c r="AF110" s="109"/>
    </row>
    <row r="111" spans="1:32" x14ac:dyDescent="0.25">
      <c r="S111" s="115" t="s">
        <v>22</v>
      </c>
      <c r="T111" s="115"/>
      <c r="U111" s="112"/>
      <c r="V111" s="112">
        <v>7377</v>
      </c>
      <c r="W111" s="112">
        <v>7769</v>
      </c>
      <c r="X111" s="112">
        <v>8315</v>
      </c>
      <c r="Y111" s="112">
        <v>7971</v>
      </c>
      <c r="Z111" s="112">
        <v>8413</v>
      </c>
      <c r="AB111" s="109" t="str">
        <f>TEXT(Z111,"###,###")</f>
        <v>8,413</v>
      </c>
      <c r="AD111" s="130">
        <f>Z111/($Z$4)*100</f>
        <v>36.29735093623264</v>
      </c>
      <c r="AF111" s="109"/>
    </row>
    <row r="112" spans="1:32" x14ac:dyDescent="0.25">
      <c r="S112" s="118" t="s">
        <v>53</v>
      </c>
      <c r="T112" s="118"/>
      <c r="U112" s="112"/>
      <c r="V112" s="112">
        <v>20195</v>
      </c>
      <c r="W112" s="112">
        <v>21446</v>
      </c>
      <c r="X112" s="112">
        <v>21654</v>
      </c>
      <c r="Y112" s="112">
        <v>21706</v>
      </c>
      <c r="Z112" s="112">
        <v>23178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43.31</v>
      </c>
      <c r="W118" s="131">
        <v>43.47</v>
      </c>
      <c r="X118" s="131">
        <v>43.08</v>
      </c>
      <c r="Y118" s="131">
        <v>43.35</v>
      </c>
      <c r="Z118" s="131">
        <v>43.29</v>
      </c>
      <c r="AB118" s="109" t="str">
        <f>TEXT(Z118,"##.0")</f>
        <v>43.3</v>
      </c>
    </row>
    <row r="120" spans="19:32" x14ac:dyDescent="0.25">
      <c r="S120" s="101" t="s">
        <v>100</v>
      </c>
      <c r="T120" s="112"/>
      <c r="U120" s="112"/>
      <c r="V120" s="112">
        <v>10773</v>
      </c>
      <c r="W120" s="112">
        <v>11355</v>
      </c>
      <c r="X120" s="112">
        <v>11456</v>
      </c>
      <c r="Y120" s="112">
        <v>11644</v>
      </c>
      <c r="Z120" s="112">
        <v>12008</v>
      </c>
      <c r="AB120" s="109" t="str">
        <f>TEXT(Z120,"###,###")</f>
        <v>12,008</v>
      </c>
    </row>
    <row r="121" spans="19:32" x14ac:dyDescent="0.25">
      <c r="S121" s="101" t="s">
        <v>101</v>
      </c>
      <c r="T121" s="112"/>
      <c r="U121" s="112"/>
      <c r="V121" s="112">
        <v>1826</v>
      </c>
      <c r="W121" s="112">
        <v>2031</v>
      </c>
      <c r="X121" s="112">
        <v>1831</v>
      </c>
      <c r="Y121" s="112">
        <v>1978</v>
      </c>
      <c r="Z121" s="112">
        <v>2004</v>
      </c>
      <c r="AB121" s="109" t="str">
        <f>TEXT(Z121,"###,###")</f>
        <v>2,004</v>
      </c>
    </row>
    <row r="122" spans="19:32" x14ac:dyDescent="0.25">
      <c r="S122" s="101" t="s">
        <v>102</v>
      </c>
      <c r="T122" s="112"/>
      <c r="U122" s="112"/>
      <c r="V122" s="112">
        <v>1725</v>
      </c>
      <c r="W122" s="112">
        <v>1821</v>
      </c>
      <c r="X122" s="112">
        <v>1825</v>
      </c>
      <c r="Y122" s="112">
        <v>1846</v>
      </c>
      <c r="Z122" s="112">
        <v>1897</v>
      </c>
      <c r="AB122" s="109" t="str">
        <f>TEXT(Z122,"###,###")</f>
        <v>1,897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12498</v>
      </c>
      <c r="W124" s="112">
        <v>13176</v>
      </c>
      <c r="X124" s="112">
        <v>13281</v>
      </c>
      <c r="Y124" s="112">
        <v>13490</v>
      </c>
      <c r="Z124" s="112">
        <v>13905</v>
      </c>
      <c r="AB124" s="109" t="str">
        <f>TEXT(Z124,"###,###")</f>
        <v>13,905</v>
      </c>
      <c r="AD124" s="127">
        <f>Z124/$Z$7*100</f>
        <v>87.397862979258321</v>
      </c>
    </row>
    <row r="125" spans="19:32" x14ac:dyDescent="0.25">
      <c r="S125" s="101" t="s">
        <v>104</v>
      </c>
      <c r="T125" s="112"/>
      <c r="U125" s="112"/>
      <c r="V125" s="112">
        <v>3551</v>
      </c>
      <c r="W125" s="112">
        <v>3852</v>
      </c>
      <c r="X125" s="112">
        <v>3656</v>
      </c>
      <c r="Y125" s="112">
        <v>3824</v>
      </c>
      <c r="Z125" s="112">
        <v>3901</v>
      </c>
      <c r="AB125" s="109" t="str">
        <f>TEXT(Z125,"###,###")</f>
        <v>3,901</v>
      </c>
      <c r="AD125" s="127">
        <f>Z125/$Z$7*100</f>
        <v>24.519170333123821</v>
      </c>
    </row>
    <row r="127" spans="19:32" x14ac:dyDescent="0.25">
      <c r="S127" s="101" t="s">
        <v>105</v>
      </c>
      <c r="T127" s="112"/>
      <c r="U127" s="112"/>
      <c r="V127" s="112">
        <v>7600</v>
      </c>
      <c r="W127" s="112">
        <v>8078</v>
      </c>
      <c r="X127" s="112">
        <v>7967</v>
      </c>
      <c r="Y127" s="112">
        <v>8192</v>
      </c>
      <c r="Z127" s="112">
        <v>8341</v>
      </c>
      <c r="AB127" s="109" t="str">
        <f>TEXT(Z127,"###,###")</f>
        <v>8,341</v>
      </c>
      <c r="AD127" s="127">
        <f>Z127/$Z$7*100</f>
        <v>52.426147077309871</v>
      </c>
    </row>
    <row r="128" spans="19:32" x14ac:dyDescent="0.25">
      <c r="S128" s="101" t="s">
        <v>106</v>
      </c>
      <c r="T128" s="112"/>
      <c r="U128" s="112"/>
      <c r="V128" s="112">
        <v>6723</v>
      </c>
      <c r="W128" s="112">
        <v>7125</v>
      </c>
      <c r="X128" s="112">
        <v>7139</v>
      </c>
      <c r="Y128" s="112">
        <v>7269</v>
      </c>
      <c r="Z128" s="112">
        <v>7545</v>
      </c>
      <c r="AB128" s="109" t="str">
        <f>TEXT(Z128,"###,###")</f>
        <v>7,545</v>
      </c>
      <c r="AD128" s="127">
        <f>Z128/$Z$7*100</f>
        <v>47.423004399748585</v>
      </c>
    </row>
    <row r="130" spans="19:20" x14ac:dyDescent="0.25">
      <c r="S130" s="101" t="s">
        <v>280</v>
      </c>
      <c r="T130" s="127">
        <v>75.474544311753604</v>
      </c>
    </row>
    <row r="131" spans="19:20" x14ac:dyDescent="0.25">
      <c r="S131" s="101" t="s">
        <v>281</v>
      </c>
      <c r="T131" s="127">
        <v>12.595851665619106</v>
      </c>
    </row>
    <row r="132" spans="19:20" x14ac:dyDescent="0.25">
      <c r="S132" s="101" t="s">
        <v>282</v>
      </c>
      <c r="T132" s="127">
        <v>11.923318667504713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06C8B63-4739-40E9-A66A-81068F9877E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35FD1E2-CCEA-4FD5-A385-2A78F2AAB3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DDFA38A-AF8F-49D4-B2FA-F3822EDCB7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A17265F-A8F2-4968-A1DB-CE1E5C6763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2F8FE-7FE5-4558-A75C-555DD034353F}">
  <sheetPr codeName="Sheet12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177</v>
      </c>
      <c r="T1" s="99"/>
      <c r="U1" s="99"/>
      <c r="V1" s="99"/>
      <c r="W1" s="99"/>
      <c r="X1" s="99"/>
      <c r="Y1" s="100" t="s">
        <v>262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177</v>
      </c>
      <c r="Y3" s="105" t="s">
        <v>262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9.65 Southern Downs,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29126</v>
      </c>
      <c r="W4" s="108">
        <v>30345</v>
      </c>
      <c r="X4" s="108">
        <v>29057</v>
      </c>
      <c r="Y4" s="108">
        <v>28016</v>
      </c>
      <c r="Z4" s="108">
        <v>29428</v>
      </c>
      <c r="AB4" s="109" t="str">
        <f>TEXT(Z4,"###,###")</f>
        <v>29,428</v>
      </c>
      <c r="AD4" s="110">
        <f>Z4/Y4-1</f>
        <v>5.039977155910913E-2</v>
      </c>
      <c r="AF4" s="110">
        <f>Z4/V4-1</f>
        <v>1.0368742704113254E-2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15507</v>
      </c>
      <c r="W5" s="108">
        <v>15975</v>
      </c>
      <c r="X5" s="108">
        <v>15247</v>
      </c>
      <c r="Y5" s="108">
        <v>14608</v>
      </c>
      <c r="Z5" s="108">
        <v>15061</v>
      </c>
      <c r="AB5" s="109" t="str">
        <f>TEXT(Z5,"###,###")</f>
        <v>15,061</v>
      </c>
      <c r="AD5" s="110">
        <f t="shared" ref="AD5:AD9" si="0">Z5/Y5-1</f>
        <v>3.1010405257393181E-2</v>
      </c>
      <c r="AF5" s="110">
        <f t="shared" ref="AF5:AF9" si="1">Z5/V5-1</f>
        <v>-2.8761204617269609E-2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13618</v>
      </c>
      <c r="W6" s="108">
        <v>14374</v>
      </c>
      <c r="X6" s="108">
        <v>13804</v>
      </c>
      <c r="Y6" s="108">
        <v>13408</v>
      </c>
      <c r="Z6" s="108">
        <v>14316</v>
      </c>
      <c r="AB6" s="109" t="str">
        <f>TEXT(Z6,"###,###")</f>
        <v>14,316</v>
      </c>
      <c r="AD6" s="110">
        <f t="shared" si="0"/>
        <v>6.7720763723150279E-2</v>
      </c>
      <c r="AF6" s="110">
        <f t="shared" si="1"/>
        <v>5.1255690997209502E-2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19213</v>
      </c>
      <c r="W7" s="108">
        <v>20191</v>
      </c>
      <c r="X7" s="108">
        <v>19386</v>
      </c>
      <c r="Y7" s="108">
        <v>19455</v>
      </c>
      <c r="Z7" s="108">
        <v>19456</v>
      </c>
      <c r="AB7" s="109" t="str">
        <f>TEXT(Z7,"###,###")</f>
        <v>19,456</v>
      </c>
      <c r="AD7" s="110">
        <f t="shared" si="0"/>
        <v>5.1400668208634315E-5</v>
      </c>
      <c r="AF7" s="110">
        <f t="shared" si="1"/>
        <v>1.2647686462291086E-2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29,428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19,456</v>
      </c>
      <c r="P8" s="67"/>
      <c r="S8" s="107" t="s">
        <v>84</v>
      </c>
      <c r="T8" s="108"/>
      <c r="U8" s="108"/>
      <c r="V8" s="108">
        <v>32527.79</v>
      </c>
      <c r="W8" s="108">
        <v>34860</v>
      </c>
      <c r="X8" s="108">
        <v>35242</v>
      </c>
      <c r="Y8" s="108">
        <v>36162.449999999997</v>
      </c>
      <c r="Z8" s="108">
        <v>37686.25</v>
      </c>
      <c r="AB8" s="109" t="str">
        <f>TEXT(Z8,"$###,###")</f>
        <v>$37,686</v>
      </c>
      <c r="AD8" s="110">
        <f t="shared" si="0"/>
        <v>4.2137631714665336E-2</v>
      </c>
      <c r="AF8" s="110">
        <f t="shared" si="1"/>
        <v>0.15858624271738098</v>
      </c>
    </row>
    <row r="9" spans="1:32" x14ac:dyDescent="0.25">
      <c r="A9" s="30" t="s">
        <v>14</v>
      </c>
      <c r="B9" s="71"/>
      <c r="C9" s="72"/>
      <c r="D9" s="73">
        <f>AD104</f>
        <v>69.246975669430483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51.665296052631582</v>
      </c>
      <c r="P9" s="74" t="s">
        <v>85</v>
      </c>
      <c r="S9" s="107" t="s">
        <v>7</v>
      </c>
      <c r="T9" s="108"/>
      <c r="U9" s="108"/>
      <c r="V9" s="108">
        <v>730456134</v>
      </c>
      <c r="W9" s="108">
        <v>788870868</v>
      </c>
      <c r="X9" s="108">
        <v>786950380</v>
      </c>
      <c r="Y9" s="108">
        <v>804858301</v>
      </c>
      <c r="Z9" s="108">
        <v>856462636</v>
      </c>
      <c r="AB9" s="109" t="str">
        <f>TEXT(Z9/1000000,"$#,###.0")&amp;" mil"</f>
        <v>$856.5 mil</v>
      </c>
      <c r="AD9" s="110">
        <f t="shared" si="0"/>
        <v>6.4116049913238049E-2</v>
      </c>
      <c r="AF9" s="110">
        <f t="shared" si="1"/>
        <v>0.17250385907499277</v>
      </c>
    </row>
    <row r="10" spans="1:32" x14ac:dyDescent="0.25">
      <c r="A10" s="30" t="s">
        <v>17</v>
      </c>
      <c r="B10" s="71"/>
      <c r="C10" s="72"/>
      <c r="D10" s="73">
        <f>AD105</f>
        <v>15.019709120565446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48.149671052631575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75.457442434210535</v>
      </c>
      <c r="P11" s="74" t="s">
        <v>85</v>
      </c>
      <c r="S11" s="107" t="s">
        <v>29</v>
      </c>
      <c r="T11" s="112"/>
      <c r="U11" s="112"/>
      <c r="V11" s="112">
        <v>24696</v>
      </c>
      <c r="W11" s="112">
        <v>25541</v>
      </c>
      <c r="X11" s="112">
        <v>24552</v>
      </c>
      <c r="Y11" s="112">
        <v>23243</v>
      </c>
      <c r="Z11" s="112">
        <v>24652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12.772409539473683</v>
      </c>
      <c r="P12" s="74" t="s">
        <v>85</v>
      </c>
      <c r="S12" s="107" t="s">
        <v>30</v>
      </c>
      <c r="T12" s="112"/>
      <c r="U12" s="112"/>
      <c r="V12" s="112">
        <v>4433</v>
      </c>
      <c r="W12" s="112">
        <v>4805</v>
      </c>
      <c r="X12" s="112">
        <v>4499</v>
      </c>
      <c r="Y12" s="112">
        <v>4771</v>
      </c>
      <c r="Z12" s="112">
        <v>4776</v>
      </c>
    </row>
    <row r="13" spans="1:32" ht="15" customHeight="1" x14ac:dyDescent="0.25">
      <c r="A13" s="30" t="s">
        <v>19</v>
      </c>
      <c r="B13" s="72"/>
      <c r="C13" s="72"/>
      <c r="D13" s="73">
        <f>AD108</f>
        <v>17.16732363735218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11.765008223684211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16.81391871686829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43.7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22.11159439989126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17.623477411728427</v>
      </c>
      <c r="P15" s="74" t="s">
        <v>85</v>
      </c>
      <c r="S15" s="115" t="s">
        <v>61</v>
      </c>
      <c r="T15" s="115"/>
      <c r="U15" s="116"/>
      <c r="V15" s="116">
        <v>4881</v>
      </c>
      <c r="W15" s="116">
        <v>3921</v>
      </c>
      <c r="X15" s="116">
        <v>3594</v>
      </c>
      <c r="Y15" s="112">
        <v>3043</v>
      </c>
      <c r="Z15" s="112">
        <v>3191</v>
      </c>
      <c r="AB15" s="117">
        <f t="shared" ref="AB15:AB34" si="2">IF(Z15="np",0,Z15/$Z$34)</f>
        <v>0.10843414435231752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30.314666304200085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82.37652258827157</v>
      </c>
      <c r="P16" s="37" t="s">
        <v>85</v>
      </c>
      <c r="S16" s="115" t="s">
        <v>62</v>
      </c>
      <c r="T16" s="115"/>
      <c r="U16" s="116"/>
      <c r="V16" s="116">
        <v>219</v>
      </c>
      <c r="W16" s="116">
        <v>261</v>
      </c>
      <c r="X16" s="116">
        <v>285</v>
      </c>
      <c r="Y16" s="112">
        <v>302</v>
      </c>
      <c r="Z16" s="112">
        <v>294</v>
      </c>
      <c r="AB16" s="117">
        <f t="shared" si="2"/>
        <v>9.990485252140819E-3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1153</v>
      </c>
      <c r="W17" s="116">
        <v>1467</v>
      </c>
      <c r="X17" s="116">
        <v>1337</v>
      </c>
      <c r="Y17" s="112">
        <v>1269</v>
      </c>
      <c r="Z17" s="112">
        <v>1416</v>
      </c>
      <c r="AB17" s="117">
        <f t="shared" si="2"/>
        <v>4.8117439173576186E-2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147</v>
      </c>
      <c r="W18" s="116">
        <v>132</v>
      </c>
      <c r="X18" s="116">
        <v>155</v>
      </c>
      <c r="Y18" s="112">
        <v>154</v>
      </c>
      <c r="Z18" s="112">
        <v>159</v>
      </c>
      <c r="AB18" s="117">
        <f t="shared" si="2"/>
        <v>5.4030175343210548E-3</v>
      </c>
    </row>
    <row r="19" spans="1:28" x14ac:dyDescent="0.25">
      <c r="A19" s="63" t="str">
        <f>$S$1&amp;" ("&amp;$V$2&amp;" to "&amp;$Z$2&amp;")"</f>
        <v>Southern Downs (2016-17 to 2020-21)</v>
      </c>
      <c r="B19" s="63"/>
      <c r="C19" s="63"/>
      <c r="D19" s="63"/>
      <c r="E19" s="63"/>
      <c r="F19" s="63"/>
      <c r="G19" s="63" t="str">
        <f>$S$1&amp;" ("&amp;$V$2&amp;" to "&amp;$Z$2&amp;")"</f>
        <v>Southern Downs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1587</v>
      </c>
      <c r="W19" s="116">
        <v>1716</v>
      </c>
      <c r="X19" s="116">
        <v>1679</v>
      </c>
      <c r="Y19" s="112">
        <v>1550</v>
      </c>
      <c r="Z19" s="112">
        <v>1693</v>
      </c>
      <c r="AB19" s="117">
        <f t="shared" si="2"/>
        <v>5.7530243305695256E-2</v>
      </c>
    </row>
    <row r="20" spans="1:28" x14ac:dyDescent="0.25">
      <c r="S20" s="115" t="s">
        <v>66</v>
      </c>
      <c r="T20" s="115"/>
      <c r="U20" s="116"/>
      <c r="V20" s="116">
        <v>717</v>
      </c>
      <c r="W20" s="116">
        <v>753</v>
      </c>
      <c r="X20" s="116">
        <v>758</v>
      </c>
      <c r="Y20" s="112">
        <v>721</v>
      </c>
      <c r="Z20" s="112">
        <v>760</v>
      </c>
      <c r="AB20" s="117">
        <f t="shared" si="2"/>
        <v>2.5825744189207557E-2</v>
      </c>
    </row>
    <row r="21" spans="1:28" x14ac:dyDescent="0.25">
      <c r="S21" s="115" t="s">
        <v>67</v>
      </c>
      <c r="T21" s="115"/>
      <c r="U21" s="116"/>
      <c r="V21" s="116">
        <v>2403</v>
      </c>
      <c r="W21" s="116">
        <v>2696</v>
      </c>
      <c r="X21" s="116">
        <v>2642</v>
      </c>
      <c r="Y21" s="112">
        <v>2620</v>
      </c>
      <c r="Z21" s="112">
        <v>2944</v>
      </c>
      <c r="AB21" s="117">
        <f t="shared" si="2"/>
        <v>0.10004077749082506</v>
      </c>
    </row>
    <row r="22" spans="1:28" x14ac:dyDescent="0.25">
      <c r="S22" s="115" t="s">
        <v>68</v>
      </c>
      <c r="T22" s="115"/>
      <c r="U22" s="116"/>
      <c r="V22" s="116">
        <v>1875</v>
      </c>
      <c r="W22" s="116">
        <v>1979</v>
      </c>
      <c r="X22" s="116">
        <v>1740</v>
      </c>
      <c r="Y22" s="112">
        <v>1736</v>
      </c>
      <c r="Z22" s="112">
        <v>2122</v>
      </c>
      <c r="AB22" s="117">
        <f t="shared" si="2"/>
        <v>7.2108196275655845E-2</v>
      </c>
    </row>
    <row r="23" spans="1:28" x14ac:dyDescent="0.25">
      <c r="S23" s="115" t="s">
        <v>69</v>
      </c>
      <c r="T23" s="115"/>
      <c r="U23" s="116"/>
      <c r="V23" s="116">
        <v>1185</v>
      </c>
      <c r="W23" s="116">
        <v>1344</v>
      </c>
      <c r="X23" s="116">
        <v>1318</v>
      </c>
      <c r="Y23" s="112">
        <v>1277</v>
      </c>
      <c r="Z23" s="112">
        <v>1333</v>
      </c>
      <c r="AB23" s="117">
        <f t="shared" si="2"/>
        <v>4.5296996058175887E-2</v>
      </c>
    </row>
    <row r="24" spans="1:28" x14ac:dyDescent="0.25">
      <c r="S24" s="115" t="s">
        <v>70</v>
      </c>
      <c r="T24" s="115"/>
      <c r="U24" s="116"/>
      <c r="V24" s="116">
        <v>182</v>
      </c>
      <c r="W24" s="116">
        <v>158</v>
      </c>
      <c r="X24" s="116">
        <v>165</v>
      </c>
      <c r="Y24" s="112">
        <v>138</v>
      </c>
      <c r="Z24" s="112">
        <v>115</v>
      </c>
      <c r="AB24" s="117">
        <f t="shared" si="2"/>
        <v>3.9078428707353544E-3</v>
      </c>
    </row>
    <row r="25" spans="1:28" x14ac:dyDescent="0.25">
      <c r="S25" s="115" t="s">
        <v>71</v>
      </c>
      <c r="T25" s="115"/>
      <c r="U25" s="116"/>
      <c r="V25" s="116">
        <v>665</v>
      </c>
      <c r="W25" s="116">
        <v>767</v>
      </c>
      <c r="X25" s="116">
        <v>769</v>
      </c>
      <c r="Y25" s="112">
        <v>803</v>
      </c>
      <c r="Z25" s="112">
        <v>808</v>
      </c>
      <c r="AB25" s="117">
        <f t="shared" si="2"/>
        <v>2.7456843822210138E-2</v>
      </c>
    </row>
    <row r="26" spans="1:28" x14ac:dyDescent="0.25">
      <c r="S26" s="115" t="s">
        <v>72</v>
      </c>
      <c r="T26" s="115"/>
      <c r="U26" s="116"/>
      <c r="V26" s="116">
        <v>412</v>
      </c>
      <c r="W26" s="116">
        <v>496</v>
      </c>
      <c r="X26" s="116">
        <v>452</v>
      </c>
      <c r="Y26" s="112">
        <v>418</v>
      </c>
      <c r="Z26" s="112">
        <v>460</v>
      </c>
      <c r="AB26" s="117">
        <f t="shared" si="2"/>
        <v>1.5631371482941418E-2</v>
      </c>
    </row>
    <row r="27" spans="1:28" x14ac:dyDescent="0.25">
      <c r="S27" s="115" t="s">
        <v>73</v>
      </c>
      <c r="T27" s="115"/>
      <c r="U27" s="116"/>
      <c r="V27" s="116">
        <v>955</v>
      </c>
      <c r="W27" s="116">
        <v>1077</v>
      </c>
      <c r="X27" s="116">
        <v>1054</v>
      </c>
      <c r="Y27" s="112">
        <v>1088</v>
      </c>
      <c r="Z27" s="112">
        <v>1145</v>
      </c>
      <c r="AB27" s="117">
        <f t="shared" si="2"/>
        <v>3.8908522495582437E-2</v>
      </c>
    </row>
    <row r="28" spans="1:28" x14ac:dyDescent="0.25">
      <c r="S28" s="115" t="s">
        <v>74</v>
      </c>
      <c r="T28" s="115"/>
      <c r="U28" s="116"/>
      <c r="V28" s="116">
        <v>2872</v>
      </c>
      <c r="W28" s="116">
        <v>2948</v>
      </c>
      <c r="X28" s="116">
        <v>2980</v>
      </c>
      <c r="Y28" s="112">
        <v>2678</v>
      </c>
      <c r="Z28" s="112">
        <v>2667</v>
      </c>
      <c r="AB28" s="117">
        <f t="shared" si="2"/>
        <v>9.0627973358705996E-2</v>
      </c>
    </row>
    <row r="29" spans="1:28" x14ac:dyDescent="0.25">
      <c r="S29" s="115" t="s">
        <v>75</v>
      </c>
      <c r="T29" s="115"/>
      <c r="U29" s="116"/>
      <c r="V29" s="116">
        <v>1110</v>
      </c>
      <c r="W29" s="116">
        <v>1142</v>
      </c>
      <c r="X29" s="116">
        <v>1192</v>
      </c>
      <c r="Y29" s="112">
        <v>1108</v>
      </c>
      <c r="Z29" s="112">
        <v>1090</v>
      </c>
      <c r="AB29" s="117">
        <f t="shared" si="2"/>
        <v>3.7039554166100309E-2</v>
      </c>
    </row>
    <row r="30" spans="1:28" x14ac:dyDescent="0.25">
      <c r="S30" s="115" t="s">
        <v>76</v>
      </c>
      <c r="T30" s="115"/>
      <c r="U30" s="116"/>
      <c r="V30" s="116">
        <v>1716</v>
      </c>
      <c r="W30" s="116">
        <v>1771</v>
      </c>
      <c r="X30" s="116">
        <v>1737</v>
      </c>
      <c r="Y30" s="112">
        <v>1897</v>
      </c>
      <c r="Z30" s="112">
        <v>1875</v>
      </c>
      <c r="AB30" s="117">
        <f t="shared" si="2"/>
        <v>6.3714829414163385E-2</v>
      </c>
    </row>
    <row r="31" spans="1:28" x14ac:dyDescent="0.25">
      <c r="S31" s="115" t="s">
        <v>77</v>
      </c>
      <c r="T31" s="115"/>
      <c r="U31" s="116"/>
      <c r="V31" s="116">
        <v>2442</v>
      </c>
      <c r="W31" s="116">
        <v>2843</v>
      </c>
      <c r="X31" s="116">
        <v>3003</v>
      </c>
      <c r="Y31" s="112">
        <v>3186</v>
      </c>
      <c r="Z31" s="112">
        <v>3485</v>
      </c>
      <c r="AB31" s="117">
        <f t="shared" si="2"/>
        <v>0.11842462960445833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277</v>
      </c>
      <c r="W32" s="116">
        <v>344</v>
      </c>
      <c r="X32" s="116">
        <v>344</v>
      </c>
      <c r="Y32" s="112">
        <v>334</v>
      </c>
      <c r="Z32" s="112">
        <v>340</v>
      </c>
      <c r="AB32" s="117">
        <f t="shared" si="2"/>
        <v>1.1553622400434961E-2</v>
      </c>
    </row>
    <row r="33" spans="19:32" x14ac:dyDescent="0.25">
      <c r="S33" s="115" t="s">
        <v>79</v>
      </c>
      <c r="T33" s="115"/>
      <c r="U33" s="116"/>
      <c r="V33" s="116">
        <v>710</v>
      </c>
      <c r="W33" s="116">
        <v>788</v>
      </c>
      <c r="X33" s="116">
        <v>772</v>
      </c>
      <c r="Y33" s="112">
        <v>783</v>
      </c>
      <c r="Z33" s="112">
        <v>886</v>
      </c>
      <c r="AB33" s="117">
        <f t="shared" si="2"/>
        <v>3.0107380725839336E-2</v>
      </c>
    </row>
    <row r="34" spans="19:32" x14ac:dyDescent="0.25">
      <c r="S34" s="118" t="s">
        <v>53</v>
      </c>
      <c r="T34" s="118"/>
      <c r="U34" s="119"/>
      <c r="V34" s="119">
        <v>29130</v>
      </c>
      <c r="W34" s="119">
        <v>30343</v>
      </c>
      <c r="X34" s="119">
        <v>29053</v>
      </c>
      <c r="Y34" s="120">
        <v>28016</v>
      </c>
      <c r="Z34" s="120">
        <v>29428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16002</v>
      </c>
      <c r="W37" s="112">
        <v>17031</v>
      </c>
      <c r="X37" s="112">
        <v>16028</v>
      </c>
      <c r="Y37" s="112">
        <v>16267</v>
      </c>
      <c r="Z37" s="112">
        <v>16028</v>
      </c>
      <c r="AB37" s="132">
        <f>Z37/Z40*100</f>
        <v>82.37652258827157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3215</v>
      </c>
      <c r="W38" s="112">
        <v>3167</v>
      </c>
      <c r="X38" s="112">
        <v>3352</v>
      </c>
      <c r="Y38" s="112">
        <v>3183</v>
      </c>
      <c r="Z38" s="112">
        <v>3429</v>
      </c>
      <c r="AB38" s="132">
        <f>Z38/Z40*100</f>
        <v>17.623477411728427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19217</v>
      </c>
      <c r="W40" s="112">
        <v>20198</v>
      </c>
      <c r="X40" s="112">
        <v>19380</v>
      </c>
      <c r="Y40" s="112">
        <v>19450</v>
      </c>
      <c r="Z40" s="112">
        <v>19457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45</v>
      </c>
      <c r="W44" s="112">
        <v>40</v>
      </c>
      <c r="X44" s="112">
        <v>38</v>
      </c>
      <c r="Y44" s="112">
        <v>44</v>
      </c>
      <c r="Z44" s="112">
        <v>65</v>
      </c>
    </row>
    <row r="45" spans="19:32" x14ac:dyDescent="0.25">
      <c r="S45" s="115" t="s">
        <v>37</v>
      </c>
      <c r="T45" s="115"/>
      <c r="U45" s="112"/>
      <c r="V45" s="112">
        <v>516</v>
      </c>
      <c r="W45" s="112">
        <v>570</v>
      </c>
      <c r="X45" s="112">
        <v>496</v>
      </c>
      <c r="Y45" s="112">
        <v>432</v>
      </c>
      <c r="Z45" s="112">
        <v>521</v>
      </c>
    </row>
    <row r="46" spans="19:32" x14ac:dyDescent="0.25">
      <c r="S46" s="115" t="s">
        <v>38</v>
      </c>
      <c r="T46" s="115"/>
      <c r="U46" s="112"/>
      <c r="V46" s="112">
        <v>1164</v>
      </c>
      <c r="W46" s="112">
        <v>1156</v>
      </c>
      <c r="X46" s="112">
        <v>1057</v>
      </c>
      <c r="Y46" s="112">
        <v>918</v>
      </c>
      <c r="Z46" s="112">
        <v>1077</v>
      </c>
    </row>
    <row r="47" spans="19:32" x14ac:dyDescent="0.25">
      <c r="S47" s="115" t="s">
        <v>39</v>
      </c>
      <c r="T47" s="115"/>
      <c r="U47" s="112"/>
      <c r="V47" s="112">
        <v>1825</v>
      </c>
      <c r="W47" s="112">
        <v>1889</v>
      </c>
      <c r="X47" s="112">
        <v>1667</v>
      </c>
      <c r="Y47" s="112">
        <v>1401</v>
      </c>
      <c r="Z47" s="112">
        <v>1362</v>
      </c>
    </row>
    <row r="48" spans="19:32" x14ac:dyDescent="0.25">
      <c r="S48" s="115" t="s">
        <v>40</v>
      </c>
      <c r="T48" s="115"/>
      <c r="U48" s="112"/>
      <c r="V48" s="112">
        <v>2322</v>
      </c>
      <c r="W48" s="112">
        <v>2154</v>
      </c>
      <c r="X48" s="112">
        <v>2143</v>
      </c>
      <c r="Y48" s="112">
        <v>1921</v>
      </c>
      <c r="Z48" s="112">
        <v>1718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1373</v>
      </c>
      <c r="W49" s="112">
        <v>1327</v>
      </c>
      <c r="X49" s="112">
        <v>1392</v>
      </c>
      <c r="Y49" s="112">
        <v>1296</v>
      </c>
      <c r="Z49" s="112">
        <v>1416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Southern Downs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1089</v>
      </c>
      <c r="W50" s="112">
        <v>1163</v>
      </c>
      <c r="X50" s="112">
        <v>1133</v>
      </c>
      <c r="Y50" s="112">
        <v>1152</v>
      </c>
      <c r="Z50" s="112">
        <v>1186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1161</v>
      </c>
      <c r="W51" s="112">
        <v>1175</v>
      </c>
      <c r="X51" s="112">
        <v>1079</v>
      </c>
      <c r="Y51" s="112">
        <v>1091</v>
      </c>
      <c r="Z51" s="112">
        <v>1158</v>
      </c>
    </row>
    <row r="52" spans="1:26" ht="15" customHeight="1" x14ac:dyDescent="0.25">
      <c r="S52" s="115" t="s">
        <v>44</v>
      </c>
      <c r="T52" s="115"/>
      <c r="U52" s="112"/>
      <c r="V52" s="112">
        <v>1299</v>
      </c>
      <c r="W52" s="112">
        <v>1353</v>
      </c>
      <c r="X52" s="112">
        <v>1314</v>
      </c>
      <c r="Y52" s="112">
        <v>1235</v>
      </c>
      <c r="Z52" s="112">
        <v>1227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1264</v>
      </c>
      <c r="W53" s="112">
        <v>1363</v>
      </c>
      <c r="X53" s="112">
        <v>1234</v>
      </c>
      <c r="Y53" s="112">
        <v>1284</v>
      </c>
      <c r="Z53" s="112">
        <v>1288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1207</v>
      </c>
      <c r="W54" s="112">
        <v>1335</v>
      </c>
      <c r="X54" s="112">
        <v>1283</v>
      </c>
      <c r="Y54" s="112">
        <v>1298</v>
      </c>
      <c r="Z54" s="112">
        <v>1337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1036</v>
      </c>
      <c r="W55" s="112">
        <v>1107</v>
      </c>
      <c r="X55" s="112">
        <v>1141</v>
      </c>
      <c r="Y55" s="112">
        <v>1150</v>
      </c>
      <c r="Z55" s="112">
        <v>1226</v>
      </c>
    </row>
    <row r="56" spans="1:26" ht="15" customHeight="1" x14ac:dyDescent="0.25">
      <c r="S56" s="115" t="s">
        <v>48</v>
      </c>
      <c r="T56" s="115"/>
      <c r="U56" s="112"/>
      <c r="V56" s="112">
        <v>671</v>
      </c>
      <c r="W56" s="112">
        <v>698</v>
      </c>
      <c r="X56" s="112">
        <v>662</v>
      </c>
      <c r="Y56" s="112">
        <v>693</v>
      </c>
      <c r="Z56" s="112">
        <v>741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312</v>
      </c>
      <c r="W57" s="112">
        <v>366</v>
      </c>
      <c r="X57" s="112">
        <v>354</v>
      </c>
      <c r="Y57" s="112">
        <v>387</v>
      </c>
      <c r="Z57" s="112">
        <v>404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115</v>
      </c>
      <c r="W58" s="112">
        <v>147</v>
      </c>
      <c r="X58" s="112">
        <v>139</v>
      </c>
      <c r="Y58" s="112">
        <v>195</v>
      </c>
      <c r="Z58" s="112">
        <v>196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74</v>
      </c>
      <c r="W59" s="112">
        <v>77</v>
      </c>
      <c r="X59" s="112">
        <v>69</v>
      </c>
      <c r="Y59" s="112">
        <v>70</v>
      </c>
      <c r="Z59" s="112">
        <v>83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37</v>
      </c>
      <c r="W60" s="112">
        <v>50</v>
      </c>
      <c r="X60" s="112">
        <v>45</v>
      </c>
      <c r="Y60" s="112">
        <v>54</v>
      </c>
      <c r="Z60" s="112">
        <v>56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15511</v>
      </c>
      <c r="W61" s="112">
        <v>15974</v>
      </c>
      <c r="X61" s="112">
        <v>15247</v>
      </c>
      <c r="Y61" s="112">
        <v>14609</v>
      </c>
      <c r="Z61" s="112">
        <v>15061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47</v>
      </c>
      <c r="W63" s="112">
        <v>58</v>
      </c>
      <c r="X63" s="112">
        <v>55</v>
      </c>
      <c r="Y63" s="112">
        <v>51</v>
      </c>
      <c r="Z63" s="112">
        <v>65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501</v>
      </c>
      <c r="W64" s="112">
        <v>471</v>
      </c>
      <c r="X64" s="112">
        <v>412</v>
      </c>
      <c r="Y64" s="112">
        <v>411</v>
      </c>
      <c r="Z64" s="112">
        <v>612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Southern Downs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1009</v>
      </c>
      <c r="W65" s="112">
        <v>1119</v>
      </c>
      <c r="X65" s="112">
        <v>989</v>
      </c>
      <c r="Y65" s="112">
        <v>883</v>
      </c>
      <c r="Z65" s="112">
        <v>923</v>
      </c>
    </row>
    <row r="66" spans="1:26" x14ac:dyDescent="0.25">
      <c r="S66" s="115" t="s">
        <v>39</v>
      </c>
      <c r="T66" s="115"/>
      <c r="U66" s="112"/>
      <c r="V66" s="112">
        <v>1490</v>
      </c>
      <c r="W66" s="112">
        <v>1531</v>
      </c>
      <c r="X66" s="112">
        <v>1354</v>
      </c>
      <c r="Y66" s="112">
        <v>1108</v>
      </c>
      <c r="Z66" s="112">
        <v>1082</v>
      </c>
    </row>
    <row r="67" spans="1:26" x14ac:dyDescent="0.25">
      <c r="S67" s="115" t="s">
        <v>40</v>
      </c>
      <c r="T67" s="115"/>
      <c r="U67" s="112"/>
      <c r="V67" s="112">
        <v>1687</v>
      </c>
      <c r="W67" s="112">
        <v>1782</v>
      </c>
      <c r="X67" s="112">
        <v>1724</v>
      </c>
      <c r="Y67" s="112">
        <v>1480</v>
      </c>
      <c r="Z67" s="112">
        <v>1561</v>
      </c>
    </row>
    <row r="68" spans="1:26" x14ac:dyDescent="0.25">
      <c r="S68" s="115" t="s">
        <v>41</v>
      </c>
      <c r="T68" s="115"/>
      <c r="U68" s="112"/>
      <c r="V68" s="112">
        <v>1076</v>
      </c>
      <c r="W68" s="112">
        <v>1203</v>
      </c>
      <c r="X68" s="112">
        <v>1232</v>
      </c>
      <c r="Y68" s="112">
        <v>1187</v>
      </c>
      <c r="Z68" s="112">
        <v>1230</v>
      </c>
    </row>
    <row r="69" spans="1:26" x14ac:dyDescent="0.25">
      <c r="S69" s="115" t="s">
        <v>42</v>
      </c>
      <c r="T69" s="115"/>
      <c r="U69" s="112"/>
      <c r="V69" s="112">
        <v>923</v>
      </c>
      <c r="W69" s="112">
        <v>1010</v>
      </c>
      <c r="X69" s="112">
        <v>996</v>
      </c>
      <c r="Y69" s="112">
        <v>1014</v>
      </c>
      <c r="Z69" s="112">
        <v>1136</v>
      </c>
    </row>
    <row r="70" spans="1:26" x14ac:dyDescent="0.25">
      <c r="S70" s="115" t="s">
        <v>43</v>
      </c>
      <c r="T70" s="115"/>
      <c r="U70" s="112"/>
      <c r="V70" s="112">
        <v>1154</v>
      </c>
      <c r="W70" s="112">
        <v>1120</v>
      </c>
      <c r="X70" s="112">
        <v>1097</v>
      </c>
      <c r="Y70" s="112">
        <v>1070</v>
      </c>
      <c r="Z70" s="112">
        <v>1148</v>
      </c>
    </row>
    <row r="71" spans="1:26" x14ac:dyDescent="0.25">
      <c r="S71" s="115" t="s">
        <v>44</v>
      </c>
      <c r="T71" s="115"/>
      <c r="U71" s="112"/>
      <c r="V71" s="112">
        <v>1337</v>
      </c>
      <c r="W71" s="112">
        <v>1375</v>
      </c>
      <c r="X71" s="112">
        <v>1318</v>
      </c>
      <c r="Y71" s="112">
        <v>1362</v>
      </c>
      <c r="Z71" s="112">
        <v>1374</v>
      </c>
    </row>
    <row r="72" spans="1:26" x14ac:dyDescent="0.25">
      <c r="S72" s="115" t="s">
        <v>45</v>
      </c>
      <c r="T72" s="115"/>
      <c r="U72" s="112"/>
      <c r="V72" s="112">
        <v>1270</v>
      </c>
      <c r="W72" s="112">
        <v>1334</v>
      </c>
      <c r="X72" s="112">
        <v>1300</v>
      </c>
      <c r="Y72" s="112">
        <v>1330</v>
      </c>
      <c r="Z72" s="112">
        <v>1426</v>
      </c>
    </row>
    <row r="73" spans="1:26" x14ac:dyDescent="0.25">
      <c r="S73" s="115" t="s">
        <v>46</v>
      </c>
      <c r="T73" s="115"/>
      <c r="U73" s="112"/>
      <c r="V73" s="112">
        <v>1315</v>
      </c>
      <c r="W73" s="112">
        <v>1370</v>
      </c>
      <c r="X73" s="112">
        <v>1370</v>
      </c>
      <c r="Y73" s="112">
        <v>1370</v>
      </c>
      <c r="Z73" s="112">
        <v>1419</v>
      </c>
    </row>
    <row r="74" spans="1:26" x14ac:dyDescent="0.25">
      <c r="S74" s="115" t="s">
        <v>47</v>
      </c>
      <c r="T74" s="115"/>
      <c r="U74" s="112"/>
      <c r="V74" s="112">
        <v>985</v>
      </c>
      <c r="W74" s="112">
        <v>1012</v>
      </c>
      <c r="X74" s="112">
        <v>1009</v>
      </c>
      <c r="Y74" s="112">
        <v>1070</v>
      </c>
      <c r="Z74" s="112">
        <v>1191</v>
      </c>
    </row>
    <row r="75" spans="1:26" x14ac:dyDescent="0.25">
      <c r="S75" s="115" t="s">
        <v>48</v>
      </c>
      <c r="T75" s="115"/>
      <c r="U75" s="112"/>
      <c r="V75" s="112">
        <v>464</v>
      </c>
      <c r="W75" s="112">
        <v>558</v>
      </c>
      <c r="X75" s="112">
        <v>549</v>
      </c>
      <c r="Y75" s="112">
        <v>615</v>
      </c>
      <c r="Z75" s="112">
        <v>644</v>
      </c>
    </row>
    <row r="76" spans="1:26" x14ac:dyDescent="0.25">
      <c r="S76" s="115" t="s">
        <v>49</v>
      </c>
      <c r="T76" s="115"/>
      <c r="U76" s="112"/>
      <c r="V76" s="112">
        <v>192</v>
      </c>
      <c r="W76" s="112">
        <v>205</v>
      </c>
      <c r="X76" s="112">
        <v>210</v>
      </c>
      <c r="Y76" s="112">
        <v>230</v>
      </c>
      <c r="Z76" s="112">
        <v>276</v>
      </c>
    </row>
    <row r="77" spans="1:26" x14ac:dyDescent="0.25">
      <c r="S77" s="115" t="s">
        <v>50</v>
      </c>
      <c r="T77" s="115"/>
      <c r="U77" s="112"/>
      <c r="V77" s="112">
        <v>86</v>
      </c>
      <c r="W77" s="112">
        <v>110</v>
      </c>
      <c r="X77" s="112">
        <v>92</v>
      </c>
      <c r="Y77" s="112">
        <v>114</v>
      </c>
      <c r="Z77" s="112">
        <v>105</v>
      </c>
    </row>
    <row r="78" spans="1:26" x14ac:dyDescent="0.25">
      <c r="S78" s="115" t="s">
        <v>51</v>
      </c>
      <c r="T78" s="115"/>
      <c r="U78" s="112"/>
      <c r="V78" s="112">
        <v>61</v>
      </c>
      <c r="W78" s="112">
        <v>75</v>
      </c>
      <c r="X78" s="112">
        <v>62</v>
      </c>
      <c r="Y78" s="112">
        <v>74</v>
      </c>
      <c r="Z78" s="112">
        <v>78</v>
      </c>
    </row>
    <row r="79" spans="1:26" x14ac:dyDescent="0.25">
      <c r="S79" s="115" t="s">
        <v>52</v>
      </c>
      <c r="T79" s="115"/>
      <c r="U79" s="112"/>
      <c r="V79" s="112">
        <v>37</v>
      </c>
      <c r="W79" s="112">
        <v>34</v>
      </c>
      <c r="X79" s="112">
        <v>36</v>
      </c>
      <c r="Y79" s="112">
        <v>44</v>
      </c>
      <c r="Z79" s="112">
        <v>46</v>
      </c>
    </row>
    <row r="80" spans="1:26" x14ac:dyDescent="0.25">
      <c r="S80" s="118" t="s">
        <v>53</v>
      </c>
      <c r="T80" s="118"/>
      <c r="U80" s="112"/>
      <c r="V80" s="112">
        <v>13619</v>
      </c>
      <c r="W80" s="112">
        <v>14372</v>
      </c>
      <c r="X80" s="112">
        <v>13807</v>
      </c>
      <c r="Y80" s="112">
        <v>13406</v>
      </c>
      <c r="Z80" s="112">
        <v>14316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Southern Downs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813</v>
      </c>
      <c r="W83" s="112">
        <v>876</v>
      </c>
      <c r="X83" s="112">
        <v>848</v>
      </c>
      <c r="Y83" s="112">
        <v>862</v>
      </c>
      <c r="Z83" s="112">
        <v>893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604</v>
      </c>
      <c r="W84" s="112">
        <v>636</v>
      </c>
      <c r="X84" s="112">
        <v>637</v>
      </c>
      <c r="Y84" s="112">
        <v>674</v>
      </c>
      <c r="Z84" s="112">
        <v>684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1372</v>
      </c>
      <c r="W85" s="112">
        <v>1454</v>
      </c>
      <c r="X85" s="112">
        <v>1421</v>
      </c>
      <c r="Y85" s="112">
        <v>1439</v>
      </c>
      <c r="Z85" s="112">
        <v>1477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29,428</v>
      </c>
      <c r="D86" s="96">
        <f t="shared" ref="D86:D91" si="4">AD4</f>
        <v>5.039977155910913E-2</v>
      </c>
      <c r="E86" s="97">
        <f t="shared" ref="E86:E91" si="5">AD4</f>
        <v>5.039977155910913E-2</v>
      </c>
      <c r="F86" s="96">
        <f t="shared" ref="F86:F91" si="6">AF4</f>
        <v>1.0368742704113254E-2</v>
      </c>
      <c r="G86" s="97">
        <f t="shared" ref="G86:G91" si="7">AF4</f>
        <v>1.0368742704113254E-2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363</v>
      </c>
      <c r="W86" s="112">
        <v>401</v>
      </c>
      <c r="X86" s="112">
        <v>422</v>
      </c>
      <c r="Y86" s="112">
        <v>405</v>
      </c>
      <c r="Z86" s="112">
        <v>426</v>
      </c>
    </row>
    <row r="87" spans="1:30" ht="15" customHeight="1" x14ac:dyDescent="0.25">
      <c r="A87" s="98" t="s">
        <v>4</v>
      </c>
      <c r="B87" s="49"/>
      <c r="C87" s="57" t="str">
        <f t="shared" si="3"/>
        <v>15,061</v>
      </c>
      <c r="D87" s="96">
        <f t="shared" si="4"/>
        <v>3.1010405257393181E-2</v>
      </c>
      <c r="E87" s="97">
        <f t="shared" si="5"/>
        <v>3.1010405257393181E-2</v>
      </c>
      <c r="F87" s="96">
        <f t="shared" si="6"/>
        <v>-2.8761204617269609E-2</v>
      </c>
      <c r="G87" s="97">
        <f t="shared" si="7"/>
        <v>-2.8761204617269609E-2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223</v>
      </c>
      <c r="W87" s="112">
        <v>252</v>
      </c>
      <c r="X87" s="112">
        <v>244</v>
      </c>
      <c r="Y87" s="112">
        <v>248</v>
      </c>
      <c r="Z87" s="112">
        <v>252</v>
      </c>
    </row>
    <row r="88" spans="1:30" ht="15" customHeight="1" x14ac:dyDescent="0.25">
      <c r="A88" s="98" t="s">
        <v>5</v>
      </c>
      <c r="B88" s="49"/>
      <c r="C88" s="57" t="str">
        <f t="shared" si="3"/>
        <v>14,316</v>
      </c>
      <c r="D88" s="96">
        <f t="shared" si="4"/>
        <v>6.7720763723150279E-2</v>
      </c>
      <c r="E88" s="97">
        <f t="shared" si="5"/>
        <v>6.7720763723150279E-2</v>
      </c>
      <c r="F88" s="96">
        <f t="shared" si="6"/>
        <v>5.1255690997209502E-2</v>
      </c>
      <c r="G88" s="97">
        <f t="shared" si="7"/>
        <v>5.1255690997209502E-2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389</v>
      </c>
      <c r="W88" s="112">
        <v>418</v>
      </c>
      <c r="X88" s="112">
        <v>397</v>
      </c>
      <c r="Y88" s="112">
        <v>428</v>
      </c>
      <c r="Z88" s="112">
        <v>457</v>
      </c>
    </row>
    <row r="89" spans="1:30" ht="15" customHeight="1" x14ac:dyDescent="0.25">
      <c r="A89" s="49" t="s">
        <v>6</v>
      </c>
      <c r="B89" s="49"/>
      <c r="C89" s="57" t="str">
        <f t="shared" si="3"/>
        <v>19,456</v>
      </c>
      <c r="D89" s="96">
        <f t="shared" si="4"/>
        <v>5.1400668208634315E-5</v>
      </c>
      <c r="E89" s="97">
        <f t="shared" si="5"/>
        <v>5.1400668208634315E-5</v>
      </c>
      <c r="F89" s="96">
        <f t="shared" si="6"/>
        <v>1.2647686462291086E-2</v>
      </c>
      <c r="G89" s="97">
        <f t="shared" si="7"/>
        <v>1.2647686462291086E-2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1240</v>
      </c>
      <c r="W89" s="112">
        <v>1299</v>
      </c>
      <c r="X89" s="112">
        <v>1333</v>
      </c>
      <c r="Y89" s="112">
        <v>1338</v>
      </c>
      <c r="Z89" s="112">
        <v>1342</v>
      </c>
    </row>
    <row r="90" spans="1:30" ht="15" customHeight="1" x14ac:dyDescent="0.25">
      <c r="A90" s="49" t="s">
        <v>98</v>
      </c>
      <c r="B90" s="49"/>
      <c r="C90" s="57" t="str">
        <f t="shared" si="3"/>
        <v>$37,686</v>
      </c>
      <c r="D90" s="96">
        <f t="shared" si="4"/>
        <v>4.2137631714665336E-2</v>
      </c>
      <c r="E90" s="97">
        <f t="shared" si="5"/>
        <v>4.2137631714665336E-2</v>
      </c>
      <c r="F90" s="96">
        <f t="shared" si="6"/>
        <v>0.15858624271738098</v>
      </c>
      <c r="G90" s="97">
        <f t="shared" si="7"/>
        <v>0.15858624271738098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2127</v>
      </c>
      <c r="W90" s="112">
        <v>2101</v>
      </c>
      <c r="X90" s="112">
        <v>2121</v>
      </c>
      <c r="Y90" s="112">
        <v>2035</v>
      </c>
      <c r="Z90" s="112">
        <v>2000</v>
      </c>
    </row>
    <row r="91" spans="1:30" ht="15" customHeight="1" x14ac:dyDescent="0.25">
      <c r="A91" s="49" t="s">
        <v>7</v>
      </c>
      <c r="B91" s="49"/>
      <c r="C91" s="57" t="str">
        <f t="shared" si="3"/>
        <v>$856.5 mil</v>
      </c>
      <c r="D91" s="96">
        <f t="shared" si="4"/>
        <v>6.4116049913238049E-2</v>
      </c>
      <c r="E91" s="97">
        <f t="shared" si="5"/>
        <v>6.4116049913238049E-2</v>
      </c>
      <c r="F91" s="96">
        <f t="shared" si="6"/>
        <v>0.17250385907499277</v>
      </c>
      <c r="G91" s="97">
        <f t="shared" si="7"/>
        <v>0.17250385907499277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10133</v>
      </c>
      <c r="W91" s="112">
        <v>10603</v>
      </c>
      <c r="X91" s="112">
        <v>10137</v>
      </c>
      <c r="Y91" s="112">
        <v>10140</v>
      </c>
      <c r="Z91" s="112">
        <v>10051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548</v>
      </c>
      <c r="W93" s="112">
        <v>605</v>
      </c>
      <c r="X93" s="112">
        <v>589</v>
      </c>
      <c r="Y93" s="112">
        <v>616</v>
      </c>
      <c r="Z93" s="112">
        <v>639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1264</v>
      </c>
      <c r="W94" s="112">
        <v>1307</v>
      </c>
      <c r="X94" s="112">
        <v>1316</v>
      </c>
      <c r="Y94" s="112">
        <v>1353</v>
      </c>
      <c r="Z94" s="112">
        <v>1359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277</v>
      </c>
      <c r="W95" s="112">
        <v>303</v>
      </c>
      <c r="X95" s="112">
        <v>294</v>
      </c>
      <c r="Y95" s="112">
        <v>297</v>
      </c>
      <c r="Z95" s="112">
        <v>320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1230</v>
      </c>
      <c r="W96" s="112">
        <v>1332</v>
      </c>
      <c r="X96" s="112">
        <v>1412</v>
      </c>
      <c r="Y96" s="112">
        <v>1457</v>
      </c>
      <c r="Z96" s="112">
        <v>1516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1276</v>
      </c>
      <c r="W97" s="112">
        <v>1319</v>
      </c>
      <c r="X97" s="112">
        <v>1292</v>
      </c>
      <c r="Y97" s="112">
        <v>1301</v>
      </c>
      <c r="Z97" s="112">
        <v>1328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798</v>
      </c>
      <c r="W98" s="112">
        <v>875</v>
      </c>
      <c r="X98" s="112">
        <v>841</v>
      </c>
      <c r="Y98" s="112">
        <v>872</v>
      </c>
      <c r="Z98" s="112">
        <v>899</v>
      </c>
    </row>
    <row r="99" spans="1:32" ht="15" customHeight="1" x14ac:dyDescent="0.25">
      <c r="S99" s="115" t="s">
        <v>199</v>
      </c>
      <c r="T99" s="115"/>
      <c r="U99" s="112"/>
      <c r="V99" s="112">
        <v>111</v>
      </c>
      <c r="W99" s="112">
        <v>116</v>
      </c>
      <c r="X99" s="112">
        <v>121</v>
      </c>
      <c r="Y99" s="112">
        <v>125</v>
      </c>
      <c r="Z99" s="112">
        <v>146</v>
      </c>
    </row>
    <row r="100" spans="1:32" ht="15" customHeight="1" x14ac:dyDescent="0.25">
      <c r="S100" s="115" t="s">
        <v>58</v>
      </c>
      <c r="T100" s="115"/>
      <c r="U100" s="112"/>
      <c r="V100" s="112">
        <v>1251</v>
      </c>
      <c r="W100" s="112">
        <v>1252</v>
      </c>
      <c r="X100" s="112">
        <v>1228</v>
      </c>
      <c r="Y100" s="112">
        <v>1156</v>
      </c>
      <c r="Z100" s="112">
        <v>1160</v>
      </c>
    </row>
    <row r="101" spans="1:32" x14ac:dyDescent="0.25">
      <c r="A101" s="18"/>
      <c r="S101" s="118" t="s">
        <v>53</v>
      </c>
      <c r="T101" s="118"/>
      <c r="U101" s="112"/>
      <c r="V101" s="112">
        <v>9079</v>
      </c>
      <c r="W101" s="112">
        <v>9590</v>
      </c>
      <c r="X101" s="112">
        <v>9243</v>
      </c>
      <c r="Y101" s="112">
        <v>9317</v>
      </c>
      <c r="Z101" s="112">
        <v>9368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19622</v>
      </c>
      <c r="W104" s="112">
        <v>19794</v>
      </c>
      <c r="X104" s="112">
        <v>19908</v>
      </c>
      <c r="Y104" s="112">
        <v>20378</v>
      </c>
      <c r="Z104" s="112">
        <v>20378</v>
      </c>
      <c r="AB104" s="109" t="str">
        <f>TEXT(Z104,"###,###")</f>
        <v>20,378</v>
      </c>
      <c r="AD104" s="130">
        <f>Z104/($Z$4)*100</f>
        <v>69.246975669430483</v>
      </c>
      <c r="AF104" s="109"/>
    </row>
    <row r="105" spans="1:32" x14ac:dyDescent="0.25">
      <c r="S105" s="115" t="s">
        <v>17</v>
      </c>
      <c r="T105" s="115"/>
      <c r="U105" s="112"/>
      <c r="V105" s="112">
        <v>4128</v>
      </c>
      <c r="W105" s="112">
        <v>4304</v>
      </c>
      <c r="X105" s="112">
        <v>4366</v>
      </c>
      <c r="Y105" s="112">
        <v>4396</v>
      </c>
      <c r="Z105" s="112">
        <v>4420</v>
      </c>
      <c r="AB105" s="109" t="str">
        <f>TEXT(Z105,"###,###")</f>
        <v>4,420</v>
      </c>
      <c r="AD105" s="130">
        <f>Z105/($Z$4)*100</f>
        <v>15.019709120565446</v>
      </c>
      <c r="AF105" s="109"/>
    </row>
    <row r="106" spans="1:32" x14ac:dyDescent="0.25">
      <c r="S106" s="118" t="s">
        <v>53</v>
      </c>
      <c r="T106" s="118"/>
      <c r="U106" s="120"/>
      <c r="V106" s="120">
        <v>23750</v>
      </c>
      <c r="W106" s="120">
        <v>24098</v>
      </c>
      <c r="X106" s="120">
        <v>24274</v>
      </c>
      <c r="Y106" s="120">
        <v>24774</v>
      </c>
      <c r="Z106" s="120">
        <v>24798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5443</v>
      </c>
      <c r="W108" s="112">
        <v>5437</v>
      </c>
      <c r="X108" s="112">
        <v>4590</v>
      </c>
      <c r="Y108" s="112">
        <v>4444</v>
      </c>
      <c r="Z108" s="112">
        <v>5052</v>
      </c>
      <c r="AB108" s="109" t="str">
        <f>TEXT(Z108,"###,###")</f>
        <v>5,052</v>
      </c>
      <c r="AD108" s="130">
        <f>Z108/($Z$4)*100</f>
        <v>17.16732363735218</v>
      </c>
      <c r="AF108" s="109"/>
    </row>
    <row r="109" spans="1:32" x14ac:dyDescent="0.25">
      <c r="S109" s="115" t="s">
        <v>20</v>
      </c>
      <c r="T109" s="115"/>
      <c r="U109" s="112"/>
      <c r="V109" s="112">
        <v>4582</v>
      </c>
      <c r="W109" s="112">
        <v>4582</v>
      </c>
      <c r="X109" s="112">
        <v>4443</v>
      </c>
      <c r="Y109" s="112">
        <v>4120</v>
      </c>
      <c r="Z109" s="112">
        <v>4948</v>
      </c>
      <c r="AB109" s="109" t="str">
        <f>TEXT(Z109,"###,###")</f>
        <v>4,948</v>
      </c>
      <c r="AD109" s="130">
        <f>Z109/($Z$4)*100</f>
        <v>16.81391871686829</v>
      </c>
      <c r="AF109" s="109"/>
    </row>
    <row r="110" spans="1:32" x14ac:dyDescent="0.25">
      <c r="S110" s="115" t="s">
        <v>21</v>
      </c>
      <c r="T110" s="115"/>
      <c r="U110" s="112"/>
      <c r="V110" s="112">
        <v>6801</v>
      </c>
      <c r="W110" s="112">
        <v>7317</v>
      </c>
      <c r="X110" s="112">
        <v>6591</v>
      </c>
      <c r="Y110" s="112">
        <v>6197</v>
      </c>
      <c r="Z110" s="112">
        <v>6507</v>
      </c>
      <c r="AB110" s="109" t="str">
        <f>TEXT(Z110,"###,###")</f>
        <v>6,507</v>
      </c>
      <c r="AD110" s="130">
        <f>Z110/($Z$4)*100</f>
        <v>22.11159439989126</v>
      </c>
      <c r="AF110" s="109"/>
    </row>
    <row r="111" spans="1:32" x14ac:dyDescent="0.25">
      <c r="S111" s="115" t="s">
        <v>22</v>
      </c>
      <c r="T111" s="115"/>
      <c r="U111" s="112"/>
      <c r="V111" s="112">
        <v>8751</v>
      </c>
      <c r="W111" s="112">
        <v>8155</v>
      </c>
      <c r="X111" s="112">
        <v>9138</v>
      </c>
      <c r="Y111" s="112">
        <v>9055</v>
      </c>
      <c r="Z111" s="112">
        <v>8921</v>
      </c>
      <c r="AB111" s="109" t="str">
        <f>TEXT(Z111,"###,###")</f>
        <v>8,921</v>
      </c>
      <c r="AD111" s="130">
        <f>Z111/($Z$4)*100</f>
        <v>30.314666304200085</v>
      </c>
      <c r="AF111" s="109"/>
    </row>
    <row r="112" spans="1:32" x14ac:dyDescent="0.25">
      <c r="S112" s="118" t="s">
        <v>53</v>
      </c>
      <c r="T112" s="118"/>
      <c r="U112" s="112"/>
      <c r="V112" s="112">
        <v>29130</v>
      </c>
      <c r="W112" s="112">
        <v>30342</v>
      </c>
      <c r="X112" s="112">
        <v>29054</v>
      </c>
      <c r="Y112" s="112">
        <v>28015</v>
      </c>
      <c r="Z112" s="112">
        <v>29428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41.73</v>
      </c>
      <c r="W118" s="131">
        <v>42.16</v>
      </c>
      <c r="X118" s="131">
        <v>42.19</v>
      </c>
      <c r="Y118" s="131">
        <v>43.17</v>
      </c>
      <c r="Z118" s="131">
        <v>43.67</v>
      </c>
      <c r="AB118" s="109" t="str">
        <f>TEXT(Z118,"##.0")</f>
        <v>43.7</v>
      </c>
    </row>
    <row r="120" spans="19:32" x14ac:dyDescent="0.25">
      <c r="S120" s="101" t="s">
        <v>100</v>
      </c>
      <c r="T120" s="112"/>
      <c r="U120" s="112"/>
      <c r="V120" s="112">
        <v>14783</v>
      </c>
      <c r="W120" s="112">
        <v>15392</v>
      </c>
      <c r="X120" s="112">
        <v>14882</v>
      </c>
      <c r="Y120" s="112">
        <v>14683</v>
      </c>
      <c r="Z120" s="112">
        <v>14681</v>
      </c>
      <c r="AB120" s="109" t="str">
        <f>TEXT(Z120,"###,###")</f>
        <v>14,681</v>
      </c>
    </row>
    <row r="121" spans="19:32" x14ac:dyDescent="0.25">
      <c r="S121" s="101" t="s">
        <v>101</v>
      </c>
      <c r="T121" s="112"/>
      <c r="U121" s="112"/>
      <c r="V121" s="112">
        <v>2291</v>
      </c>
      <c r="W121" s="112">
        <v>2529</v>
      </c>
      <c r="X121" s="112">
        <v>2280</v>
      </c>
      <c r="Y121" s="112">
        <v>2508</v>
      </c>
      <c r="Z121" s="112">
        <v>2485</v>
      </c>
      <c r="AB121" s="109" t="str">
        <f>TEXT(Z121,"###,###")</f>
        <v>2,485</v>
      </c>
    </row>
    <row r="122" spans="19:32" x14ac:dyDescent="0.25">
      <c r="S122" s="101" t="s">
        <v>102</v>
      </c>
      <c r="T122" s="112"/>
      <c r="U122" s="112"/>
      <c r="V122" s="112">
        <v>2141</v>
      </c>
      <c r="W122" s="112">
        <v>2276</v>
      </c>
      <c r="X122" s="112">
        <v>2227</v>
      </c>
      <c r="Y122" s="112">
        <v>2269</v>
      </c>
      <c r="Z122" s="112">
        <v>2289</v>
      </c>
      <c r="AB122" s="109" t="str">
        <f>TEXT(Z122,"###,###")</f>
        <v>2,289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16924</v>
      </c>
      <c r="W124" s="112">
        <v>17668</v>
      </c>
      <c r="X124" s="112">
        <v>17109</v>
      </c>
      <c r="Y124" s="112">
        <v>16952</v>
      </c>
      <c r="Z124" s="112">
        <v>16970</v>
      </c>
      <c r="AB124" s="109" t="str">
        <f>TEXT(Z124,"###,###")</f>
        <v>16,970</v>
      </c>
      <c r="AD124" s="127">
        <f>Z124/$Z$7*100</f>
        <v>87.22245065789474</v>
      </c>
    </row>
    <row r="125" spans="19:32" x14ac:dyDescent="0.25">
      <c r="S125" s="101" t="s">
        <v>104</v>
      </c>
      <c r="T125" s="112"/>
      <c r="U125" s="112"/>
      <c r="V125" s="112">
        <v>4432</v>
      </c>
      <c r="W125" s="112">
        <v>4805</v>
      </c>
      <c r="X125" s="112">
        <v>4507</v>
      </c>
      <c r="Y125" s="112">
        <v>4777</v>
      </c>
      <c r="Z125" s="112">
        <v>4774</v>
      </c>
      <c r="AB125" s="109" t="str">
        <f>TEXT(Z125,"###,###")</f>
        <v>4,774</v>
      </c>
      <c r="AD125" s="127">
        <f>Z125/$Z$7*100</f>
        <v>24.537417763157894</v>
      </c>
    </row>
    <row r="127" spans="19:32" x14ac:dyDescent="0.25">
      <c r="S127" s="101" t="s">
        <v>105</v>
      </c>
      <c r="T127" s="112"/>
      <c r="U127" s="112"/>
      <c r="V127" s="112">
        <v>10131</v>
      </c>
      <c r="W127" s="112">
        <v>10609</v>
      </c>
      <c r="X127" s="112">
        <v>10138</v>
      </c>
      <c r="Y127" s="112">
        <v>10141</v>
      </c>
      <c r="Z127" s="112">
        <v>10052</v>
      </c>
      <c r="AB127" s="109" t="str">
        <f>TEXT(Z127,"###,###")</f>
        <v>10,052</v>
      </c>
      <c r="AD127" s="127">
        <f>Z127/$Z$7*100</f>
        <v>51.665296052631582</v>
      </c>
    </row>
    <row r="128" spans="19:32" x14ac:dyDescent="0.25">
      <c r="S128" s="101" t="s">
        <v>106</v>
      </c>
      <c r="T128" s="112"/>
      <c r="U128" s="112"/>
      <c r="V128" s="112">
        <v>9079</v>
      </c>
      <c r="W128" s="112">
        <v>9587</v>
      </c>
      <c r="X128" s="112">
        <v>9246</v>
      </c>
      <c r="Y128" s="112">
        <v>9312</v>
      </c>
      <c r="Z128" s="112">
        <v>9368</v>
      </c>
      <c r="AB128" s="109" t="str">
        <f>TEXT(Z128,"###,###")</f>
        <v>9,368</v>
      </c>
      <c r="AD128" s="127">
        <f>Z128/$Z$7*100</f>
        <v>48.149671052631575</v>
      </c>
    </row>
    <row r="130" spans="19:20" x14ac:dyDescent="0.25">
      <c r="S130" s="101" t="s">
        <v>280</v>
      </c>
      <c r="T130" s="127">
        <v>75.457442434210535</v>
      </c>
    </row>
    <row r="131" spans="19:20" x14ac:dyDescent="0.25">
      <c r="S131" s="101" t="s">
        <v>281</v>
      </c>
      <c r="T131" s="127">
        <v>12.772409539473683</v>
      </c>
    </row>
    <row r="132" spans="19:20" x14ac:dyDescent="0.25">
      <c r="S132" s="101" t="s">
        <v>282</v>
      </c>
      <c r="T132" s="127">
        <v>11.765008223684211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DD11E2E-4F8B-4562-B0DA-65F7481DDAF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0BF02EC-692F-45D1-8E37-028302B1C8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06AAA32-9C73-4D1D-9E76-1587662C37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18A1397-029D-4193-93F1-3704ACEDDA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780D0-1FC4-4303-919D-F1DA34A2C688}">
  <sheetPr codeName="Sheet13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178</v>
      </c>
      <c r="T1" s="99"/>
      <c r="U1" s="99"/>
      <c r="V1" s="99"/>
      <c r="W1" s="99"/>
      <c r="X1" s="99"/>
      <c r="Y1" s="100" t="s">
        <v>263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178</v>
      </c>
      <c r="Y3" s="105" t="s">
        <v>263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9.66 Sunshine Coast,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234287</v>
      </c>
      <c r="W4" s="108">
        <v>244203</v>
      </c>
      <c r="X4" s="108">
        <v>252582</v>
      </c>
      <c r="Y4" s="108">
        <v>257850</v>
      </c>
      <c r="Z4" s="108">
        <v>280756</v>
      </c>
      <c r="AB4" s="109" t="str">
        <f>TEXT(Z4,"###,###")</f>
        <v>280,756</v>
      </c>
      <c r="AD4" s="110">
        <f>Z4/Y4-1</f>
        <v>8.8834593756059732E-2</v>
      </c>
      <c r="AF4" s="110">
        <f>Z4/V4-1</f>
        <v>0.19834220421961102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118133</v>
      </c>
      <c r="W5" s="108">
        <v>122970</v>
      </c>
      <c r="X5" s="108">
        <v>125173</v>
      </c>
      <c r="Y5" s="108">
        <v>127146</v>
      </c>
      <c r="Z5" s="108">
        <v>137205</v>
      </c>
      <c r="AB5" s="109" t="str">
        <f>TEXT(Z5,"###,###")</f>
        <v>137,205</v>
      </c>
      <c r="AD5" s="110">
        <f t="shared" ref="AD5:AD9" si="0">Z5/Y5-1</f>
        <v>7.9113774715681151E-2</v>
      </c>
      <c r="AF5" s="110">
        <f t="shared" ref="AF5:AF9" si="1">Z5/V5-1</f>
        <v>0.16144515080460153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116148</v>
      </c>
      <c r="W6" s="108">
        <v>121235</v>
      </c>
      <c r="X6" s="108">
        <v>127409</v>
      </c>
      <c r="Y6" s="108">
        <v>130699</v>
      </c>
      <c r="Z6" s="108">
        <v>143275</v>
      </c>
      <c r="AB6" s="109" t="str">
        <f>TEXT(Z6,"###,###")</f>
        <v>143,275</v>
      </c>
      <c r="AD6" s="110">
        <f t="shared" si="0"/>
        <v>9.6221088149105904E-2</v>
      </c>
      <c r="AF6" s="110">
        <f t="shared" si="1"/>
        <v>0.23355546371870362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164534</v>
      </c>
      <c r="W7" s="108">
        <v>172075</v>
      </c>
      <c r="X7" s="108">
        <v>177083</v>
      </c>
      <c r="Y7" s="108">
        <v>183982</v>
      </c>
      <c r="Z7" s="108">
        <v>191221</v>
      </c>
      <c r="AB7" s="109" t="str">
        <f>TEXT(Z7,"###,###")</f>
        <v>191,221</v>
      </c>
      <c r="AD7" s="110">
        <f t="shared" si="0"/>
        <v>3.9346240393081988E-2</v>
      </c>
      <c r="AF7" s="110">
        <f t="shared" si="1"/>
        <v>0.16219747894052294</v>
      </c>
    </row>
    <row r="8" spans="1:32" ht="17.25" customHeight="1" x14ac:dyDescent="0.25">
      <c r="A8" s="64" t="s">
        <v>12</v>
      </c>
      <c r="B8" s="65"/>
      <c r="C8" s="29"/>
      <c r="D8" s="66" t="str">
        <f>AB4</f>
        <v>280,756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191,221</v>
      </c>
      <c r="P8" s="67"/>
      <c r="S8" s="107" t="s">
        <v>84</v>
      </c>
      <c r="T8" s="108"/>
      <c r="U8" s="108"/>
      <c r="V8" s="108">
        <v>38754.480000000003</v>
      </c>
      <c r="W8" s="108">
        <v>40286</v>
      </c>
      <c r="X8" s="108">
        <v>41456.35</v>
      </c>
      <c r="Y8" s="108">
        <v>41514.089999999997</v>
      </c>
      <c r="Z8" s="108">
        <v>43149.4</v>
      </c>
      <c r="AB8" s="109" t="str">
        <f>TEXT(Z8,"$###,###")</f>
        <v>$43,149</v>
      </c>
      <c r="AD8" s="110">
        <f t="shared" si="0"/>
        <v>3.9391686051651442E-2</v>
      </c>
      <c r="AF8" s="110">
        <f t="shared" si="1"/>
        <v>0.11340417933616953</v>
      </c>
    </row>
    <row r="9" spans="1:32" x14ac:dyDescent="0.25">
      <c r="A9" s="30" t="s">
        <v>14</v>
      </c>
      <c r="B9" s="71"/>
      <c r="C9" s="72"/>
      <c r="D9" s="73">
        <f>AD104</f>
        <v>74.995013463648149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49.365393968235708</v>
      </c>
      <c r="P9" s="74" t="s">
        <v>85</v>
      </c>
      <c r="S9" s="107" t="s">
        <v>7</v>
      </c>
      <c r="T9" s="108"/>
      <c r="U9" s="108"/>
      <c r="V9" s="108">
        <v>8479533460</v>
      </c>
      <c r="W9" s="108">
        <v>9159865537</v>
      </c>
      <c r="X9" s="108">
        <v>9711449904</v>
      </c>
      <c r="Y9" s="108">
        <v>10343032186</v>
      </c>
      <c r="Z9" s="108">
        <v>11410934600</v>
      </c>
      <c r="AB9" s="109" t="str">
        <f>TEXT(Z9/1000000,"$#,###.0")&amp;" mil"</f>
        <v>$11,410.9 mil</v>
      </c>
      <c r="AD9" s="110">
        <f t="shared" si="0"/>
        <v>0.10324848601413805</v>
      </c>
      <c r="AF9" s="110">
        <f t="shared" si="1"/>
        <v>0.34570311607686022</v>
      </c>
    </row>
    <row r="10" spans="1:32" x14ac:dyDescent="0.25">
      <c r="A10" s="30" t="s">
        <v>17</v>
      </c>
      <c r="B10" s="71"/>
      <c r="C10" s="72"/>
      <c r="D10" s="73">
        <f>AD105</f>
        <v>15.669834304520652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50.502821342844143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82.587163543753036</v>
      </c>
      <c r="P11" s="74" t="s">
        <v>85</v>
      </c>
      <c r="S11" s="107" t="s">
        <v>29</v>
      </c>
      <c r="T11" s="112"/>
      <c r="U11" s="112"/>
      <c r="V11" s="112">
        <v>205733</v>
      </c>
      <c r="W11" s="112">
        <v>214547</v>
      </c>
      <c r="X11" s="112">
        <v>221978</v>
      </c>
      <c r="Y11" s="112">
        <v>226243</v>
      </c>
      <c r="Z11" s="112">
        <v>247461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8.9299815396844497</v>
      </c>
      <c r="P12" s="74" t="s">
        <v>85</v>
      </c>
      <c r="S12" s="107" t="s">
        <v>30</v>
      </c>
      <c r="T12" s="112"/>
      <c r="U12" s="112"/>
      <c r="V12" s="112">
        <v>28549</v>
      </c>
      <c r="W12" s="112">
        <v>29657</v>
      </c>
      <c r="X12" s="112">
        <v>30601</v>
      </c>
      <c r="Y12" s="112">
        <v>31606</v>
      </c>
      <c r="Z12" s="112">
        <v>33295</v>
      </c>
    </row>
    <row r="13" spans="1:32" ht="15" customHeight="1" x14ac:dyDescent="0.25">
      <c r="A13" s="30" t="s">
        <v>19</v>
      </c>
      <c r="B13" s="72"/>
      <c r="C13" s="72"/>
      <c r="D13" s="73">
        <f>AD108</f>
        <v>18.161677755773699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8.4791942307591732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17.268375386456565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20.831611791021384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17.167660286580901</v>
      </c>
      <c r="P15" s="74" t="s">
        <v>85</v>
      </c>
      <c r="S15" s="115" t="s">
        <v>61</v>
      </c>
      <c r="T15" s="115"/>
      <c r="U15" s="116"/>
      <c r="V15" s="116">
        <v>4350</v>
      </c>
      <c r="W15" s="116">
        <v>3916</v>
      </c>
      <c r="X15" s="116">
        <v>3978</v>
      </c>
      <c r="Y15" s="112">
        <v>4037</v>
      </c>
      <c r="Z15" s="112">
        <v>4263</v>
      </c>
      <c r="AB15" s="117">
        <f t="shared" ref="AB15:AB34" si="2">IF(Z15="np",0,Z15/$Z$34)</f>
        <v>1.5184003191383265E-2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36.14455256521677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82.832339713419103</v>
      </c>
      <c r="P16" s="37" t="s">
        <v>85</v>
      </c>
      <c r="S16" s="115" t="s">
        <v>62</v>
      </c>
      <c r="T16" s="115"/>
      <c r="U16" s="116"/>
      <c r="V16" s="116">
        <v>2322</v>
      </c>
      <c r="W16" s="116">
        <v>2626</v>
      </c>
      <c r="X16" s="116">
        <v>2878</v>
      </c>
      <c r="Y16" s="112">
        <v>3089</v>
      </c>
      <c r="Z16" s="112">
        <v>3085</v>
      </c>
      <c r="AB16" s="117">
        <f t="shared" si="2"/>
        <v>1.0988189032469476E-2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10250</v>
      </c>
      <c r="W17" s="116">
        <v>11305</v>
      </c>
      <c r="X17" s="116">
        <v>11364</v>
      </c>
      <c r="Y17" s="112">
        <v>11325</v>
      </c>
      <c r="Z17" s="112">
        <v>12829</v>
      </c>
      <c r="AB17" s="117">
        <f t="shared" si="2"/>
        <v>4.5694482041345512E-2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1426</v>
      </c>
      <c r="W18" s="116">
        <v>1516</v>
      </c>
      <c r="X18" s="116">
        <v>1710</v>
      </c>
      <c r="Y18" s="112">
        <v>1716</v>
      </c>
      <c r="Z18" s="112">
        <v>1771</v>
      </c>
      <c r="AB18" s="117">
        <f t="shared" si="2"/>
        <v>6.3079684850902559E-3</v>
      </c>
    </row>
    <row r="19" spans="1:28" x14ac:dyDescent="0.25">
      <c r="A19" s="63" t="str">
        <f>$S$1&amp;" ("&amp;$V$2&amp;" to "&amp;$Z$2&amp;")"</f>
        <v>Sunshine Coast (2016-17 to 2020-21)</v>
      </c>
      <c r="B19" s="63"/>
      <c r="C19" s="63"/>
      <c r="D19" s="63"/>
      <c r="E19" s="63"/>
      <c r="F19" s="63"/>
      <c r="G19" s="63" t="str">
        <f>$S$1&amp;" ("&amp;$V$2&amp;" to "&amp;$Z$2&amp;")"</f>
        <v>Sunshine Coast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22857</v>
      </c>
      <c r="W19" s="116">
        <v>25717</v>
      </c>
      <c r="X19" s="116">
        <v>26085</v>
      </c>
      <c r="Y19" s="112">
        <v>26033</v>
      </c>
      <c r="Z19" s="112">
        <v>28067</v>
      </c>
      <c r="AB19" s="117">
        <f t="shared" si="2"/>
        <v>9.9969368419552923E-2</v>
      </c>
    </row>
    <row r="20" spans="1:28" x14ac:dyDescent="0.25">
      <c r="S20" s="115" t="s">
        <v>66</v>
      </c>
      <c r="T20" s="115"/>
      <c r="U20" s="116"/>
      <c r="V20" s="116">
        <v>5827</v>
      </c>
      <c r="W20" s="116">
        <v>6318</v>
      </c>
      <c r="X20" s="116">
        <v>6669</v>
      </c>
      <c r="Y20" s="112">
        <v>6908</v>
      </c>
      <c r="Z20" s="112">
        <v>7558</v>
      </c>
      <c r="AB20" s="117">
        <f t="shared" si="2"/>
        <v>2.6920172676630241E-2</v>
      </c>
    </row>
    <row r="21" spans="1:28" x14ac:dyDescent="0.25">
      <c r="S21" s="115" t="s">
        <v>67</v>
      </c>
      <c r="T21" s="115"/>
      <c r="U21" s="116"/>
      <c r="V21" s="116">
        <v>22463</v>
      </c>
      <c r="W21" s="116">
        <v>23581</v>
      </c>
      <c r="X21" s="116">
        <v>24566</v>
      </c>
      <c r="Y21" s="112">
        <v>24827</v>
      </c>
      <c r="Z21" s="112">
        <v>27113</v>
      </c>
      <c r="AB21" s="117">
        <f t="shared" si="2"/>
        <v>9.6571400076935127E-2</v>
      </c>
    </row>
    <row r="22" spans="1:28" x14ac:dyDescent="0.25">
      <c r="S22" s="115" t="s">
        <v>68</v>
      </c>
      <c r="T22" s="115"/>
      <c r="U22" s="116"/>
      <c r="V22" s="116">
        <v>19813</v>
      </c>
      <c r="W22" s="116">
        <v>20571</v>
      </c>
      <c r="X22" s="116">
        <v>21502</v>
      </c>
      <c r="Y22" s="112">
        <v>21849</v>
      </c>
      <c r="Z22" s="112">
        <v>25867</v>
      </c>
      <c r="AB22" s="117">
        <f t="shared" si="2"/>
        <v>9.2133382723788626E-2</v>
      </c>
    </row>
    <row r="23" spans="1:28" x14ac:dyDescent="0.25">
      <c r="S23" s="115" t="s">
        <v>69</v>
      </c>
      <c r="T23" s="115"/>
      <c r="U23" s="116"/>
      <c r="V23" s="116">
        <v>6512</v>
      </c>
      <c r="W23" s="116">
        <v>7194</v>
      </c>
      <c r="X23" s="116">
        <v>7163</v>
      </c>
      <c r="Y23" s="112">
        <v>7531</v>
      </c>
      <c r="Z23" s="112">
        <v>8254</v>
      </c>
      <c r="AB23" s="117">
        <f t="shared" si="2"/>
        <v>2.9399193605835674E-2</v>
      </c>
    </row>
    <row r="24" spans="1:28" x14ac:dyDescent="0.25">
      <c r="S24" s="115" t="s">
        <v>70</v>
      </c>
      <c r="T24" s="115"/>
      <c r="U24" s="116"/>
      <c r="V24" s="116">
        <v>1982</v>
      </c>
      <c r="W24" s="116">
        <v>2212</v>
      </c>
      <c r="X24" s="116">
        <v>2181</v>
      </c>
      <c r="Y24" s="112">
        <v>2108</v>
      </c>
      <c r="Z24" s="112">
        <v>2313</v>
      </c>
      <c r="AB24" s="117">
        <f t="shared" si="2"/>
        <v>8.2384704155921869E-3</v>
      </c>
    </row>
    <row r="25" spans="1:28" x14ac:dyDescent="0.25">
      <c r="S25" s="115" t="s">
        <v>71</v>
      </c>
      <c r="T25" s="115"/>
      <c r="U25" s="116"/>
      <c r="V25" s="116">
        <v>9349</v>
      </c>
      <c r="W25" s="116">
        <v>9266</v>
      </c>
      <c r="X25" s="116">
        <v>9914</v>
      </c>
      <c r="Y25" s="112">
        <v>10416</v>
      </c>
      <c r="Z25" s="112">
        <v>11042</v>
      </c>
      <c r="AB25" s="117">
        <f t="shared" si="2"/>
        <v>3.9329524569376967E-2</v>
      </c>
    </row>
    <row r="26" spans="1:28" x14ac:dyDescent="0.25">
      <c r="S26" s="115" t="s">
        <v>72</v>
      </c>
      <c r="T26" s="115"/>
      <c r="U26" s="116"/>
      <c r="V26" s="116">
        <v>5684</v>
      </c>
      <c r="W26" s="116">
        <v>6431</v>
      </c>
      <c r="X26" s="116">
        <v>6410</v>
      </c>
      <c r="Y26" s="112">
        <v>6690</v>
      </c>
      <c r="Z26" s="112">
        <v>7257</v>
      </c>
      <c r="AB26" s="117">
        <f t="shared" si="2"/>
        <v>2.5848067360982489E-2</v>
      </c>
    </row>
    <row r="27" spans="1:28" x14ac:dyDescent="0.25">
      <c r="S27" s="115" t="s">
        <v>73</v>
      </c>
      <c r="T27" s="115"/>
      <c r="U27" s="116"/>
      <c r="V27" s="116">
        <v>13288</v>
      </c>
      <c r="W27" s="116">
        <v>15144</v>
      </c>
      <c r="X27" s="116">
        <v>16195</v>
      </c>
      <c r="Y27" s="112">
        <v>17152</v>
      </c>
      <c r="Z27" s="112">
        <v>19479</v>
      </c>
      <c r="AB27" s="117">
        <f t="shared" si="2"/>
        <v>6.9380529712633032E-2</v>
      </c>
    </row>
    <row r="28" spans="1:28" x14ac:dyDescent="0.25">
      <c r="S28" s="115" t="s">
        <v>74</v>
      </c>
      <c r="T28" s="115"/>
      <c r="U28" s="116"/>
      <c r="V28" s="116">
        <v>16690</v>
      </c>
      <c r="W28" s="116">
        <v>19670</v>
      </c>
      <c r="X28" s="116">
        <v>20087</v>
      </c>
      <c r="Y28" s="112">
        <v>21123</v>
      </c>
      <c r="Z28" s="112">
        <v>22624</v>
      </c>
      <c r="AB28" s="117">
        <f t="shared" si="2"/>
        <v>8.0582427445896082E-2</v>
      </c>
    </row>
    <row r="29" spans="1:28" x14ac:dyDescent="0.25">
      <c r="S29" s="115" t="s">
        <v>75</v>
      </c>
      <c r="T29" s="115"/>
      <c r="U29" s="116"/>
      <c r="V29" s="116">
        <v>8751</v>
      </c>
      <c r="W29" s="116">
        <v>8952</v>
      </c>
      <c r="X29" s="116">
        <v>10077</v>
      </c>
      <c r="Y29" s="112">
        <v>8923</v>
      </c>
      <c r="Z29" s="112">
        <v>9197</v>
      </c>
      <c r="AB29" s="117">
        <f t="shared" si="2"/>
        <v>3.2757982019974638E-2</v>
      </c>
    </row>
    <row r="30" spans="1:28" x14ac:dyDescent="0.25">
      <c r="S30" s="115" t="s">
        <v>76</v>
      </c>
      <c r="T30" s="115"/>
      <c r="U30" s="116"/>
      <c r="V30" s="116">
        <v>18502</v>
      </c>
      <c r="W30" s="116">
        <v>19778</v>
      </c>
      <c r="X30" s="116">
        <v>19959</v>
      </c>
      <c r="Y30" s="112">
        <v>20727</v>
      </c>
      <c r="Z30" s="112">
        <v>21603</v>
      </c>
      <c r="AB30" s="117">
        <f t="shared" si="2"/>
        <v>7.6945817720725465E-2</v>
      </c>
    </row>
    <row r="31" spans="1:28" x14ac:dyDescent="0.25">
      <c r="S31" s="115" t="s">
        <v>77</v>
      </c>
      <c r="T31" s="115"/>
      <c r="U31" s="116"/>
      <c r="V31" s="116">
        <v>29203</v>
      </c>
      <c r="W31" s="116">
        <v>32604</v>
      </c>
      <c r="X31" s="116">
        <v>35222</v>
      </c>
      <c r="Y31" s="112">
        <v>37176</v>
      </c>
      <c r="Z31" s="112">
        <v>42050</v>
      </c>
      <c r="AB31" s="117">
        <f t="shared" si="2"/>
        <v>0.14977418113949478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3416</v>
      </c>
      <c r="W32" s="116">
        <v>4231</v>
      </c>
      <c r="X32" s="116">
        <v>4646</v>
      </c>
      <c r="Y32" s="112">
        <v>4804</v>
      </c>
      <c r="Z32" s="112">
        <v>5574</v>
      </c>
      <c r="AB32" s="117">
        <f t="shared" si="2"/>
        <v>1.9853538303722804E-2</v>
      </c>
    </row>
    <row r="33" spans="19:32" x14ac:dyDescent="0.25">
      <c r="S33" s="115" t="s">
        <v>79</v>
      </c>
      <c r="T33" s="115"/>
      <c r="U33" s="116"/>
      <c r="V33" s="116">
        <v>8512</v>
      </c>
      <c r="W33" s="116">
        <v>9627</v>
      </c>
      <c r="X33" s="116">
        <v>10388</v>
      </c>
      <c r="Y33" s="112">
        <v>11076</v>
      </c>
      <c r="Z33" s="112">
        <v>11875</v>
      </c>
      <c r="AB33" s="117">
        <f t="shared" si="2"/>
        <v>4.2296513698727722E-2</v>
      </c>
    </row>
    <row r="34" spans="19:32" x14ac:dyDescent="0.25">
      <c r="S34" s="118" t="s">
        <v>53</v>
      </c>
      <c r="T34" s="118"/>
      <c r="U34" s="119"/>
      <c r="V34" s="119">
        <v>234282</v>
      </c>
      <c r="W34" s="119">
        <v>244201</v>
      </c>
      <c r="X34" s="119">
        <v>252577</v>
      </c>
      <c r="Y34" s="120">
        <v>257848</v>
      </c>
      <c r="Z34" s="120">
        <v>280756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138932</v>
      </c>
      <c r="W37" s="112">
        <v>146637</v>
      </c>
      <c r="X37" s="112">
        <v>148679</v>
      </c>
      <c r="Y37" s="112">
        <v>154479</v>
      </c>
      <c r="Z37" s="112">
        <v>158392</v>
      </c>
      <c r="AB37" s="132">
        <f>Z37/Z40*100</f>
        <v>82.832339713419103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25607</v>
      </c>
      <c r="W38" s="112">
        <v>25444</v>
      </c>
      <c r="X38" s="112">
        <v>28401</v>
      </c>
      <c r="Y38" s="112">
        <v>29503</v>
      </c>
      <c r="Z38" s="112">
        <v>32828</v>
      </c>
      <c r="AB38" s="132">
        <f>Z38/Z40*100</f>
        <v>17.167660286580901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164539</v>
      </c>
      <c r="W40" s="112">
        <v>172081</v>
      </c>
      <c r="X40" s="112">
        <v>177080</v>
      </c>
      <c r="Y40" s="112">
        <v>183982</v>
      </c>
      <c r="Z40" s="112">
        <v>191220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176</v>
      </c>
      <c r="W44" s="112">
        <v>198</v>
      </c>
      <c r="X44" s="112">
        <v>202</v>
      </c>
      <c r="Y44" s="112">
        <v>212</v>
      </c>
      <c r="Z44" s="112">
        <v>371</v>
      </c>
    </row>
    <row r="45" spans="19:32" x14ac:dyDescent="0.25">
      <c r="S45" s="115" t="s">
        <v>37</v>
      </c>
      <c r="T45" s="115"/>
      <c r="U45" s="112"/>
      <c r="V45" s="112">
        <v>3313</v>
      </c>
      <c r="W45" s="112">
        <v>3257</v>
      </c>
      <c r="X45" s="112">
        <v>3469</v>
      </c>
      <c r="Y45" s="112">
        <v>3308</v>
      </c>
      <c r="Z45" s="112">
        <v>4356</v>
      </c>
    </row>
    <row r="46" spans="19:32" x14ac:dyDescent="0.25">
      <c r="S46" s="115" t="s">
        <v>38</v>
      </c>
      <c r="T46" s="115"/>
      <c r="U46" s="112"/>
      <c r="V46" s="112">
        <v>7310</v>
      </c>
      <c r="W46" s="112">
        <v>7917</v>
      </c>
      <c r="X46" s="112">
        <v>7647</v>
      </c>
      <c r="Y46" s="112">
        <v>7794</v>
      </c>
      <c r="Z46" s="112">
        <v>9073</v>
      </c>
    </row>
    <row r="47" spans="19:32" x14ac:dyDescent="0.25">
      <c r="S47" s="115" t="s">
        <v>39</v>
      </c>
      <c r="T47" s="115"/>
      <c r="U47" s="112"/>
      <c r="V47" s="112">
        <v>10612</v>
      </c>
      <c r="W47" s="112">
        <v>10673</v>
      </c>
      <c r="X47" s="112">
        <v>10963</v>
      </c>
      <c r="Y47" s="112">
        <v>10686</v>
      </c>
      <c r="Z47" s="112">
        <v>11595</v>
      </c>
    </row>
    <row r="48" spans="19:32" x14ac:dyDescent="0.25">
      <c r="S48" s="115" t="s">
        <v>40</v>
      </c>
      <c r="T48" s="115"/>
      <c r="U48" s="112"/>
      <c r="V48" s="112">
        <v>12699</v>
      </c>
      <c r="W48" s="112">
        <v>13370</v>
      </c>
      <c r="X48" s="112">
        <v>13659</v>
      </c>
      <c r="Y48" s="112">
        <v>13772</v>
      </c>
      <c r="Z48" s="112">
        <v>14841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12463</v>
      </c>
      <c r="W49" s="112">
        <v>12891</v>
      </c>
      <c r="X49" s="112">
        <v>13152</v>
      </c>
      <c r="Y49" s="112">
        <v>13664</v>
      </c>
      <c r="Z49" s="112">
        <v>14809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Sunshine Coast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11892</v>
      </c>
      <c r="W50" s="112">
        <v>12541</v>
      </c>
      <c r="X50" s="112">
        <v>12997</v>
      </c>
      <c r="Y50" s="112">
        <v>13502</v>
      </c>
      <c r="Z50" s="112">
        <v>14459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12212</v>
      </c>
      <c r="W51" s="112">
        <v>12170</v>
      </c>
      <c r="X51" s="112">
        <v>12201</v>
      </c>
      <c r="Y51" s="112">
        <v>12237</v>
      </c>
      <c r="Z51" s="112">
        <v>13254</v>
      </c>
    </row>
    <row r="52" spans="1:26" ht="15" customHeight="1" x14ac:dyDescent="0.25">
      <c r="S52" s="115" t="s">
        <v>44</v>
      </c>
      <c r="T52" s="115"/>
      <c r="U52" s="112"/>
      <c r="V52" s="112">
        <v>12632</v>
      </c>
      <c r="W52" s="112">
        <v>13453</v>
      </c>
      <c r="X52" s="112">
        <v>13584</v>
      </c>
      <c r="Y52" s="112">
        <v>13573</v>
      </c>
      <c r="Z52" s="112">
        <v>13736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10825</v>
      </c>
      <c r="W53" s="112">
        <v>11157</v>
      </c>
      <c r="X53" s="112">
        <v>11506</v>
      </c>
      <c r="Y53" s="112">
        <v>11808</v>
      </c>
      <c r="Z53" s="112">
        <v>12780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10022</v>
      </c>
      <c r="W54" s="112">
        <v>10640</v>
      </c>
      <c r="X54" s="112">
        <v>10509</v>
      </c>
      <c r="Y54" s="112">
        <v>10638</v>
      </c>
      <c r="Z54" s="112">
        <v>11046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7289</v>
      </c>
      <c r="W55" s="112">
        <v>7535</v>
      </c>
      <c r="X55" s="112">
        <v>7929</v>
      </c>
      <c r="Y55" s="112">
        <v>8301</v>
      </c>
      <c r="Z55" s="112">
        <v>8820</v>
      </c>
    </row>
    <row r="56" spans="1:26" ht="15" customHeight="1" x14ac:dyDescent="0.25">
      <c r="S56" s="115" t="s">
        <v>48</v>
      </c>
      <c r="T56" s="115"/>
      <c r="U56" s="112"/>
      <c r="V56" s="112">
        <v>3895</v>
      </c>
      <c r="W56" s="112">
        <v>4185</v>
      </c>
      <c r="X56" s="112">
        <v>4344</v>
      </c>
      <c r="Y56" s="112">
        <v>4456</v>
      </c>
      <c r="Z56" s="112">
        <v>4752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1589</v>
      </c>
      <c r="W57" s="112">
        <v>1771</v>
      </c>
      <c r="X57" s="112">
        <v>1845</v>
      </c>
      <c r="Y57" s="112">
        <v>1980</v>
      </c>
      <c r="Z57" s="112">
        <v>2054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641</v>
      </c>
      <c r="W58" s="112">
        <v>614</v>
      </c>
      <c r="X58" s="112">
        <v>620</v>
      </c>
      <c r="Y58" s="112">
        <v>676</v>
      </c>
      <c r="Z58" s="112">
        <v>734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348</v>
      </c>
      <c r="W59" s="112">
        <v>356</v>
      </c>
      <c r="X59" s="112">
        <v>333</v>
      </c>
      <c r="Y59" s="112">
        <v>311</v>
      </c>
      <c r="Z59" s="112">
        <v>299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216</v>
      </c>
      <c r="W60" s="112">
        <v>234</v>
      </c>
      <c r="X60" s="112">
        <v>216</v>
      </c>
      <c r="Y60" s="112">
        <v>224</v>
      </c>
      <c r="Z60" s="112">
        <v>226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118136</v>
      </c>
      <c r="W61" s="112">
        <v>122967</v>
      </c>
      <c r="X61" s="112">
        <v>125176</v>
      </c>
      <c r="Y61" s="112">
        <v>127149</v>
      </c>
      <c r="Z61" s="112">
        <v>137205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253</v>
      </c>
      <c r="W63" s="112">
        <v>260</v>
      </c>
      <c r="X63" s="112">
        <v>318</v>
      </c>
      <c r="Y63" s="112">
        <v>297</v>
      </c>
      <c r="Z63" s="112">
        <v>462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3929</v>
      </c>
      <c r="W64" s="112">
        <v>3989</v>
      </c>
      <c r="X64" s="112">
        <v>4191</v>
      </c>
      <c r="Y64" s="112">
        <v>4305</v>
      </c>
      <c r="Z64" s="112">
        <v>5307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Sunshine Coast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8348</v>
      </c>
      <c r="W65" s="112">
        <v>8619</v>
      </c>
      <c r="X65" s="112">
        <v>8707</v>
      </c>
      <c r="Y65" s="112">
        <v>8472</v>
      </c>
      <c r="Z65" s="112">
        <v>10022</v>
      </c>
    </row>
    <row r="66" spans="1:26" x14ac:dyDescent="0.25">
      <c r="S66" s="115" t="s">
        <v>39</v>
      </c>
      <c r="T66" s="115"/>
      <c r="U66" s="112"/>
      <c r="V66" s="112">
        <v>10268</v>
      </c>
      <c r="W66" s="112">
        <v>11075</v>
      </c>
      <c r="X66" s="112">
        <v>11742</v>
      </c>
      <c r="Y66" s="112">
        <v>11736</v>
      </c>
      <c r="Z66" s="112">
        <v>13141</v>
      </c>
    </row>
    <row r="67" spans="1:26" x14ac:dyDescent="0.25">
      <c r="S67" s="115" t="s">
        <v>40</v>
      </c>
      <c r="T67" s="115"/>
      <c r="U67" s="112"/>
      <c r="V67" s="112">
        <v>11729</v>
      </c>
      <c r="W67" s="112">
        <v>12298</v>
      </c>
      <c r="X67" s="112">
        <v>13113</v>
      </c>
      <c r="Y67" s="112">
        <v>13810</v>
      </c>
      <c r="Z67" s="112">
        <v>14917</v>
      </c>
    </row>
    <row r="68" spans="1:26" x14ac:dyDescent="0.25">
      <c r="S68" s="115" t="s">
        <v>41</v>
      </c>
      <c r="T68" s="115"/>
      <c r="U68" s="112"/>
      <c r="V68" s="112">
        <v>11009</v>
      </c>
      <c r="W68" s="112">
        <v>11403</v>
      </c>
      <c r="X68" s="112">
        <v>12310</v>
      </c>
      <c r="Y68" s="112">
        <v>12843</v>
      </c>
      <c r="Z68" s="112">
        <v>14430</v>
      </c>
    </row>
    <row r="69" spans="1:26" x14ac:dyDescent="0.25">
      <c r="S69" s="115" t="s">
        <v>42</v>
      </c>
      <c r="T69" s="115"/>
      <c r="U69" s="112"/>
      <c r="V69" s="112">
        <v>10631</v>
      </c>
      <c r="W69" s="112">
        <v>11373</v>
      </c>
      <c r="X69" s="112">
        <v>12336</v>
      </c>
      <c r="Y69" s="112">
        <v>13001</v>
      </c>
      <c r="Z69" s="112">
        <v>14288</v>
      </c>
    </row>
    <row r="70" spans="1:26" x14ac:dyDescent="0.25">
      <c r="S70" s="115" t="s">
        <v>43</v>
      </c>
      <c r="T70" s="115"/>
      <c r="U70" s="112"/>
      <c r="V70" s="112">
        <v>12092</v>
      </c>
      <c r="W70" s="112">
        <v>12065</v>
      </c>
      <c r="X70" s="112">
        <v>12293</v>
      </c>
      <c r="Y70" s="112">
        <v>12504</v>
      </c>
      <c r="Z70" s="112">
        <v>13476</v>
      </c>
    </row>
    <row r="71" spans="1:26" x14ac:dyDescent="0.25">
      <c r="S71" s="115" t="s">
        <v>44</v>
      </c>
      <c r="T71" s="115"/>
      <c r="U71" s="112"/>
      <c r="V71" s="112">
        <v>13025</v>
      </c>
      <c r="W71" s="112">
        <v>13685</v>
      </c>
      <c r="X71" s="112">
        <v>14424</v>
      </c>
      <c r="Y71" s="112">
        <v>14267</v>
      </c>
      <c r="Z71" s="112">
        <v>14883</v>
      </c>
    </row>
    <row r="72" spans="1:26" x14ac:dyDescent="0.25">
      <c r="S72" s="115" t="s">
        <v>45</v>
      </c>
      <c r="T72" s="115"/>
      <c r="U72" s="112"/>
      <c r="V72" s="112">
        <v>12188</v>
      </c>
      <c r="W72" s="112">
        <v>12248</v>
      </c>
      <c r="X72" s="112">
        <v>12442</v>
      </c>
      <c r="Y72" s="112">
        <v>12929</v>
      </c>
      <c r="Z72" s="112">
        <v>14008</v>
      </c>
    </row>
    <row r="73" spans="1:26" x14ac:dyDescent="0.25">
      <c r="S73" s="115" t="s">
        <v>46</v>
      </c>
      <c r="T73" s="115"/>
      <c r="U73" s="112"/>
      <c r="V73" s="112">
        <v>10508</v>
      </c>
      <c r="W73" s="112">
        <v>11105</v>
      </c>
      <c r="X73" s="112">
        <v>11734</v>
      </c>
      <c r="Y73" s="112">
        <v>12099</v>
      </c>
      <c r="Z73" s="112">
        <v>12705</v>
      </c>
    </row>
    <row r="74" spans="1:26" x14ac:dyDescent="0.25">
      <c r="S74" s="115" t="s">
        <v>47</v>
      </c>
      <c r="T74" s="115"/>
      <c r="U74" s="112"/>
      <c r="V74" s="112">
        <v>6840</v>
      </c>
      <c r="W74" s="112">
        <v>7504</v>
      </c>
      <c r="X74" s="112">
        <v>7988</v>
      </c>
      <c r="Y74" s="112">
        <v>8195</v>
      </c>
      <c r="Z74" s="112">
        <v>8908</v>
      </c>
    </row>
    <row r="75" spans="1:26" x14ac:dyDescent="0.25">
      <c r="S75" s="115" t="s">
        <v>48</v>
      </c>
      <c r="T75" s="115"/>
      <c r="U75" s="112"/>
      <c r="V75" s="112">
        <v>3023</v>
      </c>
      <c r="W75" s="112">
        <v>3185</v>
      </c>
      <c r="X75" s="112">
        <v>3430</v>
      </c>
      <c r="Y75" s="112">
        <v>3714</v>
      </c>
      <c r="Z75" s="112">
        <v>4178</v>
      </c>
    </row>
    <row r="76" spans="1:26" x14ac:dyDescent="0.25">
      <c r="S76" s="115" t="s">
        <v>49</v>
      </c>
      <c r="T76" s="115"/>
      <c r="U76" s="112"/>
      <c r="V76" s="112">
        <v>1125</v>
      </c>
      <c r="W76" s="112">
        <v>1223</v>
      </c>
      <c r="X76" s="112">
        <v>1244</v>
      </c>
      <c r="Y76" s="112">
        <v>1369</v>
      </c>
      <c r="Z76" s="112">
        <v>1490</v>
      </c>
    </row>
    <row r="77" spans="1:26" x14ac:dyDescent="0.25">
      <c r="S77" s="115" t="s">
        <v>50</v>
      </c>
      <c r="T77" s="115"/>
      <c r="U77" s="112"/>
      <c r="V77" s="112">
        <v>555</v>
      </c>
      <c r="W77" s="112">
        <v>543</v>
      </c>
      <c r="X77" s="112">
        <v>533</v>
      </c>
      <c r="Y77" s="112">
        <v>538</v>
      </c>
      <c r="Z77" s="112">
        <v>514</v>
      </c>
    </row>
    <row r="78" spans="1:26" x14ac:dyDescent="0.25">
      <c r="S78" s="115" t="s">
        <v>51</v>
      </c>
      <c r="T78" s="115"/>
      <c r="U78" s="112"/>
      <c r="V78" s="112">
        <v>333</v>
      </c>
      <c r="W78" s="112">
        <v>335</v>
      </c>
      <c r="X78" s="112">
        <v>303</v>
      </c>
      <c r="Y78" s="112">
        <v>315</v>
      </c>
      <c r="Z78" s="112">
        <v>283</v>
      </c>
    </row>
    <row r="79" spans="1:26" x14ac:dyDescent="0.25">
      <c r="S79" s="115" t="s">
        <v>52</v>
      </c>
      <c r="T79" s="115"/>
      <c r="U79" s="112"/>
      <c r="V79" s="112">
        <v>301</v>
      </c>
      <c r="W79" s="112">
        <v>319</v>
      </c>
      <c r="X79" s="112">
        <v>290</v>
      </c>
      <c r="Y79" s="112">
        <v>297</v>
      </c>
      <c r="Z79" s="112">
        <v>263</v>
      </c>
    </row>
    <row r="80" spans="1:26" x14ac:dyDescent="0.25">
      <c r="S80" s="118" t="s">
        <v>53</v>
      </c>
      <c r="T80" s="118"/>
      <c r="U80" s="112"/>
      <c r="V80" s="112">
        <v>116147</v>
      </c>
      <c r="W80" s="112">
        <v>121236</v>
      </c>
      <c r="X80" s="112">
        <v>127409</v>
      </c>
      <c r="Y80" s="112">
        <v>130704</v>
      </c>
      <c r="Z80" s="112">
        <v>143275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Sunshine Coast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9690</v>
      </c>
      <c r="W83" s="112">
        <v>10265</v>
      </c>
      <c r="X83" s="112">
        <v>10474</v>
      </c>
      <c r="Y83" s="112">
        <v>11282</v>
      </c>
      <c r="Z83" s="112">
        <v>11771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10429</v>
      </c>
      <c r="W84" s="112">
        <v>10926</v>
      </c>
      <c r="X84" s="112">
        <v>11571</v>
      </c>
      <c r="Y84" s="112">
        <v>12070</v>
      </c>
      <c r="Z84" s="112">
        <v>12594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16341</v>
      </c>
      <c r="W85" s="112">
        <v>17204</v>
      </c>
      <c r="X85" s="112">
        <v>17788</v>
      </c>
      <c r="Y85" s="112">
        <v>18239</v>
      </c>
      <c r="Z85" s="112">
        <v>18845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280,756</v>
      </c>
      <c r="D86" s="96">
        <f t="shared" ref="D86:D91" si="4">AD4</f>
        <v>8.8834593756059732E-2</v>
      </c>
      <c r="E86" s="97">
        <f t="shared" ref="E86:E91" si="5">AD4</f>
        <v>8.8834593756059732E-2</v>
      </c>
      <c r="F86" s="96">
        <f t="shared" ref="F86:F91" si="6">AF4</f>
        <v>0.19834220421961102</v>
      </c>
      <c r="G86" s="97">
        <f t="shared" ref="G86:G91" si="7">AF4</f>
        <v>0.19834220421961102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4881</v>
      </c>
      <c r="W86" s="112">
        <v>5331</v>
      </c>
      <c r="X86" s="112">
        <v>5540</v>
      </c>
      <c r="Y86" s="112">
        <v>5882</v>
      </c>
      <c r="Z86" s="112">
        <v>6313</v>
      </c>
    </row>
    <row r="87" spans="1:30" ht="15" customHeight="1" x14ac:dyDescent="0.25">
      <c r="A87" s="98" t="s">
        <v>4</v>
      </c>
      <c r="B87" s="49"/>
      <c r="C87" s="57" t="str">
        <f t="shared" si="3"/>
        <v>137,205</v>
      </c>
      <c r="D87" s="96">
        <f t="shared" si="4"/>
        <v>7.9113774715681151E-2</v>
      </c>
      <c r="E87" s="97">
        <f t="shared" si="5"/>
        <v>7.9113774715681151E-2</v>
      </c>
      <c r="F87" s="96">
        <f t="shared" si="6"/>
        <v>0.16144515080460153</v>
      </c>
      <c r="G87" s="97">
        <f t="shared" si="7"/>
        <v>0.16144515080460153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3015</v>
      </c>
      <c r="W87" s="112">
        <v>3106</v>
      </c>
      <c r="X87" s="112">
        <v>3194</v>
      </c>
      <c r="Y87" s="112">
        <v>3255</v>
      </c>
      <c r="Z87" s="112">
        <v>3403</v>
      </c>
    </row>
    <row r="88" spans="1:30" ht="15" customHeight="1" x14ac:dyDescent="0.25">
      <c r="A88" s="98" t="s">
        <v>5</v>
      </c>
      <c r="B88" s="49"/>
      <c r="C88" s="57" t="str">
        <f t="shared" si="3"/>
        <v>143,275</v>
      </c>
      <c r="D88" s="96">
        <f t="shared" si="4"/>
        <v>9.6221088149105904E-2</v>
      </c>
      <c r="E88" s="97">
        <f t="shared" si="5"/>
        <v>9.6221088149105904E-2</v>
      </c>
      <c r="F88" s="96">
        <f t="shared" si="6"/>
        <v>0.23355546371870362</v>
      </c>
      <c r="G88" s="97">
        <f t="shared" si="7"/>
        <v>0.23355546371870362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4824</v>
      </c>
      <c r="W88" s="112">
        <v>5193</v>
      </c>
      <c r="X88" s="112">
        <v>5280</v>
      </c>
      <c r="Y88" s="112">
        <v>5438</v>
      </c>
      <c r="Z88" s="112">
        <v>5664</v>
      </c>
    </row>
    <row r="89" spans="1:30" ht="15" customHeight="1" x14ac:dyDescent="0.25">
      <c r="A89" s="49" t="s">
        <v>6</v>
      </c>
      <c r="B89" s="49"/>
      <c r="C89" s="57" t="str">
        <f t="shared" si="3"/>
        <v>191,221</v>
      </c>
      <c r="D89" s="96">
        <f t="shared" si="4"/>
        <v>3.9346240393081988E-2</v>
      </c>
      <c r="E89" s="97">
        <f t="shared" si="5"/>
        <v>3.9346240393081988E-2</v>
      </c>
      <c r="F89" s="96">
        <f t="shared" si="6"/>
        <v>0.16219747894052294</v>
      </c>
      <c r="G89" s="97">
        <f t="shared" si="7"/>
        <v>0.16219747894052294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6050</v>
      </c>
      <c r="W89" s="112">
        <v>6426</v>
      </c>
      <c r="X89" s="112">
        <v>6664</v>
      </c>
      <c r="Y89" s="112">
        <v>6729</v>
      </c>
      <c r="Z89" s="112">
        <v>6907</v>
      </c>
    </row>
    <row r="90" spans="1:30" ht="15" customHeight="1" x14ac:dyDescent="0.25">
      <c r="A90" s="49" t="s">
        <v>98</v>
      </c>
      <c r="B90" s="49"/>
      <c r="C90" s="57" t="str">
        <f t="shared" si="3"/>
        <v>$43,149</v>
      </c>
      <c r="D90" s="96">
        <f t="shared" si="4"/>
        <v>3.9391686051651442E-2</v>
      </c>
      <c r="E90" s="97">
        <f t="shared" si="5"/>
        <v>3.9391686051651442E-2</v>
      </c>
      <c r="F90" s="96">
        <f t="shared" si="6"/>
        <v>0.11340417933616953</v>
      </c>
      <c r="G90" s="97">
        <f t="shared" si="7"/>
        <v>0.11340417933616953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8711</v>
      </c>
      <c r="W90" s="112">
        <v>9530</v>
      </c>
      <c r="X90" s="112">
        <v>9848</v>
      </c>
      <c r="Y90" s="112">
        <v>10165</v>
      </c>
      <c r="Z90" s="112">
        <v>10383</v>
      </c>
    </row>
    <row r="91" spans="1:30" ht="15" customHeight="1" x14ac:dyDescent="0.25">
      <c r="A91" s="49" t="s">
        <v>7</v>
      </c>
      <c r="B91" s="49"/>
      <c r="C91" s="57" t="str">
        <f t="shared" si="3"/>
        <v>$11,410.9 mil</v>
      </c>
      <c r="D91" s="96">
        <f t="shared" si="4"/>
        <v>0.10324848601413805</v>
      </c>
      <c r="E91" s="97">
        <f t="shared" si="5"/>
        <v>0.10324848601413805</v>
      </c>
      <c r="F91" s="96">
        <f t="shared" si="6"/>
        <v>0.34570311607686022</v>
      </c>
      <c r="G91" s="97">
        <f t="shared" si="7"/>
        <v>0.34570311607686022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82701</v>
      </c>
      <c r="W91" s="112">
        <v>86340</v>
      </c>
      <c r="X91" s="112">
        <v>88102</v>
      </c>
      <c r="Y91" s="112">
        <v>91342</v>
      </c>
      <c r="Z91" s="112">
        <v>94396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6992</v>
      </c>
      <c r="W93" s="112">
        <v>7514</v>
      </c>
      <c r="X93" s="112">
        <v>7872</v>
      </c>
      <c r="Y93" s="112">
        <v>8446</v>
      </c>
      <c r="Z93" s="112">
        <v>8854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15955</v>
      </c>
      <c r="W94" s="112">
        <v>16913</v>
      </c>
      <c r="X94" s="112">
        <v>17888</v>
      </c>
      <c r="Y94" s="112">
        <v>18739</v>
      </c>
      <c r="Z94" s="112">
        <v>19820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2661</v>
      </c>
      <c r="W95" s="112">
        <v>2884</v>
      </c>
      <c r="X95" s="112">
        <v>3056</v>
      </c>
      <c r="Y95" s="112">
        <v>3169</v>
      </c>
      <c r="Z95" s="112">
        <v>3389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12552</v>
      </c>
      <c r="W96" s="112">
        <v>13809</v>
      </c>
      <c r="X96" s="112">
        <v>14806</v>
      </c>
      <c r="Y96" s="112">
        <v>15590</v>
      </c>
      <c r="Z96" s="112">
        <v>16404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14674</v>
      </c>
      <c r="W97" s="112">
        <v>15110</v>
      </c>
      <c r="X97" s="112">
        <v>15502</v>
      </c>
      <c r="Y97" s="112">
        <v>15790</v>
      </c>
      <c r="Z97" s="112">
        <v>16086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8846</v>
      </c>
      <c r="W98" s="112">
        <v>9233</v>
      </c>
      <c r="X98" s="112">
        <v>9600</v>
      </c>
      <c r="Y98" s="112">
        <v>9831</v>
      </c>
      <c r="Z98" s="112">
        <v>10024</v>
      </c>
    </row>
    <row r="99" spans="1:32" ht="15" customHeight="1" x14ac:dyDescent="0.25">
      <c r="S99" s="115" t="s">
        <v>199</v>
      </c>
      <c r="T99" s="115"/>
      <c r="U99" s="112"/>
      <c r="V99" s="112">
        <v>616</v>
      </c>
      <c r="W99" s="112">
        <v>710</v>
      </c>
      <c r="X99" s="112">
        <v>778</v>
      </c>
      <c r="Y99" s="112">
        <v>817</v>
      </c>
      <c r="Z99" s="112">
        <v>855</v>
      </c>
    </row>
    <row r="100" spans="1:32" ht="15" customHeight="1" x14ac:dyDescent="0.25">
      <c r="S100" s="115" t="s">
        <v>58</v>
      </c>
      <c r="T100" s="115"/>
      <c r="U100" s="112"/>
      <c r="V100" s="112">
        <v>4054</v>
      </c>
      <c r="W100" s="112">
        <v>4320</v>
      </c>
      <c r="X100" s="112">
        <v>4605</v>
      </c>
      <c r="Y100" s="112">
        <v>4791</v>
      </c>
      <c r="Z100" s="112">
        <v>5054</v>
      </c>
    </row>
    <row r="101" spans="1:32" x14ac:dyDescent="0.25">
      <c r="A101" s="18"/>
      <c r="S101" s="118" t="s">
        <v>53</v>
      </c>
      <c r="T101" s="118"/>
      <c r="U101" s="112"/>
      <c r="V101" s="112">
        <v>81836</v>
      </c>
      <c r="W101" s="112">
        <v>85739</v>
      </c>
      <c r="X101" s="112">
        <v>88977</v>
      </c>
      <c r="Y101" s="112">
        <v>92637</v>
      </c>
      <c r="Z101" s="112">
        <v>96577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176221</v>
      </c>
      <c r="W104" s="112">
        <v>182944</v>
      </c>
      <c r="X104" s="112">
        <v>189459</v>
      </c>
      <c r="Y104" s="112">
        <v>210553</v>
      </c>
      <c r="Z104" s="112">
        <v>210553</v>
      </c>
      <c r="AB104" s="109" t="str">
        <f>TEXT(Z104,"###,###")</f>
        <v>210,553</v>
      </c>
      <c r="AD104" s="130">
        <f>Z104/($Z$4)*100</f>
        <v>74.995013463648149</v>
      </c>
      <c r="AF104" s="109"/>
    </row>
    <row r="105" spans="1:32" x14ac:dyDescent="0.25">
      <c r="S105" s="115" t="s">
        <v>17</v>
      </c>
      <c r="T105" s="115"/>
      <c r="U105" s="112"/>
      <c r="V105" s="112">
        <v>39643</v>
      </c>
      <c r="W105" s="112">
        <v>40863</v>
      </c>
      <c r="X105" s="112">
        <v>43153</v>
      </c>
      <c r="Y105" s="112">
        <v>43001</v>
      </c>
      <c r="Z105" s="112">
        <v>43994</v>
      </c>
      <c r="AB105" s="109" t="str">
        <f>TEXT(Z105,"###,###")</f>
        <v>43,994</v>
      </c>
      <c r="AD105" s="130">
        <f>Z105/($Z$4)*100</f>
        <v>15.669834304520652</v>
      </c>
      <c r="AF105" s="109"/>
    </row>
    <row r="106" spans="1:32" x14ac:dyDescent="0.25">
      <c r="S106" s="118" t="s">
        <v>53</v>
      </c>
      <c r="T106" s="118"/>
      <c r="U106" s="120"/>
      <c r="V106" s="120">
        <v>215864</v>
      </c>
      <c r="W106" s="120">
        <v>223807</v>
      </c>
      <c r="X106" s="120">
        <v>232612</v>
      </c>
      <c r="Y106" s="120">
        <v>253554</v>
      </c>
      <c r="Z106" s="120">
        <v>254547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40459</v>
      </c>
      <c r="W108" s="112">
        <v>48137</v>
      </c>
      <c r="X108" s="112">
        <v>44472</v>
      </c>
      <c r="Y108" s="112">
        <v>46725</v>
      </c>
      <c r="Z108" s="112">
        <v>50990</v>
      </c>
      <c r="AB108" s="109" t="str">
        <f>TEXT(Z108,"###,###")</f>
        <v>50,990</v>
      </c>
      <c r="AD108" s="130">
        <f>Z108/($Z$4)*100</f>
        <v>18.161677755773699</v>
      </c>
      <c r="AF108" s="109"/>
    </row>
    <row r="109" spans="1:32" x14ac:dyDescent="0.25">
      <c r="S109" s="115" t="s">
        <v>20</v>
      </c>
      <c r="T109" s="115"/>
      <c r="U109" s="112"/>
      <c r="V109" s="112">
        <v>40289</v>
      </c>
      <c r="W109" s="112">
        <v>40860</v>
      </c>
      <c r="X109" s="112">
        <v>41913</v>
      </c>
      <c r="Y109" s="112">
        <v>42418</v>
      </c>
      <c r="Z109" s="112">
        <v>48482</v>
      </c>
      <c r="AB109" s="109" t="str">
        <f>TEXT(Z109,"###,###")</f>
        <v>48,482</v>
      </c>
      <c r="AD109" s="130">
        <f>Z109/($Z$4)*100</f>
        <v>17.268375386456565</v>
      </c>
      <c r="AF109" s="109"/>
    </row>
    <row r="110" spans="1:32" x14ac:dyDescent="0.25">
      <c r="S110" s="115" t="s">
        <v>21</v>
      </c>
      <c r="T110" s="115"/>
      <c r="U110" s="112"/>
      <c r="V110" s="112">
        <v>45881</v>
      </c>
      <c r="W110" s="112">
        <v>45898</v>
      </c>
      <c r="X110" s="112">
        <v>51055</v>
      </c>
      <c r="Y110" s="112">
        <v>51623</v>
      </c>
      <c r="Z110" s="112">
        <v>58486</v>
      </c>
      <c r="AB110" s="109" t="str">
        <f>TEXT(Z110,"###,###")</f>
        <v>58,486</v>
      </c>
      <c r="AD110" s="130">
        <f>Z110/($Z$4)*100</f>
        <v>20.831611791021384</v>
      </c>
      <c r="AF110" s="109"/>
    </row>
    <row r="111" spans="1:32" x14ac:dyDescent="0.25">
      <c r="S111" s="115" t="s">
        <v>22</v>
      </c>
      <c r="T111" s="115"/>
      <c r="U111" s="112"/>
      <c r="V111" s="112">
        <v>86042</v>
      </c>
      <c r="W111" s="112">
        <v>87014</v>
      </c>
      <c r="X111" s="112">
        <v>93197</v>
      </c>
      <c r="Y111" s="112">
        <v>95109</v>
      </c>
      <c r="Z111" s="112">
        <v>101478</v>
      </c>
      <c r="AB111" s="109" t="str">
        <f>TEXT(Z111,"###,###")</f>
        <v>101,478</v>
      </c>
      <c r="AD111" s="130">
        <f>Z111/($Z$4)*100</f>
        <v>36.14455256521677</v>
      </c>
      <c r="AF111" s="109"/>
    </row>
    <row r="112" spans="1:32" x14ac:dyDescent="0.25">
      <c r="S112" s="118" t="s">
        <v>53</v>
      </c>
      <c r="T112" s="118"/>
      <c r="U112" s="112"/>
      <c r="V112" s="112">
        <v>234285</v>
      </c>
      <c r="W112" s="112">
        <v>244202</v>
      </c>
      <c r="X112" s="112">
        <v>252582</v>
      </c>
      <c r="Y112" s="112">
        <v>257847</v>
      </c>
      <c r="Z112" s="112">
        <v>280756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41.73</v>
      </c>
      <c r="W118" s="131">
        <v>41.77</v>
      </c>
      <c r="X118" s="131">
        <v>41.68</v>
      </c>
      <c r="Y118" s="131">
        <v>41.78</v>
      </c>
      <c r="Z118" s="131">
        <v>41.65</v>
      </c>
      <c r="AB118" s="109" t="str">
        <f>TEXT(Z118,"##.0")</f>
        <v>41.7</v>
      </c>
    </row>
    <row r="120" spans="19:32" x14ac:dyDescent="0.25">
      <c r="S120" s="101" t="s">
        <v>100</v>
      </c>
      <c r="T120" s="112"/>
      <c r="U120" s="112"/>
      <c r="V120" s="112">
        <v>135989</v>
      </c>
      <c r="W120" s="112">
        <v>142418</v>
      </c>
      <c r="X120" s="112">
        <v>146477</v>
      </c>
      <c r="Y120" s="112">
        <v>152372</v>
      </c>
      <c r="Z120" s="112">
        <v>157924</v>
      </c>
      <c r="AB120" s="109" t="str">
        <f>TEXT(Z120,"###,###")</f>
        <v>157,924</v>
      </c>
    </row>
    <row r="121" spans="19:32" x14ac:dyDescent="0.25">
      <c r="S121" s="101" t="s">
        <v>101</v>
      </c>
      <c r="T121" s="112"/>
      <c r="U121" s="112"/>
      <c r="V121" s="112">
        <v>15476</v>
      </c>
      <c r="W121" s="112">
        <v>16004</v>
      </c>
      <c r="X121" s="112">
        <v>16322</v>
      </c>
      <c r="Y121" s="112">
        <v>16700</v>
      </c>
      <c r="Z121" s="112">
        <v>17076</v>
      </c>
      <c r="AB121" s="109" t="str">
        <f>TEXT(Z121,"###,###")</f>
        <v>17,076</v>
      </c>
    </row>
    <row r="122" spans="19:32" x14ac:dyDescent="0.25">
      <c r="S122" s="101" t="s">
        <v>102</v>
      </c>
      <c r="T122" s="112"/>
      <c r="U122" s="112"/>
      <c r="V122" s="112">
        <v>13077</v>
      </c>
      <c r="W122" s="112">
        <v>13655</v>
      </c>
      <c r="X122" s="112">
        <v>14282</v>
      </c>
      <c r="Y122" s="112">
        <v>14903</v>
      </c>
      <c r="Z122" s="112">
        <v>16214</v>
      </c>
      <c r="AB122" s="109" t="str">
        <f>TEXT(Z122,"###,###")</f>
        <v>16,214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149066</v>
      </c>
      <c r="W124" s="112">
        <v>156073</v>
      </c>
      <c r="X124" s="112">
        <v>160759</v>
      </c>
      <c r="Y124" s="112">
        <v>167275</v>
      </c>
      <c r="Z124" s="112">
        <v>174138</v>
      </c>
      <c r="AB124" s="109" t="str">
        <f>TEXT(Z124,"###,###")</f>
        <v>174,138</v>
      </c>
      <c r="AD124" s="127">
        <f>Z124/$Z$7*100</f>
        <v>91.066357774512213</v>
      </c>
    </row>
    <row r="125" spans="19:32" x14ac:dyDescent="0.25">
      <c r="S125" s="101" t="s">
        <v>104</v>
      </c>
      <c r="T125" s="112"/>
      <c r="U125" s="112"/>
      <c r="V125" s="112">
        <v>28553</v>
      </c>
      <c r="W125" s="112">
        <v>29659</v>
      </c>
      <c r="X125" s="112">
        <v>30604</v>
      </c>
      <c r="Y125" s="112">
        <v>31603</v>
      </c>
      <c r="Z125" s="112">
        <v>33290</v>
      </c>
      <c r="AB125" s="109" t="str">
        <f>TEXT(Z125,"###,###")</f>
        <v>33,290</v>
      </c>
      <c r="AD125" s="127">
        <f>Z125/$Z$7*100</f>
        <v>17.409175770443621</v>
      </c>
    </row>
    <row r="127" spans="19:32" x14ac:dyDescent="0.25">
      <c r="S127" s="101" t="s">
        <v>105</v>
      </c>
      <c r="T127" s="112"/>
      <c r="U127" s="112"/>
      <c r="V127" s="112">
        <v>82701</v>
      </c>
      <c r="W127" s="112">
        <v>86336</v>
      </c>
      <c r="X127" s="112">
        <v>88108</v>
      </c>
      <c r="Y127" s="112">
        <v>91345</v>
      </c>
      <c r="Z127" s="112">
        <v>94397</v>
      </c>
      <c r="AB127" s="109" t="str">
        <f>TEXT(Z127,"###,###")</f>
        <v>94,397</v>
      </c>
      <c r="AD127" s="127">
        <f>Z127/$Z$7*100</f>
        <v>49.365393968235708</v>
      </c>
    </row>
    <row r="128" spans="19:32" x14ac:dyDescent="0.25">
      <c r="S128" s="101" t="s">
        <v>106</v>
      </c>
      <c r="T128" s="112"/>
      <c r="U128" s="112"/>
      <c r="V128" s="112">
        <v>81838</v>
      </c>
      <c r="W128" s="112">
        <v>85739</v>
      </c>
      <c r="X128" s="112">
        <v>88975</v>
      </c>
      <c r="Y128" s="112">
        <v>92639</v>
      </c>
      <c r="Z128" s="112">
        <v>96572</v>
      </c>
      <c r="AB128" s="109" t="str">
        <f>TEXT(Z128,"###,###")</f>
        <v>96,572</v>
      </c>
      <c r="AD128" s="127">
        <f>Z128/$Z$7*100</f>
        <v>50.502821342844143</v>
      </c>
    </row>
    <row r="130" spans="19:20" x14ac:dyDescent="0.25">
      <c r="S130" s="101" t="s">
        <v>280</v>
      </c>
      <c r="T130" s="127">
        <v>82.587163543753036</v>
      </c>
    </row>
    <row r="131" spans="19:20" x14ac:dyDescent="0.25">
      <c r="S131" s="101" t="s">
        <v>281</v>
      </c>
      <c r="T131" s="127">
        <v>8.9299815396844497</v>
      </c>
    </row>
    <row r="132" spans="19:20" x14ac:dyDescent="0.25">
      <c r="S132" s="101" t="s">
        <v>282</v>
      </c>
      <c r="T132" s="127">
        <v>8.4791942307591732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DB89D42-D193-4945-A071-6499CDA7B3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418F892-348F-4D9B-8228-F095A1A45F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FEEB568-94E9-4D0F-89BA-BAA81B7C68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5159F97-C8EE-4586-B229-24D16DD3CF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67B43-6508-49A7-9E62-1415B0836A56}">
  <sheetPr codeName="Sheet13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179</v>
      </c>
      <c r="T1" s="99"/>
      <c r="U1" s="99"/>
      <c r="V1" s="99"/>
      <c r="W1" s="99"/>
      <c r="X1" s="99"/>
      <c r="Y1" s="100" t="s">
        <v>264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179</v>
      </c>
      <c r="Y3" s="105" t="s">
        <v>264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9.67 Tablelands,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19274</v>
      </c>
      <c r="W4" s="108">
        <v>21322</v>
      </c>
      <c r="X4" s="108">
        <v>20509</v>
      </c>
      <c r="Y4" s="108">
        <v>21720</v>
      </c>
      <c r="Z4" s="108">
        <v>21975</v>
      </c>
      <c r="AB4" s="109" t="str">
        <f>TEXT(Z4,"###,###")</f>
        <v>21,975</v>
      </c>
      <c r="AD4" s="110">
        <f>Z4/Y4-1</f>
        <v>1.1740331491712608E-2</v>
      </c>
      <c r="AF4" s="110">
        <f>Z4/V4-1</f>
        <v>0.14013697208674891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10346</v>
      </c>
      <c r="W5" s="108">
        <v>11466</v>
      </c>
      <c r="X5" s="108">
        <v>10941</v>
      </c>
      <c r="Y5" s="108">
        <v>11507</v>
      </c>
      <c r="Z5" s="108">
        <v>11460</v>
      </c>
      <c r="AB5" s="109" t="str">
        <f>TEXT(Z5,"###,###")</f>
        <v>11,460</v>
      </c>
      <c r="AD5" s="110">
        <f t="shared" ref="AD5:AD9" si="0">Z5/Y5-1</f>
        <v>-4.0844703224124368E-3</v>
      </c>
      <c r="AF5" s="110">
        <f t="shared" ref="AF5:AF9" si="1">Z5/V5-1</f>
        <v>0.10767446356079646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8929</v>
      </c>
      <c r="W6" s="108">
        <v>9855</v>
      </c>
      <c r="X6" s="108">
        <v>9571</v>
      </c>
      <c r="Y6" s="108">
        <v>10211</v>
      </c>
      <c r="Z6" s="108">
        <v>10492</v>
      </c>
      <c r="AB6" s="109" t="str">
        <f>TEXT(Z6,"###,###")</f>
        <v>10,492</v>
      </c>
      <c r="AD6" s="110">
        <f t="shared" si="0"/>
        <v>2.7519341886201198E-2</v>
      </c>
      <c r="AF6" s="110">
        <f t="shared" si="1"/>
        <v>0.17504759771530964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12650</v>
      </c>
      <c r="W7" s="108">
        <v>14074</v>
      </c>
      <c r="X7" s="108">
        <v>13629</v>
      </c>
      <c r="Y7" s="108">
        <v>14651</v>
      </c>
      <c r="Z7" s="108">
        <v>14650</v>
      </c>
      <c r="AB7" s="109" t="str">
        <f>TEXT(Z7,"###,###")</f>
        <v>14,650</v>
      </c>
      <c r="AD7" s="110">
        <f t="shared" si="0"/>
        <v>-6.8254726639849217E-5</v>
      </c>
      <c r="AF7" s="110">
        <f t="shared" si="1"/>
        <v>0.15810276679841895</v>
      </c>
    </row>
    <row r="8" spans="1:32" ht="17.25" customHeight="1" x14ac:dyDescent="0.25">
      <c r="A8" s="64" t="s">
        <v>12</v>
      </c>
      <c r="B8" s="65"/>
      <c r="C8" s="29"/>
      <c r="D8" s="66" t="str">
        <f>AB4</f>
        <v>21,975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14,650</v>
      </c>
      <c r="P8" s="67"/>
      <c r="S8" s="107" t="s">
        <v>84</v>
      </c>
      <c r="T8" s="108"/>
      <c r="U8" s="108"/>
      <c r="V8" s="108">
        <v>33552.25</v>
      </c>
      <c r="W8" s="108">
        <v>34840.910000000003</v>
      </c>
      <c r="X8" s="108">
        <v>35043.53</v>
      </c>
      <c r="Y8" s="108">
        <v>34575.18</v>
      </c>
      <c r="Z8" s="108">
        <v>38180</v>
      </c>
      <c r="AB8" s="109" t="str">
        <f>TEXT(Z8,"$###,###")</f>
        <v>$38,180</v>
      </c>
      <c r="AD8" s="110">
        <f t="shared" si="0"/>
        <v>0.10426033935325862</v>
      </c>
      <c r="AF8" s="110">
        <f t="shared" si="1"/>
        <v>0.13792666661699293</v>
      </c>
    </row>
    <row r="9" spans="1:32" x14ac:dyDescent="0.25">
      <c r="A9" s="30" t="s">
        <v>14</v>
      </c>
      <c r="B9" s="71"/>
      <c r="C9" s="72"/>
      <c r="D9" s="73">
        <f>AD104</f>
        <v>72.341296928327651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52.095563139931741</v>
      </c>
      <c r="P9" s="74" t="s">
        <v>85</v>
      </c>
      <c r="S9" s="107" t="s">
        <v>7</v>
      </c>
      <c r="T9" s="108"/>
      <c r="U9" s="108"/>
      <c r="V9" s="108">
        <v>546343873</v>
      </c>
      <c r="W9" s="108">
        <v>614669220</v>
      </c>
      <c r="X9" s="108">
        <v>608567612</v>
      </c>
      <c r="Y9" s="108">
        <v>667351666</v>
      </c>
      <c r="Z9" s="108">
        <v>711077258</v>
      </c>
      <c r="AB9" s="109" t="str">
        <f>TEXT(Z9/1000000,"$#,###.0")&amp;" mil"</f>
        <v>$711.1 mil</v>
      </c>
      <c r="AD9" s="110">
        <f t="shared" si="0"/>
        <v>6.5521065171057824E-2</v>
      </c>
      <c r="AF9" s="110">
        <f t="shared" si="1"/>
        <v>0.30151959807921203</v>
      </c>
    </row>
    <row r="10" spans="1:32" x14ac:dyDescent="0.25">
      <c r="A10" s="30" t="s">
        <v>17</v>
      </c>
      <c r="B10" s="71"/>
      <c r="C10" s="72"/>
      <c r="D10" s="73">
        <f>AD105</f>
        <v>15.858930602957907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47.754266211604097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76.25255972696246</v>
      </c>
      <c r="P11" s="74" t="s">
        <v>85</v>
      </c>
      <c r="S11" s="107" t="s">
        <v>29</v>
      </c>
      <c r="T11" s="112"/>
      <c r="U11" s="112"/>
      <c r="V11" s="112">
        <v>16335</v>
      </c>
      <c r="W11" s="112">
        <v>17930</v>
      </c>
      <c r="X11" s="112">
        <v>17513</v>
      </c>
      <c r="Y11" s="112">
        <v>18336</v>
      </c>
      <c r="Z11" s="112">
        <v>18496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13.331058020477816</v>
      </c>
      <c r="P12" s="74" t="s">
        <v>85</v>
      </c>
      <c r="S12" s="107" t="s">
        <v>30</v>
      </c>
      <c r="T12" s="112"/>
      <c r="U12" s="112"/>
      <c r="V12" s="112">
        <v>2940</v>
      </c>
      <c r="W12" s="112">
        <v>3392</v>
      </c>
      <c r="X12" s="112">
        <v>2993</v>
      </c>
      <c r="Y12" s="112">
        <v>3380</v>
      </c>
      <c r="Z12" s="112">
        <v>3479</v>
      </c>
    </row>
    <row r="13" spans="1:32" ht="15" customHeight="1" x14ac:dyDescent="0.25">
      <c r="A13" s="30" t="s">
        <v>19</v>
      </c>
      <c r="B13" s="72"/>
      <c r="C13" s="72"/>
      <c r="D13" s="73">
        <f>AD108</f>
        <v>17.952218430034129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10.416382252559726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16.104664391353811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43.8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25.287827076222978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17.458367458367459</v>
      </c>
      <c r="P15" s="74" t="s">
        <v>85</v>
      </c>
      <c r="S15" s="115" t="s">
        <v>61</v>
      </c>
      <c r="T15" s="115"/>
      <c r="U15" s="116"/>
      <c r="V15" s="116">
        <v>3223</v>
      </c>
      <c r="W15" s="116">
        <v>3700</v>
      </c>
      <c r="X15" s="116">
        <v>3505</v>
      </c>
      <c r="Y15" s="112">
        <v>3738</v>
      </c>
      <c r="Z15" s="112">
        <v>3369</v>
      </c>
      <c r="AB15" s="117">
        <f t="shared" ref="AB15:AB34" si="2">IF(Z15="np",0,Z15/$Z$34)</f>
        <v>0.15331058020477817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28.84641638225256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82.541632541632538</v>
      </c>
      <c r="P16" s="37" t="s">
        <v>85</v>
      </c>
      <c r="S16" s="115" t="s">
        <v>62</v>
      </c>
      <c r="T16" s="115"/>
      <c r="U16" s="116"/>
      <c r="V16" s="116">
        <v>399</v>
      </c>
      <c r="W16" s="116">
        <v>458</v>
      </c>
      <c r="X16" s="116">
        <v>465</v>
      </c>
      <c r="Y16" s="112">
        <v>515</v>
      </c>
      <c r="Z16" s="112">
        <v>520</v>
      </c>
      <c r="AB16" s="117">
        <f t="shared" si="2"/>
        <v>2.3663253697383389E-2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749</v>
      </c>
      <c r="W17" s="116">
        <v>973</v>
      </c>
      <c r="X17" s="116">
        <v>824</v>
      </c>
      <c r="Y17" s="112">
        <v>802</v>
      </c>
      <c r="Z17" s="112">
        <v>894</v>
      </c>
      <c r="AB17" s="117">
        <f t="shared" si="2"/>
        <v>4.0682593856655291E-2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192</v>
      </c>
      <c r="W18" s="116">
        <v>212</v>
      </c>
      <c r="X18" s="116">
        <v>217</v>
      </c>
      <c r="Y18" s="112">
        <v>218</v>
      </c>
      <c r="Z18" s="112">
        <v>220</v>
      </c>
      <c r="AB18" s="117">
        <f t="shared" si="2"/>
        <v>1.0011376564277589E-2</v>
      </c>
    </row>
    <row r="19" spans="1:28" x14ac:dyDescent="0.25">
      <c r="A19" s="63" t="str">
        <f>$S$1&amp;" ("&amp;$V$2&amp;" to "&amp;$Z$2&amp;")"</f>
        <v>Tablelands (2016-17 to 2020-21)</v>
      </c>
      <c r="B19" s="63"/>
      <c r="C19" s="63"/>
      <c r="D19" s="63"/>
      <c r="E19" s="63"/>
      <c r="F19" s="63"/>
      <c r="G19" s="63" t="str">
        <f>$S$1&amp;" ("&amp;$V$2&amp;" to "&amp;$Z$2&amp;")"</f>
        <v>Tablelands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1151</v>
      </c>
      <c r="W19" s="116">
        <v>1533</v>
      </c>
      <c r="X19" s="116">
        <v>1369</v>
      </c>
      <c r="Y19" s="112">
        <v>1449</v>
      </c>
      <c r="Z19" s="112">
        <v>1586</v>
      </c>
      <c r="AB19" s="117">
        <f t="shared" si="2"/>
        <v>7.2172923777019338E-2</v>
      </c>
    </row>
    <row r="20" spans="1:28" x14ac:dyDescent="0.25">
      <c r="S20" s="115" t="s">
        <v>66</v>
      </c>
      <c r="T20" s="115"/>
      <c r="U20" s="116"/>
      <c r="V20" s="116">
        <v>403</v>
      </c>
      <c r="W20" s="116">
        <v>433</v>
      </c>
      <c r="X20" s="116">
        <v>458</v>
      </c>
      <c r="Y20" s="112">
        <v>492</v>
      </c>
      <c r="Z20" s="112">
        <v>516</v>
      </c>
      <c r="AB20" s="117">
        <f t="shared" si="2"/>
        <v>2.3481228668941978E-2</v>
      </c>
    </row>
    <row r="21" spans="1:28" x14ac:dyDescent="0.25">
      <c r="S21" s="115" t="s">
        <v>67</v>
      </c>
      <c r="T21" s="115"/>
      <c r="U21" s="116"/>
      <c r="V21" s="116">
        <v>1554</v>
      </c>
      <c r="W21" s="116">
        <v>1689</v>
      </c>
      <c r="X21" s="116">
        <v>1675</v>
      </c>
      <c r="Y21" s="112">
        <v>1718</v>
      </c>
      <c r="Z21" s="112">
        <v>1920</v>
      </c>
      <c r="AB21" s="117">
        <f t="shared" si="2"/>
        <v>8.7372013651877134E-2</v>
      </c>
    </row>
    <row r="22" spans="1:28" x14ac:dyDescent="0.25">
      <c r="S22" s="115" t="s">
        <v>68</v>
      </c>
      <c r="T22" s="115"/>
      <c r="U22" s="116"/>
      <c r="V22" s="116">
        <v>1228</v>
      </c>
      <c r="W22" s="116">
        <v>1265</v>
      </c>
      <c r="X22" s="116">
        <v>1304</v>
      </c>
      <c r="Y22" s="112">
        <v>1436</v>
      </c>
      <c r="Z22" s="112">
        <v>1500</v>
      </c>
      <c r="AB22" s="117">
        <f t="shared" si="2"/>
        <v>6.8259385665529013E-2</v>
      </c>
    </row>
    <row r="23" spans="1:28" x14ac:dyDescent="0.25">
      <c r="S23" s="115" t="s">
        <v>69</v>
      </c>
      <c r="T23" s="115"/>
      <c r="U23" s="116"/>
      <c r="V23" s="116">
        <v>505</v>
      </c>
      <c r="W23" s="116">
        <v>626</v>
      </c>
      <c r="X23" s="116">
        <v>598</v>
      </c>
      <c r="Y23" s="112">
        <v>600</v>
      </c>
      <c r="Z23" s="112">
        <v>601</v>
      </c>
      <c r="AB23" s="117">
        <f t="shared" si="2"/>
        <v>2.7349260523321955E-2</v>
      </c>
    </row>
    <row r="24" spans="1:28" x14ac:dyDescent="0.25">
      <c r="S24" s="115" t="s">
        <v>70</v>
      </c>
      <c r="T24" s="115"/>
      <c r="U24" s="116"/>
      <c r="V24" s="116">
        <v>62</v>
      </c>
      <c r="W24" s="116">
        <v>55</v>
      </c>
      <c r="X24" s="116">
        <v>59</v>
      </c>
      <c r="Y24" s="112">
        <v>57</v>
      </c>
      <c r="Z24" s="112">
        <v>60</v>
      </c>
      <c r="AB24" s="117">
        <f t="shared" si="2"/>
        <v>2.7303754266211604E-3</v>
      </c>
    </row>
    <row r="25" spans="1:28" x14ac:dyDescent="0.25">
      <c r="S25" s="115" t="s">
        <v>71</v>
      </c>
      <c r="T25" s="115"/>
      <c r="U25" s="116"/>
      <c r="V25" s="116">
        <v>395</v>
      </c>
      <c r="W25" s="116">
        <v>384</v>
      </c>
      <c r="X25" s="116">
        <v>383</v>
      </c>
      <c r="Y25" s="112">
        <v>451</v>
      </c>
      <c r="Z25" s="112">
        <v>500</v>
      </c>
      <c r="AB25" s="117">
        <f t="shared" si="2"/>
        <v>2.2753128555176336E-2</v>
      </c>
    </row>
    <row r="26" spans="1:28" x14ac:dyDescent="0.25">
      <c r="S26" s="115" t="s">
        <v>72</v>
      </c>
      <c r="T26" s="115"/>
      <c r="U26" s="116"/>
      <c r="V26" s="116">
        <v>442</v>
      </c>
      <c r="W26" s="116">
        <v>464</v>
      </c>
      <c r="X26" s="116">
        <v>361</v>
      </c>
      <c r="Y26" s="112">
        <v>396</v>
      </c>
      <c r="Z26" s="112">
        <v>380</v>
      </c>
      <c r="AB26" s="117">
        <f t="shared" si="2"/>
        <v>1.7292377701934016E-2</v>
      </c>
    </row>
    <row r="27" spans="1:28" x14ac:dyDescent="0.25">
      <c r="S27" s="115" t="s">
        <v>73</v>
      </c>
      <c r="T27" s="115"/>
      <c r="U27" s="116"/>
      <c r="V27" s="116">
        <v>649</v>
      </c>
      <c r="W27" s="116">
        <v>805</v>
      </c>
      <c r="X27" s="116">
        <v>816</v>
      </c>
      <c r="Y27" s="112">
        <v>831</v>
      </c>
      <c r="Z27" s="112">
        <v>953</v>
      </c>
      <c r="AB27" s="117">
        <f t="shared" si="2"/>
        <v>4.3367463026166099E-2</v>
      </c>
    </row>
    <row r="28" spans="1:28" x14ac:dyDescent="0.25">
      <c r="S28" s="115" t="s">
        <v>74</v>
      </c>
      <c r="T28" s="115"/>
      <c r="U28" s="116"/>
      <c r="V28" s="116">
        <v>1137</v>
      </c>
      <c r="W28" s="116">
        <v>1374</v>
      </c>
      <c r="X28" s="116">
        <v>1393</v>
      </c>
      <c r="Y28" s="112">
        <v>1552</v>
      </c>
      <c r="Z28" s="112">
        <v>1387</v>
      </c>
      <c r="AB28" s="117">
        <f t="shared" si="2"/>
        <v>6.3117178612059163E-2</v>
      </c>
    </row>
    <row r="29" spans="1:28" x14ac:dyDescent="0.25">
      <c r="S29" s="115" t="s">
        <v>75</v>
      </c>
      <c r="T29" s="115"/>
      <c r="U29" s="116"/>
      <c r="V29" s="116">
        <v>962</v>
      </c>
      <c r="W29" s="116">
        <v>967</v>
      </c>
      <c r="X29" s="116">
        <v>1005</v>
      </c>
      <c r="Y29" s="112">
        <v>1013</v>
      </c>
      <c r="Z29" s="112">
        <v>985</v>
      </c>
      <c r="AB29" s="117">
        <f t="shared" si="2"/>
        <v>4.4823663253697382E-2</v>
      </c>
    </row>
    <row r="30" spans="1:28" x14ac:dyDescent="0.25">
      <c r="S30" s="115" t="s">
        <v>76</v>
      </c>
      <c r="T30" s="115"/>
      <c r="U30" s="116"/>
      <c r="V30" s="116">
        <v>1394</v>
      </c>
      <c r="W30" s="116">
        <v>1562</v>
      </c>
      <c r="X30" s="116">
        <v>1709</v>
      </c>
      <c r="Y30" s="112">
        <v>1762</v>
      </c>
      <c r="Z30" s="112">
        <v>1815</v>
      </c>
      <c r="AB30" s="117">
        <f t="shared" si="2"/>
        <v>8.2593856655290107E-2</v>
      </c>
    </row>
    <row r="31" spans="1:28" x14ac:dyDescent="0.25">
      <c r="S31" s="115" t="s">
        <v>77</v>
      </c>
      <c r="T31" s="115"/>
      <c r="U31" s="116"/>
      <c r="V31" s="116">
        <v>1835</v>
      </c>
      <c r="W31" s="116">
        <v>2120</v>
      </c>
      <c r="X31" s="116">
        <v>2012</v>
      </c>
      <c r="Y31" s="112">
        <v>2132</v>
      </c>
      <c r="Z31" s="112">
        <v>2299</v>
      </c>
      <c r="AB31" s="117">
        <f t="shared" si="2"/>
        <v>0.10461888509670079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191</v>
      </c>
      <c r="W32" s="116">
        <v>229</v>
      </c>
      <c r="X32" s="116">
        <v>193</v>
      </c>
      <c r="Y32" s="112">
        <v>223</v>
      </c>
      <c r="Z32" s="112">
        <v>218</v>
      </c>
      <c r="AB32" s="117">
        <f t="shared" si="2"/>
        <v>9.9203640500568832E-3</v>
      </c>
    </row>
    <row r="33" spans="19:32" x14ac:dyDescent="0.25">
      <c r="S33" s="115" t="s">
        <v>79</v>
      </c>
      <c r="T33" s="115"/>
      <c r="U33" s="116"/>
      <c r="V33" s="116">
        <v>612</v>
      </c>
      <c r="W33" s="116">
        <v>659</v>
      </c>
      <c r="X33" s="116">
        <v>638</v>
      </c>
      <c r="Y33" s="112">
        <v>721</v>
      </c>
      <c r="Z33" s="112">
        <v>766</v>
      </c>
      <c r="AB33" s="117">
        <f t="shared" si="2"/>
        <v>3.4857792946530144E-2</v>
      </c>
    </row>
    <row r="34" spans="19:32" x14ac:dyDescent="0.25">
      <c r="S34" s="118" t="s">
        <v>53</v>
      </c>
      <c r="T34" s="118"/>
      <c r="U34" s="119"/>
      <c r="V34" s="119">
        <v>19270</v>
      </c>
      <c r="W34" s="119">
        <v>21325</v>
      </c>
      <c r="X34" s="119">
        <v>20511</v>
      </c>
      <c r="Y34" s="120">
        <v>21715</v>
      </c>
      <c r="Z34" s="120">
        <v>21975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10461</v>
      </c>
      <c r="W37" s="112">
        <v>11771</v>
      </c>
      <c r="X37" s="112">
        <v>11267</v>
      </c>
      <c r="Y37" s="112">
        <v>12136</v>
      </c>
      <c r="Z37" s="112">
        <v>12094</v>
      </c>
      <c r="AB37" s="132">
        <f>Z37/Z40*100</f>
        <v>82.541632541632538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2192</v>
      </c>
      <c r="W38" s="112">
        <v>2301</v>
      </c>
      <c r="X38" s="112">
        <v>2362</v>
      </c>
      <c r="Y38" s="112">
        <v>2516</v>
      </c>
      <c r="Z38" s="112">
        <v>2558</v>
      </c>
      <c r="AB38" s="132">
        <f>Z38/Z40*100</f>
        <v>17.458367458367459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12653</v>
      </c>
      <c r="W40" s="112">
        <v>14072</v>
      </c>
      <c r="X40" s="112">
        <v>13629</v>
      </c>
      <c r="Y40" s="112">
        <v>14652</v>
      </c>
      <c r="Z40" s="112">
        <v>14652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18</v>
      </c>
      <c r="W44" s="112">
        <v>15</v>
      </c>
      <c r="X44" s="112">
        <v>18</v>
      </c>
      <c r="Y44" s="112">
        <v>34</v>
      </c>
      <c r="Z44" s="112">
        <v>55</v>
      </c>
    </row>
    <row r="45" spans="19:32" x14ac:dyDescent="0.25">
      <c r="S45" s="115" t="s">
        <v>37</v>
      </c>
      <c r="T45" s="115"/>
      <c r="U45" s="112"/>
      <c r="V45" s="112">
        <v>242</v>
      </c>
      <c r="W45" s="112">
        <v>278</v>
      </c>
      <c r="X45" s="112">
        <v>261</v>
      </c>
      <c r="Y45" s="112">
        <v>298</v>
      </c>
      <c r="Z45" s="112">
        <v>402</v>
      </c>
    </row>
    <row r="46" spans="19:32" x14ac:dyDescent="0.25">
      <c r="S46" s="115" t="s">
        <v>38</v>
      </c>
      <c r="T46" s="115"/>
      <c r="U46" s="112"/>
      <c r="V46" s="112">
        <v>882</v>
      </c>
      <c r="W46" s="112">
        <v>899</v>
      </c>
      <c r="X46" s="112">
        <v>815</v>
      </c>
      <c r="Y46" s="112">
        <v>797</v>
      </c>
      <c r="Z46" s="112">
        <v>796</v>
      </c>
    </row>
    <row r="47" spans="19:32" x14ac:dyDescent="0.25">
      <c r="S47" s="115" t="s">
        <v>39</v>
      </c>
      <c r="T47" s="115"/>
      <c r="U47" s="112"/>
      <c r="V47" s="112">
        <v>1291</v>
      </c>
      <c r="W47" s="112">
        <v>1431</v>
      </c>
      <c r="X47" s="112">
        <v>1200</v>
      </c>
      <c r="Y47" s="112">
        <v>1247</v>
      </c>
      <c r="Z47" s="112">
        <v>915</v>
      </c>
    </row>
    <row r="48" spans="19:32" x14ac:dyDescent="0.25">
      <c r="S48" s="115" t="s">
        <v>40</v>
      </c>
      <c r="T48" s="115"/>
      <c r="U48" s="112"/>
      <c r="V48" s="112">
        <v>1272</v>
      </c>
      <c r="W48" s="112">
        <v>1504</v>
      </c>
      <c r="X48" s="112">
        <v>1586</v>
      </c>
      <c r="Y48" s="112">
        <v>1740</v>
      </c>
      <c r="Z48" s="112">
        <v>1532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846</v>
      </c>
      <c r="W49" s="112">
        <v>907</v>
      </c>
      <c r="X49" s="112">
        <v>977</v>
      </c>
      <c r="Y49" s="112">
        <v>953</v>
      </c>
      <c r="Z49" s="112">
        <v>1088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Tablelands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715</v>
      </c>
      <c r="W50" s="112">
        <v>821</v>
      </c>
      <c r="X50" s="112">
        <v>801</v>
      </c>
      <c r="Y50" s="112">
        <v>855</v>
      </c>
      <c r="Z50" s="112">
        <v>874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788</v>
      </c>
      <c r="W51" s="112">
        <v>855</v>
      </c>
      <c r="X51" s="112">
        <v>806</v>
      </c>
      <c r="Y51" s="112">
        <v>796</v>
      </c>
      <c r="Z51" s="112">
        <v>843</v>
      </c>
    </row>
    <row r="52" spans="1:26" ht="15" customHeight="1" x14ac:dyDescent="0.25">
      <c r="S52" s="115" t="s">
        <v>44</v>
      </c>
      <c r="T52" s="115"/>
      <c r="U52" s="112"/>
      <c r="V52" s="112">
        <v>972</v>
      </c>
      <c r="W52" s="112">
        <v>1021</v>
      </c>
      <c r="X52" s="112">
        <v>963</v>
      </c>
      <c r="Y52" s="112">
        <v>982</v>
      </c>
      <c r="Z52" s="112">
        <v>984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902</v>
      </c>
      <c r="W53" s="112">
        <v>997</v>
      </c>
      <c r="X53" s="112">
        <v>950</v>
      </c>
      <c r="Y53" s="112">
        <v>952</v>
      </c>
      <c r="Z53" s="112">
        <v>1024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894</v>
      </c>
      <c r="W54" s="112">
        <v>978</v>
      </c>
      <c r="X54" s="112">
        <v>944</v>
      </c>
      <c r="Y54" s="112">
        <v>1001</v>
      </c>
      <c r="Z54" s="112">
        <v>961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748</v>
      </c>
      <c r="W55" s="112">
        <v>812</v>
      </c>
      <c r="X55" s="112">
        <v>756</v>
      </c>
      <c r="Y55" s="112">
        <v>855</v>
      </c>
      <c r="Z55" s="112">
        <v>911</v>
      </c>
    </row>
    <row r="56" spans="1:26" ht="15" customHeight="1" x14ac:dyDescent="0.25">
      <c r="S56" s="115" t="s">
        <v>48</v>
      </c>
      <c r="T56" s="115"/>
      <c r="U56" s="112"/>
      <c r="V56" s="112">
        <v>447</v>
      </c>
      <c r="W56" s="112">
        <v>547</v>
      </c>
      <c r="X56" s="112">
        <v>488</v>
      </c>
      <c r="Y56" s="112">
        <v>529</v>
      </c>
      <c r="Z56" s="112">
        <v>569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198</v>
      </c>
      <c r="W57" s="112">
        <v>243</v>
      </c>
      <c r="X57" s="112">
        <v>225</v>
      </c>
      <c r="Y57" s="112">
        <v>263</v>
      </c>
      <c r="Z57" s="112">
        <v>310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93</v>
      </c>
      <c r="W58" s="112">
        <v>103</v>
      </c>
      <c r="X58" s="112">
        <v>100</v>
      </c>
      <c r="Y58" s="112">
        <v>127</v>
      </c>
      <c r="Z58" s="112">
        <v>117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24</v>
      </c>
      <c r="W59" s="112">
        <v>45</v>
      </c>
      <c r="X59" s="112">
        <v>41</v>
      </c>
      <c r="Y59" s="112">
        <v>54</v>
      </c>
      <c r="Z59" s="112">
        <v>57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19</v>
      </c>
      <c r="W60" s="112">
        <v>17</v>
      </c>
      <c r="X60" s="112">
        <v>11</v>
      </c>
      <c r="Y60" s="112">
        <v>21</v>
      </c>
      <c r="Z60" s="112">
        <v>22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10343</v>
      </c>
      <c r="W61" s="112">
        <v>11466</v>
      </c>
      <c r="X61" s="112">
        <v>10941</v>
      </c>
      <c r="Y61" s="112">
        <v>11507</v>
      </c>
      <c r="Z61" s="112">
        <v>11460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30</v>
      </c>
      <c r="W63" s="112">
        <v>24</v>
      </c>
      <c r="X63" s="112">
        <v>23</v>
      </c>
      <c r="Y63" s="112">
        <v>29</v>
      </c>
      <c r="Z63" s="112">
        <v>58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287</v>
      </c>
      <c r="W64" s="112">
        <v>300</v>
      </c>
      <c r="X64" s="112">
        <v>285</v>
      </c>
      <c r="Y64" s="112">
        <v>275</v>
      </c>
      <c r="Z64" s="112">
        <v>358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Tablelands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664</v>
      </c>
      <c r="W65" s="112">
        <v>739</v>
      </c>
      <c r="X65" s="112">
        <v>729</v>
      </c>
      <c r="Y65" s="112">
        <v>689</v>
      </c>
      <c r="Z65" s="112">
        <v>684</v>
      </c>
    </row>
    <row r="66" spans="1:26" x14ac:dyDescent="0.25">
      <c r="S66" s="115" t="s">
        <v>39</v>
      </c>
      <c r="T66" s="115"/>
      <c r="U66" s="112"/>
      <c r="V66" s="112">
        <v>832</v>
      </c>
      <c r="W66" s="112">
        <v>943</v>
      </c>
      <c r="X66" s="112">
        <v>897</v>
      </c>
      <c r="Y66" s="112">
        <v>981</v>
      </c>
      <c r="Z66" s="112">
        <v>751</v>
      </c>
    </row>
    <row r="67" spans="1:26" x14ac:dyDescent="0.25">
      <c r="S67" s="115" t="s">
        <v>40</v>
      </c>
      <c r="T67" s="115"/>
      <c r="U67" s="112"/>
      <c r="V67" s="112">
        <v>854</v>
      </c>
      <c r="W67" s="112">
        <v>1001</v>
      </c>
      <c r="X67" s="112">
        <v>1013</v>
      </c>
      <c r="Y67" s="112">
        <v>1221</v>
      </c>
      <c r="Z67" s="112">
        <v>1063</v>
      </c>
    </row>
    <row r="68" spans="1:26" x14ac:dyDescent="0.25">
      <c r="S68" s="115" t="s">
        <v>41</v>
      </c>
      <c r="T68" s="115"/>
      <c r="U68" s="112"/>
      <c r="V68" s="112">
        <v>716</v>
      </c>
      <c r="W68" s="112">
        <v>753</v>
      </c>
      <c r="X68" s="112">
        <v>793</v>
      </c>
      <c r="Y68" s="112">
        <v>866</v>
      </c>
      <c r="Z68" s="112">
        <v>910</v>
      </c>
    </row>
    <row r="69" spans="1:26" x14ac:dyDescent="0.25">
      <c r="S69" s="115" t="s">
        <v>42</v>
      </c>
      <c r="T69" s="115"/>
      <c r="U69" s="112"/>
      <c r="V69" s="112">
        <v>643</v>
      </c>
      <c r="W69" s="112">
        <v>761</v>
      </c>
      <c r="X69" s="112">
        <v>724</v>
      </c>
      <c r="Y69" s="112">
        <v>766</v>
      </c>
      <c r="Z69" s="112">
        <v>887</v>
      </c>
    </row>
    <row r="70" spans="1:26" x14ac:dyDescent="0.25">
      <c r="S70" s="115" t="s">
        <v>43</v>
      </c>
      <c r="T70" s="115"/>
      <c r="U70" s="112"/>
      <c r="V70" s="112">
        <v>785</v>
      </c>
      <c r="W70" s="112">
        <v>806</v>
      </c>
      <c r="X70" s="112">
        <v>775</v>
      </c>
      <c r="Y70" s="112">
        <v>799</v>
      </c>
      <c r="Z70" s="112">
        <v>891</v>
      </c>
    </row>
    <row r="71" spans="1:26" x14ac:dyDescent="0.25">
      <c r="S71" s="115" t="s">
        <v>44</v>
      </c>
      <c r="T71" s="115"/>
      <c r="U71" s="112"/>
      <c r="V71" s="112">
        <v>954</v>
      </c>
      <c r="W71" s="112">
        <v>1078</v>
      </c>
      <c r="X71" s="112">
        <v>980</v>
      </c>
      <c r="Y71" s="112">
        <v>995</v>
      </c>
      <c r="Z71" s="112">
        <v>993</v>
      </c>
    </row>
    <row r="72" spans="1:26" x14ac:dyDescent="0.25">
      <c r="S72" s="115" t="s">
        <v>45</v>
      </c>
      <c r="T72" s="115"/>
      <c r="U72" s="112"/>
      <c r="V72" s="112">
        <v>967</v>
      </c>
      <c r="W72" s="112">
        <v>1011</v>
      </c>
      <c r="X72" s="112">
        <v>994</v>
      </c>
      <c r="Y72" s="112">
        <v>1033</v>
      </c>
      <c r="Z72" s="112">
        <v>1129</v>
      </c>
    </row>
    <row r="73" spans="1:26" x14ac:dyDescent="0.25">
      <c r="S73" s="115" t="s">
        <v>46</v>
      </c>
      <c r="T73" s="115"/>
      <c r="U73" s="112"/>
      <c r="V73" s="112">
        <v>911</v>
      </c>
      <c r="W73" s="112">
        <v>983</v>
      </c>
      <c r="X73" s="112">
        <v>977</v>
      </c>
      <c r="Y73" s="112">
        <v>980</v>
      </c>
      <c r="Z73" s="112">
        <v>1020</v>
      </c>
    </row>
    <row r="74" spans="1:26" x14ac:dyDescent="0.25">
      <c r="S74" s="115" t="s">
        <v>47</v>
      </c>
      <c r="T74" s="115"/>
      <c r="U74" s="112"/>
      <c r="V74" s="112">
        <v>721</v>
      </c>
      <c r="W74" s="112">
        <v>777</v>
      </c>
      <c r="X74" s="112">
        <v>738</v>
      </c>
      <c r="Y74" s="112">
        <v>816</v>
      </c>
      <c r="Z74" s="112">
        <v>901</v>
      </c>
    </row>
    <row r="75" spans="1:26" x14ac:dyDescent="0.25">
      <c r="S75" s="115" t="s">
        <v>48</v>
      </c>
      <c r="T75" s="115"/>
      <c r="U75" s="112"/>
      <c r="V75" s="112">
        <v>332</v>
      </c>
      <c r="W75" s="112">
        <v>379</v>
      </c>
      <c r="X75" s="112">
        <v>394</v>
      </c>
      <c r="Y75" s="112">
        <v>450</v>
      </c>
      <c r="Z75" s="112">
        <v>504</v>
      </c>
    </row>
    <row r="76" spans="1:26" x14ac:dyDescent="0.25">
      <c r="S76" s="115" t="s">
        <v>49</v>
      </c>
      <c r="T76" s="115"/>
      <c r="U76" s="112"/>
      <c r="V76" s="112">
        <v>130</v>
      </c>
      <c r="W76" s="112">
        <v>171</v>
      </c>
      <c r="X76" s="112">
        <v>154</v>
      </c>
      <c r="Y76" s="112">
        <v>188</v>
      </c>
      <c r="Z76" s="112">
        <v>202</v>
      </c>
    </row>
    <row r="77" spans="1:26" x14ac:dyDescent="0.25">
      <c r="S77" s="115" t="s">
        <v>50</v>
      </c>
      <c r="T77" s="115"/>
      <c r="U77" s="112"/>
      <c r="V77" s="112">
        <v>45</v>
      </c>
      <c r="W77" s="112">
        <v>63</v>
      </c>
      <c r="X77" s="112">
        <v>58</v>
      </c>
      <c r="Y77" s="112">
        <v>69</v>
      </c>
      <c r="Z77" s="112">
        <v>78</v>
      </c>
    </row>
    <row r="78" spans="1:26" x14ac:dyDescent="0.25">
      <c r="S78" s="115" t="s">
        <v>51</v>
      </c>
      <c r="T78" s="115"/>
      <c r="U78" s="112"/>
      <c r="V78" s="112">
        <v>24</v>
      </c>
      <c r="W78" s="112">
        <v>38</v>
      </c>
      <c r="X78" s="112">
        <v>26</v>
      </c>
      <c r="Y78" s="112">
        <v>33</v>
      </c>
      <c r="Z78" s="112">
        <v>34</v>
      </c>
    </row>
    <row r="79" spans="1:26" x14ac:dyDescent="0.25">
      <c r="S79" s="115" t="s">
        <v>52</v>
      </c>
      <c r="T79" s="115"/>
      <c r="U79" s="112"/>
      <c r="V79" s="112">
        <v>19</v>
      </c>
      <c r="W79" s="112">
        <v>30</v>
      </c>
      <c r="X79" s="112">
        <v>17</v>
      </c>
      <c r="Y79" s="112">
        <v>33</v>
      </c>
      <c r="Z79" s="112">
        <v>29</v>
      </c>
    </row>
    <row r="80" spans="1:26" x14ac:dyDescent="0.25">
      <c r="S80" s="118" t="s">
        <v>53</v>
      </c>
      <c r="T80" s="118"/>
      <c r="U80" s="112"/>
      <c r="V80" s="112">
        <v>8931</v>
      </c>
      <c r="W80" s="112">
        <v>9859</v>
      </c>
      <c r="X80" s="112">
        <v>9568</v>
      </c>
      <c r="Y80" s="112">
        <v>10209</v>
      </c>
      <c r="Z80" s="112">
        <v>10492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Tablelands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512</v>
      </c>
      <c r="W83" s="112">
        <v>566</v>
      </c>
      <c r="X83" s="112">
        <v>536</v>
      </c>
      <c r="Y83" s="112">
        <v>585</v>
      </c>
      <c r="Z83" s="112">
        <v>605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534</v>
      </c>
      <c r="W84" s="112">
        <v>565</v>
      </c>
      <c r="X84" s="112">
        <v>538</v>
      </c>
      <c r="Y84" s="112">
        <v>586</v>
      </c>
      <c r="Z84" s="112">
        <v>587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1008</v>
      </c>
      <c r="W85" s="112">
        <v>1144</v>
      </c>
      <c r="X85" s="112">
        <v>1145</v>
      </c>
      <c r="Y85" s="112">
        <v>1208</v>
      </c>
      <c r="Z85" s="112">
        <v>1240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21,975</v>
      </c>
      <c r="D86" s="96">
        <f t="shared" ref="D86:D91" si="4">AD4</f>
        <v>1.1740331491712608E-2</v>
      </c>
      <c r="E86" s="97">
        <f t="shared" ref="E86:E91" si="5">AD4</f>
        <v>1.1740331491712608E-2</v>
      </c>
      <c r="F86" s="96">
        <f t="shared" ref="F86:F91" si="6">AF4</f>
        <v>0.14013697208674891</v>
      </c>
      <c r="G86" s="97">
        <f t="shared" ref="G86:G91" si="7">AF4</f>
        <v>0.14013697208674891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386</v>
      </c>
      <c r="W86" s="112">
        <v>406</v>
      </c>
      <c r="X86" s="112">
        <v>425</v>
      </c>
      <c r="Y86" s="112">
        <v>415</v>
      </c>
      <c r="Z86" s="112">
        <v>432</v>
      </c>
    </row>
    <row r="87" spans="1:30" ht="15" customHeight="1" x14ac:dyDescent="0.25">
      <c r="A87" s="98" t="s">
        <v>4</v>
      </c>
      <c r="B87" s="49"/>
      <c r="C87" s="57" t="str">
        <f t="shared" si="3"/>
        <v>11,460</v>
      </c>
      <c r="D87" s="96">
        <f t="shared" si="4"/>
        <v>-4.0844703224124368E-3</v>
      </c>
      <c r="E87" s="97">
        <f t="shared" si="5"/>
        <v>-4.0844703224124368E-3</v>
      </c>
      <c r="F87" s="96">
        <f t="shared" si="6"/>
        <v>0.10767446356079646</v>
      </c>
      <c r="G87" s="97">
        <f t="shared" si="7"/>
        <v>0.10767446356079646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158</v>
      </c>
      <c r="W87" s="112">
        <v>163</v>
      </c>
      <c r="X87" s="112">
        <v>158</v>
      </c>
      <c r="Y87" s="112">
        <v>160</v>
      </c>
      <c r="Z87" s="112">
        <v>169</v>
      </c>
    </row>
    <row r="88" spans="1:30" ht="15" customHeight="1" x14ac:dyDescent="0.25">
      <c r="A88" s="98" t="s">
        <v>5</v>
      </c>
      <c r="B88" s="49"/>
      <c r="C88" s="57" t="str">
        <f t="shared" si="3"/>
        <v>10,492</v>
      </c>
      <c r="D88" s="96">
        <f t="shared" si="4"/>
        <v>2.7519341886201198E-2</v>
      </c>
      <c r="E88" s="97">
        <f t="shared" si="5"/>
        <v>2.7519341886201198E-2</v>
      </c>
      <c r="F88" s="96">
        <f t="shared" si="6"/>
        <v>0.17504759771530964</v>
      </c>
      <c r="G88" s="97">
        <f t="shared" si="7"/>
        <v>0.17504759771530964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216</v>
      </c>
      <c r="W88" s="112">
        <v>232</v>
      </c>
      <c r="X88" s="112">
        <v>247</v>
      </c>
      <c r="Y88" s="112">
        <v>263</v>
      </c>
      <c r="Z88" s="112">
        <v>273</v>
      </c>
    </row>
    <row r="89" spans="1:30" ht="15" customHeight="1" x14ac:dyDescent="0.25">
      <c r="A89" s="49" t="s">
        <v>6</v>
      </c>
      <c r="B89" s="49"/>
      <c r="C89" s="57" t="str">
        <f t="shared" si="3"/>
        <v>14,650</v>
      </c>
      <c r="D89" s="96">
        <f t="shared" si="4"/>
        <v>-6.8254726639849217E-5</v>
      </c>
      <c r="E89" s="97">
        <f t="shared" si="5"/>
        <v>-6.8254726639849217E-5</v>
      </c>
      <c r="F89" s="96">
        <f t="shared" si="6"/>
        <v>0.15810276679841895</v>
      </c>
      <c r="G89" s="97">
        <f t="shared" si="7"/>
        <v>0.15810276679841895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709</v>
      </c>
      <c r="W89" s="112">
        <v>796</v>
      </c>
      <c r="X89" s="112">
        <v>787</v>
      </c>
      <c r="Y89" s="112">
        <v>804</v>
      </c>
      <c r="Z89" s="112">
        <v>781</v>
      </c>
    </row>
    <row r="90" spans="1:30" ht="15" customHeight="1" x14ac:dyDescent="0.25">
      <c r="A90" s="49" t="s">
        <v>98</v>
      </c>
      <c r="B90" s="49"/>
      <c r="C90" s="57" t="str">
        <f t="shared" si="3"/>
        <v>$38,180</v>
      </c>
      <c r="D90" s="96">
        <f t="shared" si="4"/>
        <v>0.10426033935325862</v>
      </c>
      <c r="E90" s="97">
        <f t="shared" si="5"/>
        <v>0.10426033935325862</v>
      </c>
      <c r="F90" s="96">
        <f t="shared" si="6"/>
        <v>0.13792666661699293</v>
      </c>
      <c r="G90" s="97">
        <f t="shared" si="7"/>
        <v>0.13792666661699293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1043</v>
      </c>
      <c r="W90" s="112">
        <v>1105</v>
      </c>
      <c r="X90" s="112">
        <v>1081</v>
      </c>
      <c r="Y90" s="112">
        <v>1196</v>
      </c>
      <c r="Z90" s="112">
        <v>1246</v>
      </c>
    </row>
    <row r="91" spans="1:30" ht="15" customHeight="1" x14ac:dyDescent="0.25">
      <c r="A91" s="49" t="s">
        <v>7</v>
      </c>
      <c r="B91" s="49"/>
      <c r="C91" s="57" t="str">
        <f t="shared" si="3"/>
        <v>$711.1 mil</v>
      </c>
      <c r="D91" s="96">
        <f t="shared" si="4"/>
        <v>6.5521065171057824E-2</v>
      </c>
      <c r="E91" s="97">
        <f t="shared" si="5"/>
        <v>6.5521065171057824E-2</v>
      </c>
      <c r="F91" s="96">
        <f t="shared" si="6"/>
        <v>0.30151959807921203</v>
      </c>
      <c r="G91" s="97">
        <f t="shared" si="7"/>
        <v>0.30151959807921203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6605</v>
      </c>
      <c r="W91" s="112">
        <v>7461</v>
      </c>
      <c r="X91" s="112">
        <v>7217</v>
      </c>
      <c r="Y91" s="112">
        <v>7760</v>
      </c>
      <c r="Z91" s="112">
        <v>7633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387</v>
      </c>
      <c r="W93" s="112">
        <v>411</v>
      </c>
      <c r="X93" s="112">
        <v>399</v>
      </c>
      <c r="Y93" s="112">
        <v>443</v>
      </c>
      <c r="Z93" s="112">
        <v>467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1009</v>
      </c>
      <c r="W94" s="112">
        <v>1108</v>
      </c>
      <c r="X94" s="112">
        <v>1061</v>
      </c>
      <c r="Y94" s="112">
        <v>1129</v>
      </c>
      <c r="Z94" s="112">
        <v>1176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185</v>
      </c>
      <c r="W95" s="112">
        <v>205</v>
      </c>
      <c r="X95" s="112">
        <v>224</v>
      </c>
      <c r="Y95" s="112">
        <v>224</v>
      </c>
      <c r="Z95" s="112">
        <v>241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907</v>
      </c>
      <c r="W96" s="112">
        <v>983</v>
      </c>
      <c r="X96" s="112">
        <v>994</v>
      </c>
      <c r="Y96" s="112">
        <v>1029</v>
      </c>
      <c r="Z96" s="112">
        <v>1128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901</v>
      </c>
      <c r="W97" s="112">
        <v>963</v>
      </c>
      <c r="X97" s="112">
        <v>949</v>
      </c>
      <c r="Y97" s="112">
        <v>966</v>
      </c>
      <c r="Z97" s="112">
        <v>992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586</v>
      </c>
      <c r="W98" s="112">
        <v>621</v>
      </c>
      <c r="X98" s="112">
        <v>609</v>
      </c>
      <c r="Y98" s="112">
        <v>620</v>
      </c>
      <c r="Z98" s="112">
        <v>637</v>
      </c>
    </row>
    <row r="99" spans="1:32" ht="15" customHeight="1" x14ac:dyDescent="0.25">
      <c r="S99" s="115" t="s">
        <v>199</v>
      </c>
      <c r="T99" s="115"/>
      <c r="U99" s="112"/>
      <c r="V99" s="112">
        <v>61</v>
      </c>
      <c r="W99" s="112">
        <v>56</v>
      </c>
      <c r="X99" s="112">
        <v>69</v>
      </c>
      <c r="Y99" s="112">
        <v>80</v>
      </c>
      <c r="Z99" s="112">
        <v>79</v>
      </c>
    </row>
    <row r="100" spans="1:32" ht="15" customHeight="1" x14ac:dyDescent="0.25">
      <c r="S100" s="115" t="s">
        <v>58</v>
      </c>
      <c r="T100" s="115"/>
      <c r="U100" s="112"/>
      <c r="V100" s="112">
        <v>558</v>
      </c>
      <c r="W100" s="112">
        <v>592</v>
      </c>
      <c r="X100" s="112">
        <v>610</v>
      </c>
      <c r="Y100" s="112">
        <v>677</v>
      </c>
      <c r="Z100" s="112">
        <v>719</v>
      </c>
    </row>
    <row r="101" spans="1:32" x14ac:dyDescent="0.25">
      <c r="A101" s="18"/>
      <c r="S101" s="118" t="s">
        <v>53</v>
      </c>
      <c r="T101" s="118"/>
      <c r="U101" s="112"/>
      <c r="V101" s="112">
        <v>6052</v>
      </c>
      <c r="W101" s="112">
        <v>6605</v>
      </c>
      <c r="X101" s="112">
        <v>6414</v>
      </c>
      <c r="Y101" s="112">
        <v>6892</v>
      </c>
      <c r="Z101" s="112">
        <v>6995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13858</v>
      </c>
      <c r="W104" s="112">
        <v>14978</v>
      </c>
      <c r="X104" s="112">
        <v>15051</v>
      </c>
      <c r="Y104" s="112">
        <v>15897</v>
      </c>
      <c r="Z104" s="112">
        <v>15897</v>
      </c>
      <c r="AB104" s="109" t="str">
        <f>TEXT(Z104,"###,###")</f>
        <v>15,897</v>
      </c>
      <c r="AD104" s="130">
        <f>Z104/($Z$4)*100</f>
        <v>72.341296928327651</v>
      </c>
      <c r="AF104" s="109"/>
    </row>
    <row r="105" spans="1:32" x14ac:dyDescent="0.25">
      <c r="S105" s="115" t="s">
        <v>17</v>
      </c>
      <c r="T105" s="115"/>
      <c r="U105" s="112"/>
      <c r="V105" s="112">
        <v>3341</v>
      </c>
      <c r="W105" s="112">
        <v>3479</v>
      </c>
      <c r="X105" s="112">
        <v>3428</v>
      </c>
      <c r="Y105" s="112">
        <v>3519</v>
      </c>
      <c r="Z105" s="112">
        <v>3485</v>
      </c>
      <c r="AB105" s="109" t="str">
        <f>TEXT(Z105,"###,###")</f>
        <v>3,485</v>
      </c>
      <c r="AD105" s="130">
        <f>Z105/($Z$4)*100</f>
        <v>15.858930602957907</v>
      </c>
      <c r="AF105" s="109"/>
    </row>
    <row r="106" spans="1:32" x14ac:dyDescent="0.25">
      <c r="S106" s="118" t="s">
        <v>53</v>
      </c>
      <c r="T106" s="118"/>
      <c r="U106" s="120"/>
      <c r="V106" s="120">
        <v>17199</v>
      </c>
      <c r="W106" s="120">
        <v>18457</v>
      </c>
      <c r="X106" s="120">
        <v>18479</v>
      </c>
      <c r="Y106" s="120">
        <v>19416</v>
      </c>
      <c r="Z106" s="120">
        <v>19382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3387</v>
      </c>
      <c r="W108" s="112">
        <v>4139</v>
      </c>
      <c r="X108" s="112">
        <v>3697</v>
      </c>
      <c r="Y108" s="112">
        <v>3623</v>
      </c>
      <c r="Z108" s="112">
        <v>3945</v>
      </c>
      <c r="AB108" s="109" t="str">
        <f>TEXT(Z108,"###,###")</f>
        <v>3,945</v>
      </c>
      <c r="AD108" s="130">
        <f>Z108/($Z$4)*100</f>
        <v>17.952218430034129</v>
      </c>
      <c r="AF108" s="109"/>
    </row>
    <row r="109" spans="1:32" x14ac:dyDescent="0.25">
      <c r="S109" s="115" t="s">
        <v>20</v>
      </c>
      <c r="T109" s="115"/>
      <c r="U109" s="112"/>
      <c r="V109" s="112">
        <v>3476</v>
      </c>
      <c r="W109" s="112">
        <v>3591</v>
      </c>
      <c r="X109" s="112">
        <v>3472</v>
      </c>
      <c r="Y109" s="112">
        <v>3648</v>
      </c>
      <c r="Z109" s="112">
        <v>3539</v>
      </c>
      <c r="AB109" s="109" t="str">
        <f>TEXT(Z109,"###,###")</f>
        <v>3,539</v>
      </c>
      <c r="AD109" s="130">
        <f>Z109/($Z$4)*100</f>
        <v>16.104664391353811</v>
      </c>
      <c r="AF109" s="109"/>
    </row>
    <row r="110" spans="1:32" x14ac:dyDescent="0.25">
      <c r="S110" s="115" t="s">
        <v>21</v>
      </c>
      <c r="T110" s="115"/>
      <c r="U110" s="112"/>
      <c r="V110" s="112">
        <v>4717</v>
      </c>
      <c r="W110" s="112">
        <v>4855</v>
      </c>
      <c r="X110" s="112">
        <v>4681</v>
      </c>
      <c r="Y110" s="112">
        <v>5123</v>
      </c>
      <c r="Z110" s="112">
        <v>5557</v>
      </c>
      <c r="AB110" s="109" t="str">
        <f>TEXT(Z110,"###,###")</f>
        <v>5,557</v>
      </c>
      <c r="AD110" s="130">
        <f>Z110/($Z$4)*100</f>
        <v>25.287827076222978</v>
      </c>
      <c r="AF110" s="109"/>
    </row>
    <row r="111" spans="1:32" x14ac:dyDescent="0.25">
      <c r="S111" s="115" t="s">
        <v>22</v>
      </c>
      <c r="T111" s="115"/>
      <c r="U111" s="112"/>
      <c r="V111" s="112">
        <v>5469</v>
      </c>
      <c r="W111" s="112">
        <v>6116</v>
      </c>
      <c r="X111" s="112">
        <v>6274</v>
      </c>
      <c r="Y111" s="112">
        <v>6653</v>
      </c>
      <c r="Z111" s="112">
        <v>6339</v>
      </c>
      <c r="AB111" s="109" t="str">
        <f>TEXT(Z111,"###,###")</f>
        <v>6,339</v>
      </c>
      <c r="AD111" s="130">
        <f>Z111/($Z$4)*100</f>
        <v>28.84641638225256</v>
      </c>
      <c r="AF111" s="109"/>
    </row>
    <row r="112" spans="1:32" x14ac:dyDescent="0.25">
      <c r="S112" s="118" t="s">
        <v>53</v>
      </c>
      <c r="T112" s="118"/>
      <c r="U112" s="112"/>
      <c r="V112" s="112">
        <v>19270</v>
      </c>
      <c r="W112" s="112">
        <v>21323</v>
      </c>
      <c r="X112" s="112">
        <v>20514</v>
      </c>
      <c r="Y112" s="112">
        <v>21720</v>
      </c>
      <c r="Z112" s="112">
        <v>21975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42.97</v>
      </c>
      <c r="W118" s="131">
        <v>43.35</v>
      </c>
      <c r="X118" s="131">
        <v>42.82</v>
      </c>
      <c r="Y118" s="131">
        <v>43.26</v>
      </c>
      <c r="Z118" s="131">
        <v>43.77</v>
      </c>
      <c r="AB118" s="109" t="str">
        <f>TEXT(Z118,"##.0")</f>
        <v>43.8</v>
      </c>
    </row>
    <row r="120" spans="19:32" x14ac:dyDescent="0.25">
      <c r="S120" s="101" t="s">
        <v>100</v>
      </c>
      <c r="T120" s="112"/>
      <c r="U120" s="112"/>
      <c r="V120" s="112">
        <v>9715</v>
      </c>
      <c r="W120" s="112">
        <v>10677</v>
      </c>
      <c r="X120" s="112">
        <v>10637</v>
      </c>
      <c r="Y120" s="112">
        <v>11268</v>
      </c>
      <c r="Z120" s="112">
        <v>11171</v>
      </c>
      <c r="AB120" s="109" t="str">
        <f>TEXT(Z120,"###,###")</f>
        <v>11,171</v>
      </c>
    </row>
    <row r="121" spans="19:32" x14ac:dyDescent="0.25">
      <c r="S121" s="101" t="s">
        <v>101</v>
      </c>
      <c r="T121" s="112"/>
      <c r="U121" s="112"/>
      <c r="V121" s="112">
        <v>1647</v>
      </c>
      <c r="W121" s="112">
        <v>2004</v>
      </c>
      <c r="X121" s="112">
        <v>1706</v>
      </c>
      <c r="Y121" s="112">
        <v>1955</v>
      </c>
      <c r="Z121" s="112">
        <v>1953</v>
      </c>
      <c r="AB121" s="109" t="str">
        <f>TEXT(Z121,"###,###")</f>
        <v>1,953</v>
      </c>
    </row>
    <row r="122" spans="19:32" x14ac:dyDescent="0.25">
      <c r="S122" s="101" t="s">
        <v>102</v>
      </c>
      <c r="T122" s="112"/>
      <c r="U122" s="112"/>
      <c r="V122" s="112">
        <v>1286</v>
      </c>
      <c r="W122" s="112">
        <v>1395</v>
      </c>
      <c r="X122" s="112">
        <v>1290</v>
      </c>
      <c r="Y122" s="112">
        <v>1428</v>
      </c>
      <c r="Z122" s="112">
        <v>1526</v>
      </c>
      <c r="AB122" s="109" t="str">
        <f>TEXT(Z122,"###,###")</f>
        <v>1,526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11001</v>
      </c>
      <c r="W124" s="112">
        <v>12072</v>
      </c>
      <c r="X124" s="112">
        <v>11927</v>
      </c>
      <c r="Y124" s="112">
        <v>12696</v>
      </c>
      <c r="Z124" s="112">
        <v>12697</v>
      </c>
      <c r="AB124" s="109" t="str">
        <f>TEXT(Z124,"###,###")</f>
        <v>12,697</v>
      </c>
      <c r="AD124" s="127">
        <f>Z124/$Z$7*100</f>
        <v>86.668941979522188</v>
      </c>
    </row>
    <row r="125" spans="19:32" x14ac:dyDescent="0.25">
      <c r="S125" s="101" t="s">
        <v>104</v>
      </c>
      <c r="T125" s="112"/>
      <c r="U125" s="112"/>
      <c r="V125" s="112">
        <v>2933</v>
      </c>
      <c r="W125" s="112">
        <v>3399</v>
      </c>
      <c r="X125" s="112">
        <v>2996</v>
      </c>
      <c r="Y125" s="112">
        <v>3383</v>
      </c>
      <c r="Z125" s="112">
        <v>3479</v>
      </c>
      <c r="AB125" s="109" t="str">
        <f>TEXT(Z125,"###,###")</f>
        <v>3,479</v>
      </c>
      <c r="AD125" s="127">
        <f>Z125/$Z$7*100</f>
        <v>23.747440273037544</v>
      </c>
    </row>
    <row r="127" spans="19:32" x14ac:dyDescent="0.25">
      <c r="S127" s="101" t="s">
        <v>105</v>
      </c>
      <c r="T127" s="112"/>
      <c r="U127" s="112"/>
      <c r="V127" s="112">
        <v>6603</v>
      </c>
      <c r="W127" s="112">
        <v>7462</v>
      </c>
      <c r="X127" s="112">
        <v>7216</v>
      </c>
      <c r="Y127" s="112">
        <v>7762</v>
      </c>
      <c r="Z127" s="112">
        <v>7632</v>
      </c>
      <c r="AB127" s="109" t="str">
        <f>TEXT(Z127,"###,###")</f>
        <v>7,632</v>
      </c>
      <c r="AD127" s="127">
        <f>Z127/$Z$7*100</f>
        <v>52.095563139931741</v>
      </c>
    </row>
    <row r="128" spans="19:32" x14ac:dyDescent="0.25">
      <c r="S128" s="101" t="s">
        <v>106</v>
      </c>
      <c r="T128" s="112"/>
      <c r="U128" s="112"/>
      <c r="V128" s="112">
        <v>6051</v>
      </c>
      <c r="W128" s="112">
        <v>6608</v>
      </c>
      <c r="X128" s="112">
        <v>6411</v>
      </c>
      <c r="Y128" s="112">
        <v>6889</v>
      </c>
      <c r="Z128" s="112">
        <v>6996</v>
      </c>
      <c r="AB128" s="109" t="str">
        <f>TEXT(Z128,"###,###")</f>
        <v>6,996</v>
      </c>
      <c r="AD128" s="127">
        <f>Z128/$Z$7*100</f>
        <v>47.754266211604097</v>
      </c>
    </row>
    <row r="130" spans="19:20" x14ac:dyDescent="0.25">
      <c r="S130" s="101" t="s">
        <v>280</v>
      </c>
      <c r="T130" s="127">
        <v>76.25255972696246</v>
      </c>
    </row>
    <row r="131" spans="19:20" x14ac:dyDescent="0.25">
      <c r="S131" s="101" t="s">
        <v>281</v>
      </c>
      <c r="T131" s="127">
        <v>13.331058020477816</v>
      </c>
    </row>
    <row r="132" spans="19:20" x14ac:dyDescent="0.25">
      <c r="S132" s="101" t="s">
        <v>282</v>
      </c>
      <c r="T132" s="127">
        <v>10.416382252559726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FE94212-EC12-4A93-82F8-2BFB020DA4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47807E4-FB56-44B0-8A85-AFA871D102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D6D8BB1-06E4-493A-9DFB-7C250CE5C6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2E48396-91B7-46CE-9727-DB25F308F1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25840-2EE6-49E5-8B8D-988B70263439}">
  <sheetPr codeName="Sheet13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180</v>
      </c>
      <c r="T1" s="99"/>
      <c r="U1" s="99"/>
      <c r="V1" s="99"/>
      <c r="W1" s="99"/>
      <c r="X1" s="99"/>
      <c r="Y1" s="100" t="s">
        <v>265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180</v>
      </c>
      <c r="Y3" s="105" t="s">
        <v>265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9.68 Toowoomba,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124928</v>
      </c>
      <c r="W4" s="108">
        <v>130563</v>
      </c>
      <c r="X4" s="108">
        <v>130290</v>
      </c>
      <c r="Y4" s="108">
        <v>130474</v>
      </c>
      <c r="Z4" s="108">
        <v>139650</v>
      </c>
      <c r="AB4" s="109" t="str">
        <f>TEXT(Z4,"###,###")</f>
        <v>139,650</v>
      </c>
      <c r="AD4" s="110">
        <f>Z4/Y4-1</f>
        <v>7.032818799147722E-2</v>
      </c>
      <c r="AF4" s="110">
        <f>Z4/V4-1</f>
        <v>0.1178438780737705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64714</v>
      </c>
      <c r="W5" s="108">
        <v>67996</v>
      </c>
      <c r="X5" s="108">
        <v>66647</v>
      </c>
      <c r="Y5" s="108">
        <v>66391</v>
      </c>
      <c r="Z5" s="108">
        <v>70679</v>
      </c>
      <c r="AB5" s="109" t="str">
        <f>TEXT(Z5,"###,###")</f>
        <v>70,679</v>
      </c>
      <c r="AD5" s="110">
        <f t="shared" ref="AD5:AD9" si="0">Z5/Y5-1</f>
        <v>6.4587067524212616E-2</v>
      </c>
      <c r="AF5" s="110">
        <f t="shared" ref="AF5:AF9" si="1">Z5/V5-1</f>
        <v>9.2174799888741221E-2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60217</v>
      </c>
      <c r="W6" s="108">
        <v>62568</v>
      </c>
      <c r="X6" s="108">
        <v>63635</v>
      </c>
      <c r="Y6" s="108">
        <v>64080</v>
      </c>
      <c r="Z6" s="108">
        <v>68833</v>
      </c>
      <c r="AB6" s="109" t="str">
        <f>TEXT(Z6,"###,###")</f>
        <v>68,833</v>
      </c>
      <c r="AD6" s="110">
        <f t="shared" si="0"/>
        <v>7.4172908863920028E-2</v>
      </c>
      <c r="AF6" s="110">
        <f t="shared" si="1"/>
        <v>0.14308251822575024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86422</v>
      </c>
      <c r="W7" s="108">
        <v>90643</v>
      </c>
      <c r="X7" s="108">
        <v>90668</v>
      </c>
      <c r="Y7" s="108">
        <v>92423</v>
      </c>
      <c r="Z7" s="108">
        <v>94309</v>
      </c>
      <c r="AB7" s="109" t="str">
        <f>TEXT(Z7,"###,###")</f>
        <v>94,309</v>
      </c>
      <c r="AD7" s="110">
        <f t="shared" si="0"/>
        <v>2.040617595187344E-2</v>
      </c>
      <c r="AF7" s="110">
        <f t="shared" si="1"/>
        <v>9.1261484344264288E-2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139,650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94,309</v>
      </c>
      <c r="P8" s="67"/>
      <c r="S8" s="107" t="s">
        <v>84</v>
      </c>
      <c r="T8" s="108"/>
      <c r="U8" s="108"/>
      <c r="V8" s="108">
        <v>41589.300000000003</v>
      </c>
      <c r="W8" s="108">
        <v>43301</v>
      </c>
      <c r="X8" s="108">
        <v>44596.5</v>
      </c>
      <c r="Y8" s="108">
        <v>44348.5</v>
      </c>
      <c r="Z8" s="108">
        <v>45755.95</v>
      </c>
      <c r="AB8" s="109" t="str">
        <f>TEXT(Z8,"$###,###")</f>
        <v>$45,756</v>
      </c>
      <c r="AD8" s="110">
        <f t="shared" si="0"/>
        <v>3.1736135382256281E-2</v>
      </c>
      <c r="AF8" s="110">
        <f t="shared" si="1"/>
        <v>0.10018562466788317</v>
      </c>
    </row>
    <row r="9" spans="1:32" x14ac:dyDescent="0.25">
      <c r="A9" s="30" t="s">
        <v>14</v>
      </c>
      <c r="B9" s="71"/>
      <c r="C9" s="72"/>
      <c r="D9" s="73">
        <f>AD104</f>
        <v>71.900465449337631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51.090563997073446</v>
      </c>
      <c r="P9" s="74" t="s">
        <v>85</v>
      </c>
      <c r="S9" s="107" t="s">
        <v>7</v>
      </c>
      <c r="T9" s="108"/>
      <c r="U9" s="108"/>
      <c r="V9" s="108">
        <v>4516269760</v>
      </c>
      <c r="W9" s="108">
        <v>4836151139</v>
      </c>
      <c r="X9" s="108">
        <v>4981336810</v>
      </c>
      <c r="Y9" s="108">
        <v>5133754812</v>
      </c>
      <c r="Z9" s="108">
        <v>5509744922</v>
      </c>
      <c r="AB9" s="109" t="str">
        <f>TEXT(Z9/1000000,"$#,###.0")&amp;" mil"</f>
        <v>$5,509.7 mil</v>
      </c>
      <c r="AD9" s="110">
        <f t="shared" si="0"/>
        <v>7.3238813260254387E-2</v>
      </c>
      <c r="AF9" s="110">
        <f t="shared" si="1"/>
        <v>0.21997693113885197</v>
      </c>
    </row>
    <row r="10" spans="1:32" x14ac:dyDescent="0.25">
      <c r="A10" s="30" t="s">
        <v>17</v>
      </c>
      <c r="B10" s="71"/>
      <c r="C10" s="72"/>
      <c r="D10" s="73">
        <f>AD105</f>
        <v>18.191192266380234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48.78643607715064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83.295337666606585</v>
      </c>
      <c r="P11" s="74" t="s">
        <v>85</v>
      </c>
      <c r="S11" s="107" t="s">
        <v>29</v>
      </c>
      <c r="T11" s="112"/>
      <c r="U11" s="112"/>
      <c r="V11" s="112">
        <v>111243</v>
      </c>
      <c r="W11" s="112">
        <v>115732</v>
      </c>
      <c r="X11" s="112">
        <v>116098</v>
      </c>
      <c r="Y11" s="112">
        <v>115318</v>
      </c>
      <c r="Z11" s="112">
        <v>123892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7.7320298168785593</v>
      </c>
      <c r="P12" s="74" t="s">
        <v>85</v>
      </c>
      <c r="S12" s="107" t="s">
        <v>30</v>
      </c>
      <c r="T12" s="112"/>
      <c r="U12" s="112"/>
      <c r="V12" s="112">
        <v>13689</v>
      </c>
      <c r="W12" s="112">
        <v>14832</v>
      </c>
      <c r="X12" s="112">
        <v>14191</v>
      </c>
      <c r="Y12" s="112">
        <v>15151</v>
      </c>
      <c r="Z12" s="112">
        <v>15758</v>
      </c>
    </row>
    <row r="13" spans="1:32" ht="15" customHeight="1" x14ac:dyDescent="0.25">
      <c r="A13" s="30" t="s">
        <v>19</v>
      </c>
      <c r="B13" s="72"/>
      <c r="C13" s="72"/>
      <c r="D13" s="73">
        <f>AD108</f>
        <v>13.552452559971357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8.9800549258289237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16.129609738632293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41.1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22.363766559255279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18.049370148873901</v>
      </c>
      <c r="P15" s="74" t="s">
        <v>85</v>
      </c>
      <c r="S15" s="115" t="s">
        <v>61</v>
      </c>
      <c r="T15" s="115"/>
      <c r="U15" s="116"/>
      <c r="V15" s="116">
        <v>4993</v>
      </c>
      <c r="W15" s="116">
        <v>5132</v>
      </c>
      <c r="X15" s="116">
        <v>5530</v>
      </c>
      <c r="Y15" s="112">
        <v>5690</v>
      </c>
      <c r="Z15" s="112">
        <v>6179</v>
      </c>
      <c r="AB15" s="117">
        <f t="shared" ref="AB15:AB34" si="2">IF(Z15="np",0,Z15/$Z$34)</f>
        <v>4.4246330110991765E-2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39.649122807017548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81.950629851126095</v>
      </c>
      <c r="P16" s="37" t="s">
        <v>85</v>
      </c>
      <c r="S16" s="115" t="s">
        <v>62</v>
      </c>
      <c r="T16" s="115"/>
      <c r="U16" s="116"/>
      <c r="V16" s="116">
        <v>1289</v>
      </c>
      <c r="W16" s="116">
        <v>1439</v>
      </c>
      <c r="X16" s="116">
        <v>1549</v>
      </c>
      <c r="Y16" s="112">
        <v>1592</v>
      </c>
      <c r="Z16" s="112">
        <v>1284</v>
      </c>
      <c r="AB16" s="117">
        <f t="shared" si="2"/>
        <v>9.194414607948443E-3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7991</v>
      </c>
      <c r="W17" s="116">
        <v>8823</v>
      </c>
      <c r="X17" s="116">
        <v>8771</v>
      </c>
      <c r="Y17" s="112">
        <v>8385</v>
      </c>
      <c r="Z17" s="112">
        <v>8820</v>
      </c>
      <c r="AB17" s="117">
        <f t="shared" si="2"/>
        <v>6.3157894736842107E-2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1017</v>
      </c>
      <c r="W18" s="116">
        <v>970</v>
      </c>
      <c r="X18" s="116">
        <v>976</v>
      </c>
      <c r="Y18" s="112">
        <v>1012</v>
      </c>
      <c r="Z18" s="112">
        <v>1075</v>
      </c>
      <c r="AB18" s="117">
        <f t="shared" si="2"/>
        <v>7.6978159684926604E-3</v>
      </c>
    </row>
    <row r="19" spans="1:28" x14ac:dyDescent="0.25">
      <c r="A19" s="63" t="str">
        <f>$S$1&amp;" ("&amp;$V$2&amp;" to "&amp;$Z$2&amp;")"</f>
        <v>Toowoomba (2016-17 to 2020-21)</v>
      </c>
      <c r="B19" s="63"/>
      <c r="C19" s="63"/>
      <c r="D19" s="63"/>
      <c r="E19" s="63"/>
      <c r="F19" s="63"/>
      <c r="G19" s="63" t="str">
        <f>$S$1&amp;" ("&amp;$V$2&amp;" to "&amp;$Z$2&amp;")"</f>
        <v>Toowoomba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8695</v>
      </c>
      <c r="W19" s="116">
        <v>9957</v>
      </c>
      <c r="X19" s="116">
        <v>9216</v>
      </c>
      <c r="Y19" s="112">
        <v>8980</v>
      </c>
      <c r="Z19" s="112">
        <v>9787</v>
      </c>
      <c r="AB19" s="117">
        <f t="shared" si="2"/>
        <v>7.0082348728965266E-2</v>
      </c>
    </row>
    <row r="20" spans="1:28" x14ac:dyDescent="0.25">
      <c r="S20" s="115" t="s">
        <v>66</v>
      </c>
      <c r="T20" s="115"/>
      <c r="U20" s="116"/>
      <c r="V20" s="116">
        <v>3778</v>
      </c>
      <c r="W20" s="116">
        <v>3956</v>
      </c>
      <c r="X20" s="116">
        <v>3890</v>
      </c>
      <c r="Y20" s="112">
        <v>3684</v>
      </c>
      <c r="Z20" s="112">
        <v>4080</v>
      </c>
      <c r="AB20" s="117">
        <f t="shared" si="2"/>
        <v>2.9215896885069818E-2</v>
      </c>
    </row>
    <row r="21" spans="1:28" x14ac:dyDescent="0.25">
      <c r="S21" s="115" t="s">
        <v>67</v>
      </c>
      <c r="T21" s="115"/>
      <c r="U21" s="116"/>
      <c r="V21" s="116">
        <v>11232</v>
      </c>
      <c r="W21" s="116">
        <v>11958</v>
      </c>
      <c r="X21" s="116">
        <v>11423</v>
      </c>
      <c r="Y21" s="112">
        <v>11574</v>
      </c>
      <c r="Z21" s="112">
        <v>12546</v>
      </c>
      <c r="AB21" s="117">
        <f t="shared" si="2"/>
        <v>8.9838882921589688E-2</v>
      </c>
    </row>
    <row r="22" spans="1:28" x14ac:dyDescent="0.25">
      <c r="S22" s="115" t="s">
        <v>68</v>
      </c>
      <c r="T22" s="115"/>
      <c r="U22" s="116"/>
      <c r="V22" s="116">
        <v>8456</v>
      </c>
      <c r="W22" s="116">
        <v>8378</v>
      </c>
      <c r="X22" s="116">
        <v>8435</v>
      </c>
      <c r="Y22" s="112">
        <v>8169</v>
      </c>
      <c r="Z22" s="112">
        <v>9637</v>
      </c>
      <c r="AB22" s="117">
        <f t="shared" si="2"/>
        <v>6.9008234872896521E-2</v>
      </c>
    </row>
    <row r="23" spans="1:28" x14ac:dyDescent="0.25">
      <c r="S23" s="115" t="s">
        <v>69</v>
      </c>
      <c r="T23" s="115"/>
      <c r="U23" s="116"/>
      <c r="V23" s="116">
        <v>4205</v>
      </c>
      <c r="W23" s="116">
        <v>4942</v>
      </c>
      <c r="X23" s="116">
        <v>4726</v>
      </c>
      <c r="Y23" s="112">
        <v>4987</v>
      </c>
      <c r="Z23" s="112">
        <v>5253</v>
      </c>
      <c r="AB23" s="117">
        <f t="shared" si="2"/>
        <v>3.7615467239527391E-2</v>
      </c>
    </row>
    <row r="24" spans="1:28" x14ac:dyDescent="0.25">
      <c r="S24" s="115" t="s">
        <v>70</v>
      </c>
      <c r="T24" s="115"/>
      <c r="U24" s="116"/>
      <c r="V24" s="116">
        <v>599</v>
      </c>
      <c r="W24" s="116">
        <v>652</v>
      </c>
      <c r="X24" s="116">
        <v>618</v>
      </c>
      <c r="Y24" s="112">
        <v>595</v>
      </c>
      <c r="Z24" s="112">
        <v>684</v>
      </c>
      <c r="AB24" s="117">
        <f t="shared" si="2"/>
        <v>4.8979591836734691E-3</v>
      </c>
    </row>
    <row r="25" spans="1:28" x14ac:dyDescent="0.25">
      <c r="S25" s="115" t="s">
        <v>71</v>
      </c>
      <c r="T25" s="115"/>
      <c r="U25" s="116"/>
      <c r="V25" s="116">
        <v>4152</v>
      </c>
      <c r="W25" s="116">
        <v>4135</v>
      </c>
      <c r="X25" s="116">
        <v>4136</v>
      </c>
      <c r="Y25" s="112">
        <v>4378</v>
      </c>
      <c r="Z25" s="112">
        <v>4507</v>
      </c>
      <c r="AB25" s="117">
        <f t="shared" si="2"/>
        <v>3.2273540995345504E-2</v>
      </c>
    </row>
    <row r="26" spans="1:28" x14ac:dyDescent="0.25">
      <c r="S26" s="115" t="s">
        <v>72</v>
      </c>
      <c r="T26" s="115"/>
      <c r="U26" s="116"/>
      <c r="V26" s="116">
        <v>2294</v>
      </c>
      <c r="W26" s="116">
        <v>2469</v>
      </c>
      <c r="X26" s="116">
        <v>2306</v>
      </c>
      <c r="Y26" s="112">
        <v>2403</v>
      </c>
      <c r="Z26" s="112">
        <v>2592</v>
      </c>
      <c r="AB26" s="117">
        <f t="shared" si="2"/>
        <v>1.8560687432867883E-2</v>
      </c>
    </row>
    <row r="27" spans="1:28" x14ac:dyDescent="0.25">
      <c r="S27" s="115" t="s">
        <v>73</v>
      </c>
      <c r="T27" s="115"/>
      <c r="U27" s="116"/>
      <c r="V27" s="116">
        <v>5807</v>
      </c>
      <c r="W27" s="116">
        <v>6340</v>
      </c>
      <c r="X27" s="116">
        <v>6329</v>
      </c>
      <c r="Y27" s="112">
        <v>6332</v>
      </c>
      <c r="Z27" s="112">
        <v>6943</v>
      </c>
      <c r="AB27" s="117">
        <f t="shared" si="2"/>
        <v>4.9717150017901897E-2</v>
      </c>
    </row>
    <row r="28" spans="1:28" x14ac:dyDescent="0.25">
      <c r="S28" s="115" t="s">
        <v>74</v>
      </c>
      <c r="T28" s="115"/>
      <c r="U28" s="116"/>
      <c r="V28" s="116">
        <v>8481</v>
      </c>
      <c r="W28" s="116">
        <v>9700</v>
      </c>
      <c r="X28" s="116">
        <v>10282</v>
      </c>
      <c r="Y28" s="112">
        <v>9705</v>
      </c>
      <c r="Z28" s="112">
        <v>10327</v>
      </c>
      <c r="AB28" s="117">
        <f t="shared" si="2"/>
        <v>7.3949158610812749E-2</v>
      </c>
    </row>
    <row r="29" spans="1:28" x14ac:dyDescent="0.25">
      <c r="S29" s="115" t="s">
        <v>75</v>
      </c>
      <c r="T29" s="115"/>
      <c r="U29" s="116"/>
      <c r="V29" s="116">
        <v>6621</v>
      </c>
      <c r="W29" s="116">
        <v>6435</v>
      </c>
      <c r="X29" s="116">
        <v>7049</v>
      </c>
      <c r="Y29" s="112">
        <v>6449</v>
      </c>
      <c r="Z29" s="112">
        <v>6885</v>
      </c>
      <c r="AB29" s="117">
        <f t="shared" si="2"/>
        <v>4.9301825993555315E-2</v>
      </c>
    </row>
    <row r="30" spans="1:28" x14ac:dyDescent="0.25">
      <c r="S30" s="115" t="s">
        <v>76</v>
      </c>
      <c r="T30" s="115"/>
      <c r="U30" s="116"/>
      <c r="V30" s="116">
        <v>11772</v>
      </c>
      <c r="W30" s="116">
        <v>12294</v>
      </c>
      <c r="X30" s="116">
        <v>11961</v>
      </c>
      <c r="Y30" s="112">
        <v>12183</v>
      </c>
      <c r="Z30" s="112">
        <v>12329</v>
      </c>
      <c r="AB30" s="117">
        <f t="shared" si="2"/>
        <v>8.8284998209810242E-2</v>
      </c>
    </row>
    <row r="31" spans="1:28" x14ac:dyDescent="0.25">
      <c r="S31" s="115" t="s">
        <v>77</v>
      </c>
      <c r="T31" s="115"/>
      <c r="U31" s="116"/>
      <c r="V31" s="116">
        <v>15991</v>
      </c>
      <c r="W31" s="116">
        <v>17641</v>
      </c>
      <c r="X31" s="116">
        <v>18961</v>
      </c>
      <c r="Y31" s="112">
        <v>20198</v>
      </c>
      <c r="Z31" s="112">
        <v>22725</v>
      </c>
      <c r="AB31" s="117">
        <f t="shared" si="2"/>
        <v>0.16272824919441461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1483</v>
      </c>
      <c r="W32" s="116">
        <v>1572</v>
      </c>
      <c r="X32" s="116">
        <v>1655</v>
      </c>
      <c r="Y32" s="112">
        <v>1749</v>
      </c>
      <c r="Z32" s="112">
        <v>1863</v>
      </c>
      <c r="AB32" s="117">
        <f t="shared" si="2"/>
        <v>1.3340494092373792E-2</v>
      </c>
    </row>
    <row r="33" spans="19:32" x14ac:dyDescent="0.25">
      <c r="S33" s="115" t="s">
        <v>79</v>
      </c>
      <c r="T33" s="115"/>
      <c r="U33" s="116"/>
      <c r="V33" s="116">
        <v>4930</v>
      </c>
      <c r="W33" s="116">
        <v>5011</v>
      </c>
      <c r="X33" s="116">
        <v>5170</v>
      </c>
      <c r="Y33" s="112">
        <v>5243</v>
      </c>
      <c r="Z33" s="112">
        <v>5626</v>
      </c>
      <c r="AB33" s="117">
        <f t="shared" si="2"/>
        <v>4.0286430361618331E-2</v>
      </c>
    </row>
    <row r="34" spans="19:32" x14ac:dyDescent="0.25">
      <c r="S34" s="118" t="s">
        <v>53</v>
      </c>
      <c r="T34" s="118"/>
      <c r="U34" s="119"/>
      <c r="V34" s="119">
        <v>124929</v>
      </c>
      <c r="W34" s="119">
        <v>130560</v>
      </c>
      <c r="X34" s="119">
        <v>130284</v>
      </c>
      <c r="Y34" s="120">
        <v>130471</v>
      </c>
      <c r="Z34" s="120">
        <v>139650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71945</v>
      </c>
      <c r="W37" s="112">
        <v>76201</v>
      </c>
      <c r="X37" s="112">
        <v>75228</v>
      </c>
      <c r="Y37" s="112">
        <v>76859</v>
      </c>
      <c r="Z37" s="112">
        <v>77286</v>
      </c>
      <c r="AB37" s="132">
        <f>Z37/Z40*100</f>
        <v>81.950629851126095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14481</v>
      </c>
      <c r="W38" s="112">
        <v>14446</v>
      </c>
      <c r="X38" s="112">
        <v>15438</v>
      </c>
      <c r="Y38" s="112">
        <v>15566</v>
      </c>
      <c r="Z38" s="112">
        <v>17022</v>
      </c>
      <c r="AB38" s="132">
        <f>Z38/Z40*100</f>
        <v>18.049370148873901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86426</v>
      </c>
      <c r="W40" s="112">
        <v>90647</v>
      </c>
      <c r="X40" s="112">
        <v>90666</v>
      </c>
      <c r="Y40" s="112">
        <v>92425</v>
      </c>
      <c r="Z40" s="112">
        <v>94308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160</v>
      </c>
      <c r="W44" s="112">
        <v>141</v>
      </c>
      <c r="X44" s="112">
        <v>173</v>
      </c>
      <c r="Y44" s="112">
        <v>176</v>
      </c>
      <c r="Z44" s="112">
        <v>210</v>
      </c>
    </row>
    <row r="45" spans="19:32" x14ac:dyDescent="0.25">
      <c r="S45" s="115" t="s">
        <v>37</v>
      </c>
      <c r="T45" s="115"/>
      <c r="U45" s="112"/>
      <c r="V45" s="112">
        <v>2038</v>
      </c>
      <c r="W45" s="112">
        <v>2126</v>
      </c>
      <c r="X45" s="112">
        <v>1955</v>
      </c>
      <c r="Y45" s="112">
        <v>1873</v>
      </c>
      <c r="Z45" s="112">
        <v>2283</v>
      </c>
    </row>
    <row r="46" spans="19:32" x14ac:dyDescent="0.25">
      <c r="S46" s="115" t="s">
        <v>38</v>
      </c>
      <c r="T46" s="115"/>
      <c r="U46" s="112"/>
      <c r="V46" s="112">
        <v>4398</v>
      </c>
      <c r="W46" s="112">
        <v>4908</v>
      </c>
      <c r="X46" s="112">
        <v>4655</v>
      </c>
      <c r="Y46" s="112">
        <v>4319</v>
      </c>
      <c r="Z46" s="112">
        <v>4893</v>
      </c>
    </row>
    <row r="47" spans="19:32" x14ac:dyDescent="0.25">
      <c r="S47" s="115" t="s">
        <v>39</v>
      </c>
      <c r="T47" s="115"/>
      <c r="U47" s="112"/>
      <c r="V47" s="112">
        <v>6456</v>
      </c>
      <c r="W47" s="112">
        <v>6726</v>
      </c>
      <c r="X47" s="112">
        <v>6336</v>
      </c>
      <c r="Y47" s="112">
        <v>6263</v>
      </c>
      <c r="Z47" s="112">
        <v>6861</v>
      </c>
    </row>
    <row r="48" spans="19:32" x14ac:dyDescent="0.25">
      <c r="S48" s="115" t="s">
        <v>40</v>
      </c>
      <c r="T48" s="115"/>
      <c r="U48" s="112"/>
      <c r="V48" s="112">
        <v>7758</v>
      </c>
      <c r="W48" s="112">
        <v>8282</v>
      </c>
      <c r="X48" s="112">
        <v>8363</v>
      </c>
      <c r="Y48" s="112">
        <v>8143</v>
      </c>
      <c r="Z48" s="112">
        <v>8970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7201</v>
      </c>
      <c r="W49" s="112">
        <v>7571</v>
      </c>
      <c r="X49" s="112">
        <v>7422</v>
      </c>
      <c r="Y49" s="112">
        <v>7341</v>
      </c>
      <c r="Z49" s="112">
        <v>7846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Toowoomba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6103</v>
      </c>
      <c r="W50" s="112">
        <v>6331</v>
      </c>
      <c r="X50" s="112">
        <v>6484</v>
      </c>
      <c r="Y50" s="112">
        <v>6594</v>
      </c>
      <c r="Z50" s="112">
        <v>7047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6003</v>
      </c>
      <c r="W51" s="112">
        <v>6050</v>
      </c>
      <c r="X51" s="112">
        <v>5965</v>
      </c>
      <c r="Y51" s="112">
        <v>5762</v>
      </c>
      <c r="Z51" s="112">
        <v>6084</v>
      </c>
    </row>
    <row r="52" spans="1:26" ht="15" customHeight="1" x14ac:dyDescent="0.25">
      <c r="S52" s="115" t="s">
        <v>44</v>
      </c>
      <c r="T52" s="115"/>
      <c r="U52" s="112"/>
      <c r="V52" s="112">
        <v>6166</v>
      </c>
      <c r="W52" s="112">
        <v>6405</v>
      </c>
      <c r="X52" s="112">
        <v>6184</v>
      </c>
      <c r="Y52" s="112">
        <v>6201</v>
      </c>
      <c r="Z52" s="112">
        <v>6075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5359</v>
      </c>
      <c r="W53" s="112">
        <v>5487</v>
      </c>
      <c r="X53" s="112">
        <v>5324</v>
      </c>
      <c r="Y53" s="112">
        <v>5477</v>
      </c>
      <c r="Z53" s="112">
        <v>5824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5210</v>
      </c>
      <c r="W54" s="112">
        <v>5558</v>
      </c>
      <c r="X54" s="112">
        <v>5433</v>
      </c>
      <c r="Y54" s="112">
        <v>5395</v>
      </c>
      <c r="Z54" s="112">
        <v>5337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3949</v>
      </c>
      <c r="W55" s="112">
        <v>4055</v>
      </c>
      <c r="X55" s="112">
        <v>4185</v>
      </c>
      <c r="Y55" s="112">
        <v>4291</v>
      </c>
      <c r="Z55" s="112">
        <v>4589</v>
      </c>
    </row>
    <row r="56" spans="1:26" ht="15" customHeight="1" x14ac:dyDescent="0.25">
      <c r="S56" s="115" t="s">
        <v>48</v>
      </c>
      <c r="T56" s="115"/>
      <c r="U56" s="112"/>
      <c r="V56" s="112">
        <v>2203</v>
      </c>
      <c r="W56" s="112">
        <v>2323</v>
      </c>
      <c r="X56" s="112">
        <v>2297</v>
      </c>
      <c r="Y56" s="112">
        <v>2413</v>
      </c>
      <c r="Z56" s="112">
        <v>2479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945</v>
      </c>
      <c r="W57" s="112">
        <v>1127</v>
      </c>
      <c r="X57" s="112">
        <v>1064</v>
      </c>
      <c r="Y57" s="112">
        <v>1201</v>
      </c>
      <c r="Z57" s="112">
        <v>1203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421</v>
      </c>
      <c r="W58" s="112">
        <v>492</v>
      </c>
      <c r="X58" s="112">
        <v>452</v>
      </c>
      <c r="Y58" s="112">
        <v>545</v>
      </c>
      <c r="Z58" s="112">
        <v>580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202</v>
      </c>
      <c r="W59" s="112">
        <v>262</v>
      </c>
      <c r="X59" s="112">
        <v>212</v>
      </c>
      <c r="Y59" s="112">
        <v>233</v>
      </c>
      <c r="Z59" s="112">
        <v>235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143</v>
      </c>
      <c r="W60" s="112">
        <v>161</v>
      </c>
      <c r="X60" s="112">
        <v>138</v>
      </c>
      <c r="Y60" s="112">
        <v>160</v>
      </c>
      <c r="Z60" s="112">
        <v>163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64718</v>
      </c>
      <c r="W61" s="112">
        <v>67993</v>
      </c>
      <c r="X61" s="112">
        <v>66649</v>
      </c>
      <c r="Y61" s="112">
        <v>66390</v>
      </c>
      <c r="Z61" s="112">
        <v>70679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194</v>
      </c>
      <c r="W63" s="112">
        <v>207</v>
      </c>
      <c r="X63" s="112">
        <v>189</v>
      </c>
      <c r="Y63" s="112">
        <v>187</v>
      </c>
      <c r="Z63" s="112">
        <v>226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2278</v>
      </c>
      <c r="W64" s="112">
        <v>2302</v>
      </c>
      <c r="X64" s="112">
        <v>2280</v>
      </c>
      <c r="Y64" s="112">
        <v>2113</v>
      </c>
      <c r="Z64" s="112">
        <v>2499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Toowoomba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4521</v>
      </c>
      <c r="W65" s="112">
        <v>4732</v>
      </c>
      <c r="X65" s="112">
        <v>4793</v>
      </c>
      <c r="Y65" s="112">
        <v>4530</v>
      </c>
      <c r="Z65" s="112">
        <v>5126</v>
      </c>
    </row>
    <row r="66" spans="1:26" x14ac:dyDescent="0.25">
      <c r="S66" s="115" t="s">
        <v>39</v>
      </c>
      <c r="T66" s="115"/>
      <c r="U66" s="112"/>
      <c r="V66" s="112">
        <v>5715</v>
      </c>
      <c r="W66" s="112">
        <v>5988</v>
      </c>
      <c r="X66" s="112">
        <v>6006</v>
      </c>
      <c r="Y66" s="112">
        <v>6060</v>
      </c>
      <c r="Z66" s="112">
        <v>6789</v>
      </c>
    </row>
    <row r="67" spans="1:26" x14ac:dyDescent="0.25">
      <c r="S67" s="115" t="s">
        <v>40</v>
      </c>
      <c r="T67" s="115"/>
      <c r="U67" s="112"/>
      <c r="V67" s="112">
        <v>6540</v>
      </c>
      <c r="W67" s="112">
        <v>6995</v>
      </c>
      <c r="X67" s="112">
        <v>7363</v>
      </c>
      <c r="Y67" s="112">
        <v>7341</v>
      </c>
      <c r="Z67" s="112">
        <v>8032</v>
      </c>
    </row>
    <row r="68" spans="1:26" x14ac:dyDescent="0.25">
      <c r="S68" s="115" t="s">
        <v>41</v>
      </c>
      <c r="T68" s="115"/>
      <c r="U68" s="112"/>
      <c r="V68" s="112">
        <v>5941</v>
      </c>
      <c r="W68" s="112">
        <v>6184</v>
      </c>
      <c r="X68" s="112">
        <v>6376</v>
      </c>
      <c r="Y68" s="112">
        <v>6524</v>
      </c>
      <c r="Z68" s="112">
        <v>7048</v>
      </c>
    </row>
    <row r="69" spans="1:26" x14ac:dyDescent="0.25">
      <c r="S69" s="115" t="s">
        <v>42</v>
      </c>
      <c r="T69" s="115"/>
      <c r="U69" s="112"/>
      <c r="V69" s="112">
        <v>5439</v>
      </c>
      <c r="W69" s="112">
        <v>5732</v>
      </c>
      <c r="X69" s="112">
        <v>5972</v>
      </c>
      <c r="Y69" s="112">
        <v>6327</v>
      </c>
      <c r="Z69" s="112">
        <v>6830</v>
      </c>
    </row>
    <row r="70" spans="1:26" x14ac:dyDescent="0.25">
      <c r="S70" s="115" t="s">
        <v>43</v>
      </c>
      <c r="T70" s="115"/>
      <c r="U70" s="112"/>
      <c r="V70" s="112">
        <v>5792</v>
      </c>
      <c r="W70" s="112">
        <v>5819</v>
      </c>
      <c r="X70" s="112">
        <v>5808</v>
      </c>
      <c r="Y70" s="112">
        <v>5718</v>
      </c>
      <c r="Z70" s="112">
        <v>6115</v>
      </c>
    </row>
    <row r="71" spans="1:26" x14ac:dyDescent="0.25">
      <c r="S71" s="115" t="s">
        <v>44</v>
      </c>
      <c r="T71" s="115"/>
      <c r="U71" s="112"/>
      <c r="V71" s="112">
        <v>6268</v>
      </c>
      <c r="W71" s="112">
        <v>6421</v>
      </c>
      <c r="X71" s="112">
        <v>6547</v>
      </c>
      <c r="Y71" s="112">
        <v>6332</v>
      </c>
      <c r="Z71" s="112">
        <v>6434</v>
      </c>
    </row>
    <row r="72" spans="1:26" x14ac:dyDescent="0.25">
      <c r="S72" s="115" t="s">
        <v>45</v>
      </c>
      <c r="T72" s="115"/>
      <c r="U72" s="112"/>
      <c r="V72" s="112">
        <v>5732</v>
      </c>
      <c r="W72" s="112">
        <v>5712</v>
      </c>
      <c r="X72" s="112">
        <v>5722</v>
      </c>
      <c r="Y72" s="112">
        <v>5931</v>
      </c>
      <c r="Z72" s="112">
        <v>6228</v>
      </c>
    </row>
    <row r="73" spans="1:26" x14ac:dyDescent="0.25">
      <c r="S73" s="115" t="s">
        <v>46</v>
      </c>
      <c r="T73" s="115"/>
      <c r="U73" s="112"/>
      <c r="V73" s="112">
        <v>5234</v>
      </c>
      <c r="W73" s="112">
        <v>5453</v>
      </c>
      <c r="X73" s="112">
        <v>5417</v>
      </c>
      <c r="Y73" s="112">
        <v>5230</v>
      </c>
      <c r="Z73" s="112">
        <v>5446</v>
      </c>
    </row>
    <row r="74" spans="1:26" x14ac:dyDescent="0.25">
      <c r="S74" s="115" t="s">
        <v>47</v>
      </c>
      <c r="T74" s="115"/>
      <c r="U74" s="112"/>
      <c r="V74" s="112">
        <v>3520</v>
      </c>
      <c r="W74" s="112">
        <v>3686</v>
      </c>
      <c r="X74" s="112">
        <v>3808</v>
      </c>
      <c r="Y74" s="112">
        <v>4125</v>
      </c>
      <c r="Z74" s="112">
        <v>4297</v>
      </c>
    </row>
    <row r="75" spans="1:26" x14ac:dyDescent="0.25">
      <c r="S75" s="115" t="s">
        <v>48</v>
      </c>
      <c r="T75" s="115"/>
      <c r="U75" s="112"/>
      <c r="V75" s="112">
        <v>1673</v>
      </c>
      <c r="W75" s="112">
        <v>1770</v>
      </c>
      <c r="X75" s="112">
        <v>1869</v>
      </c>
      <c r="Y75" s="112">
        <v>2014</v>
      </c>
      <c r="Z75" s="112">
        <v>2134</v>
      </c>
    </row>
    <row r="76" spans="1:26" x14ac:dyDescent="0.25">
      <c r="S76" s="115" t="s">
        <v>49</v>
      </c>
      <c r="T76" s="115"/>
      <c r="U76" s="112"/>
      <c r="V76" s="112">
        <v>678</v>
      </c>
      <c r="W76" s="112">
        <v>783</v>
      </c>
      <c r="X76" s="112">
        <v>763</v>
      </c>
      <c r="Y76" s="112">
        <v>851</v>
      </c>
      <c r="Z76" s="112">
        <v>849</v>
      </c>
    </row>
    <row r="77" spans="1:26" x14ac:dyDescent="0.25">
      <c r="S77" s="115" t="s">
        <v>50</v>
      </c>
      <c r="T77" s="115"/>
      <c r="U77" s="112"/>
      <c r="V77" s="112">
        <v>337</v>
      </c>
      <c r="W77" s="112">
        <v>383</v>
      </c>
      <c r="X77" s="112">
        <v>341</v>
      </c>
      <c r="Y77" s="112">
        <v>398</v>
      </c>
      <c r="Z77" s="112">
        <v>392</v>
      </c>
    </row>
    <row r="78" spans="1:26" x14ac:dyDescent="0.25">
      <c r="S78" s="115" t="s">
        <v>51</v>
      </c>
      <c r="T78" s="115"/>
      <c r="U78" s="112"/>
      <c r="V78" s="112">
        <v>189</v>
      </c>
      <c r="W78" s="112">
        <v>224</v>
      </c>
      <c r="X78" s="112">
        <v>213</v>
      </c>
      <c r="Y78" s="112">
        <v>221</v>
      </c>
      <c r="Z78" s="112">
        <v>218</v>
      </c>
    </row>
    <row r="79" spans="1:26" x14ac:dyDescent="0.25">
      <c r="S79" s="115" t="s">
        <v>52</v>
      </c>
      <c r="T79" s="115"/>
      <c r="U79" s="112"/>
      <c r="V79" s="112">
        <v>154</v>
      </c>
      <c r="W79" s="112">
        <v>182</v>
      </c>
      <c r="X79" s="112">
        <v>154</v>
      </c>
      <c r="Y79" s="112">
        <v>183</v>
      </c>
      <c r="Z79" s="112">
        <v>170</v>
      </c>
    </row>
    <row r="80" spans="1:26" x14ac:dyDescent="0.25">
      <c r="S80" s="118" t="s">
        <v>53</v>
      </c>
      <c r="T80" s="118"/>
      <c r="U80" s="112"/>
      <c r="V80" s="112">
        <v>60213</v>
      </c>
      <c r="W80" s="112">
        <v>62568</v>
      </c>
      <c r="X80" s="112">
        <v>63639</v>
      </c>
      <c r="Y80" s="112">
        <v>64081</v>
      </c>
      <c r="Z80" s="112">
        <v>68833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Toowoomba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4491</v>
      </c>
      <c r="W83" s="112">
        <v>4717</v>
      </c>
      <c r="X83" s="112">
        <v>4609</v>
      </c>
      <c r="Y83" s="112">
        <v>4781</v>
      </c>
      <c r="Z83" s="112">
        <v>4825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5264</v>
      </c>
      <c r="W84" s="112">
        <v>5470</v>
      </c>
      <c r="X84" s="112">
        <v>5537</v>
      </c>
      <c r="Y84" s="112">
        <v>5663</v>
      </c>
      <c r="Z84" s="112">
        <v>5792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8569</v>
      </c>
      <c r="W85" s="112">
        <v>9010</v>
      </c>
      <c r="X85" s="112">
        <v>9120</v>
      </c>
      <c r="Y85" s="112">
        <v>9115</v>
      </c>
      <c r="Z85" s="112">
        <v>9383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139,650</v>
      </c>
      <c r="D86" s="96">
        <f t="shared" ref="D86:D91" si="4">AD4</f>
        <v>7.032818799147722E-2</v>
      </c>
      <c r="E86" s="97">
        <f t="shared" ref="E86:E91" si="5">AD4</f>
        <v>7.032818799147722E-2</v>
      </c>
      <c r="F86" s="96">
        <f t="shared" ref="F86:F91" si="6">AF4</f>
        <v>0.1178438780737705</v>
      </c>
      <c r="G86" s="97">
        <f t="shared" ref="G86:G91" si="7">AF4</f>
        <v>0.1178438780737705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2278</v>
      </c>
      <c r="W86" s="112">
        <v>2524</v>
      </c>
      <c r="X86" s="112">
        <v>2766</v>
      </c>
      <c r="Y86" s="112">
        <v>2948</v>
      </c>
      <c r="Z86" s="112">
        <v>3146</v>
      </c>
    </row>
    <row r="87" spans="1:30" ht="15" customHeight="1" x14ac:dyDescent="0.25">
      <c r="A87" s="98" t="s">
        <v>4</v>
      </c>
      <c r="B87" s="49"/>
      <c r="C87" s="57" t="str">
        <f t="shared" si="3"/>
        <v>70,679</v>
      </c>
      <c r="D87" s="96">
        <f t="shared" si="4"/>
        <v>6.4587067524212616E-2</v>
      </c>
      <c r="E87" s="97">
        <f t="shared" si="5"/>
        <v>6.4587067524212616E-2</v>
      </c>
      <c r="F87" s="96">
        <f t="shared" si="6"/>
        <v>9.2174799888741221E-2</v>
      </c>
      <c r="G87" s="97">
        <f t="shared" si="7"/>
        <v>9.2174799888741221E-2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1907</v>
      </c>
      <c r="W87" s="112">
        <v>1924</v>
      </c>
      <c r="X87" s="112">
        <v>1875</v>
      </c>
      <c r="Y87" s="112">
        <v>1851</v>
      </c>
      <c r="Z87" s="112">
        <v>1875</v>
      </c>
    </row>
    <row r="88" spans="1:30" ht="15" customHeight="1" x14ac:dyDescent="0.25">
      <c r="A88" s="98" t="s">
        <v>5</v>
      </c>
      <c r="B88" s="49"/>
      <c r="C88" s="57" t="str">
        <f t="shared" si="3"/>
        <v>68,833</v>
      </c>
      <c r="D88" s="96">
        <f t="shared" si="4"/>
        <v>7.4172908863920028E-2</v>
      </c>
      <c r="E88" s="97">
        <f t="shared" si="5"/>
        <v>7.4172908863920028E-2</v>
      </c>
      <c r="F88" s="96">
        <f t="shared" si="6"/>
        <v>0.14308251822575024</v>
      </c>
      <c r="G88" s="97">
        <f t="shared" si="7"/>
        <v>0.14308251822575024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2320</v>
      </c>
      <c r="W88" s="112">
        <v>2454</v>
      </c>
      <c r="X88" s="112">
        <v>2486</v>
      </c>
      <c r="Y88" s="112">
        <v>2529</v>
      </c>
      <c r="Z88" s="112">
        <v>2637</v>
      </c>
    </row>
    <row r="89" spans="1:30" ht="15" customHeight="1" x14ac:dyDescent="0.25">
      <c r="A89" s="49" t="s">
        <v>6</v>
      </c>
      <c r="B89" s="49"/>
      <c r="C89" s="57" t="str">
        <f t="shared" si="3"/>
        <v>94,309</v>
      </c>
      <c r="D89" s="96">
        <f t="shared" si="4"/>
        <v>2.040617595187344E-2</v>
      </c>
      <c r="E89" s="97">
        <f t="shared" si="5"/>
        <v>2.040617595187344E-2</v>
      </c>
      <c r="F89" s="96">
        <f t="shared" si="6"/>
        <v>9.1261484344264288E-2</v>
      </c>
      <c r="G89" s="97">
        <f t="shared" si="7"/>
        <v>9.1261484344264288E-2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4524</v>
      </c>
      <c r="W89" s="112">
        <v>4795</v>
      </c>
      <c r="X89" s="112">
        <v>4859</v>
      </c>
      <c r="Y89" s="112">
        <v>4827</v>
      </c>
      <c r="Z89" s="112">
        <v>4773</v>
      </c>
    </row>
    <row r="90" spans="1:30" ht="15" customHeight="1" x14ac:dyDescent="0.25">
      <c r="A90" s="49" t="s">
        <v>98</v>
      </c>
      <c r="B90" s="49"/>
      <c r="C90" s="57" t="str">
        <f t="shared" si="3"/>
        <v>$45,756</v>
      </c>
      <c r="D90" s="96">
        <f t="shared" si="4"/>
        <v>3.1736135382256281E-2</v>
      </c>
      <c r="E90" s="97">
        <f t="shared" si="5"/>
        <v>3.1736135382256281E-2</v>
      </c>
      <c r="F90" s="96">
        <f t="shared" si="6"/>
        <v>0.10018562466788317</v>
      </c>
      <c r="G90" s="97">
        <f t="shared" si="7"/>
        <v>0.10018562466788317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6412</v>
      </c>
      <c r="W90" s="112">
        <v>7000</v>
      </c>
      <c r="X90" s="112">
        <v>7259</v>
      </c>
      <c r="Y90" s="112">
        <v>7245</v>
      </c>
      <c r="Z90" s="112">
        <v>7326</v>
      </c>
    </row>
    <row r="91" spans="1:30" ht="15" customHeight="1" x14ac:dyDescent="0.25">
      <c r="A91" s="49" t="s">
        <v>7</v>
      </c>
      <c r="B91" s="49"/>
      <c r="C91" s="57" t="str">
        <f t="shared" si="3"/>
        <v>$5,509.7 mil</v>
      </c>
      <c r="D91" s="96">
        <f t="shared" si="4"/>
        <v>7.3238813260254387E-2</v>
      </c>
      <c r="E91" s="97">
        <f t="shared" si="5"/>
        <v>7.3238813260254387E-2</v>
      </c>
      <c r="F91" s="96">
        <f t="shared" si="6"/>
        <v>0.21997693113885197</v>
      </c>
      <c r="G91" s="97">
        <f t="shared" si="7"/>
        <v>0.21997693113885197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44784</v>
      </c>
      <c r="W91" s="112">
        <v>47029</v>
      </c>
      <c r="X91" s="112">
        <v>46697</v>
      </c>
      <c r="Y91" s="112">
        <v>47403</v>
      </c>
      <c r="Z91" s="112">
        <v>48183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2909</v>
      </c>
      <c r="W93" s="112">
        <v>3119</v>
      </c>
      <c r="X93" s="112">
        <v>3204</v>
      </c>
      <c r="Y93" s="112">
        <v>3343</v>
      </c>
      <c r="Z93" s="112">
        <v>3362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8452</v>
      </c>
      <c r="W94" s="112">
        <v>8867</v>
      </c>
      <c r="X94" s="112">
        <v>9099</v>
      </c>
      <c r="Y94" s="112">
        <v>9345</v>
      </c>
      <c r="Z94" s="112">
        <v>9523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1298</v>
      </c>
      <c r="W95" s="112">
        <v>1348</v>
      </c>
      <c r="X95" s="112">
        <v>1412</v>
      </c>
      <c r="Y95" s="112">
        <v>1494</v>
      </c>
      <c r="Z95" s="112">
        <v>1540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6039</v>
      </c>
      <c r="W96" s="112">
        <v>6607</v>
      </c>
      <c r="X96" s="112">
        <v>7077</v>
      </c>
      <c r="Y96" s="112">
        <v>7483</v>
      </c>
      <c r="Z96" s="112">
        <v>7957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7922</v>
      </c>
      <c r="W97" s="112">
        <v>8124</v>
      </c>
      <c r="X97" s="112">
        <v>8179</v>
      </c>
      <c r="Y97" s="112">
        <v>8195</v>
      </c>
      <c r="Z97" s="112">
        <v>8165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4238</v>
      </c>
      <c r="W98" s="112">
        <v>4419</v>
      </c>
      <c r="X98" s="112">
        <v>4432</v>
      </c>
      <c r="Y98" s="112">
        <v>4427</v>
      </c>
      <c r="Z98" s="112">
        <v>4488</v>
      </c>
    </row>
    <row r="99" spans="1:32" ht="15" customHeight="1" x14ac:dyDescent="0.25">
      <c r="S99" s="115" t="s">
        <v>199</v>
      </c>
      <c r="T99" s="115"/>
      <c r="U99" s="112"/>
      <c r="V99" s="112">
        <v>311</v>
      </c>
      <c r="W99" s="112">
        <v>376</v>
      </c>
      <c r="X99" s="112">
        <v>372</v>
      </c>
      <c r="Y99" s="112">
        <v>353</v>
      </c>
      <c r="Z99" s="112">
        <v>369</v>
      </c>
    </row>
    <row r="100" spans="1:32" ht="15" customHeight="1" x14ac:dyDescent="0.25">
      <c r="S100" s="115" t="s">
        <v>58</v>
      </c>
      <c r="T100" s="115"/>
      <c r="U100" s="112"/>
      <c r="V100" s="112">
        <v>3131</v>
      </c>
      <c r="W100" s="112">
        <v>3393</v>
      </c>
      <c r="X100" s="112">
        <v>3505</v>
      </c>
      <c r="Y100" s="112">
        <v>3548</v>
      </c>
      <c r="Z100" s="112">
        <v>3787</v>
      </c>
    </row>
    <row r="101" spans="1:32" x14ac:dyDescent="0.25">
      <c r="A101" s="18"/>
      <c r="S101" s="118" t="s">
        <v>53</v>
      </c>
      <c r="T101" s="118"/>
      <c r="U101" s="112"/>
      <c r="V101" s="112">
        <v>41641</v>
      </c>
      <c r="W101" s="112">
        <v>43611</v>
      </c>
      <c r="X101" s="112">
        <v>43970</v>
      </c>
      <c r="Y101" s="112">
        <v>45016</v>
      </c>
      <c r="Z101" s="112">
        <v>46008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89393</v>
      </c>
      <c r="W104" s="112">
        <v>92657</v>
      </c>
      <c r="X104" s="112">
        <v>93780</v>
      </c>
      <c r="Y104" s="112">
        <v>100409</v>
      </c>
      <c r="Z104" s="112">
        <v>100409</v>
      </c>
      <c r="AB104" s="109" t="str">
        <f>TEXT(Z104,"###,###")</f>
        <v>100,409</v>
      </c>
      <c r="AD104" s="130">
        <f>Z104/($Z$4)*100</f>
        <v>71.900465449337631</v>
      </c>
      <c r="AF104" s="109"/>
    </row>
    <row r="105" spans="1:32" x14ac:dyDescent="0.25">
      <c r="S105" s="115" t="s">
        <v>17</v>
      </c>
      <c r="T105" s="115"/>
      <c r="U105" s="112"/>
      <c r="V105" s="112">
        <v>24423</v>
      </c>
      <c r="W105" s="112">
        <v>24593</v>
      </c>
      <c r="X105" s="112">
        <v>25202</v>
      </c>
      <c r="Y105" s="112">
        <v>24902</v>
      </c>
      <c r="Z105" s="112">
        <v>25404</v>
      </c>
      <c r="AB105" s="109" t="str">
        <f>TEXT(Z105,"###,###")</f>
        <v>25,404</v>
      </c>
      <c r="AD105" s="130">
        <f>Z105/($Z$4)*100</f>
        <v>18.191192266380234</v>
      </c>
      <c r="AF105" s="109"/>
    </row>
    <row r="106" spans="1:32" x14ac:dyDescent="0.25">
      <c r="S106" s="118" t="s">
        <v>53</v>
      </c>
      <c r="T106" s="118"/>
      <c r="U106" s="120"/>
      <c r="V106" s="120">
        <v>113816</v>
      </c>
      <c r="W106" s="120">
        <v>117250</v>
      </c>
      <c r="X106" s="120">
        <v>118982</v>
      </c>
      <c r="Y106" s="120">
        <v>125311</v>
      </c>
      <c r="Z106" s="120">
        <v>125813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17308</v>
      </c>
      <c r="W108" s="112">
        <v>20175</v>
      </c>
      <c r="X108" s="112">
        <v>17708</v>
      </c>
      <c r="Y108" s="112">
        <v>17746</v>
      </c>
      <c r="Z108" s="112">
        <v>18926</v>
      </c>
      <c r="AB108" s="109" t="str">
        <f>TEXT(Z108,"###,###")</f>
        <v>18,926</v>
      </c>
      <c r="AD108" s="130">
        <f>Z108/($Z$4)*100</f>
        <v>13.552452559971357</v>
      </c>
      <c r="AF108" s="109"/>
    </row>
    <row r="109" spans="1:32" x14ac:dyDescent="0.25">
      <c r="S109" s="115" t="s">
        <v>20</v>
      </c>
      <c r="T109" s="115"/>
      <c r="U109" s="112"/>
      <c r="V109" s="112">
        <v>20078</v>
      </c>
      <c r="W109" s="112">
        <v>20337</v>
      </c>
      <c r="X109" s="112">
        <v>19248</v>
      </c>
      <c r="Y109" s="112">
        <v>19744</v>
      </c>
      <c r="Z109" s="112">
        <v>22525</v>
      </c>
      <c r="AB109" s="109" t="str">
        <f>TEXT(Z109,"###,###")</f>
        <v>22,525</v>
      </c>
      <c r="AD109" s="130">
        <f>Z109/($Z$4)*100</f>
        <v>16.129609738632293</v>
      </c>
      <c r="AF109" s="109"/>
    </row>
    <row r="110" spans="1:32" x14ac:dyDescent="0.25">
      <c r="S110" s="115" t="s">
        <v>21</v>
      </c>
      <c r="T110" s="115"/>
      <c r="U110" s="112"/>
      <c r="V110" s="112">
        <v>27317</v>
      </c>
      <c r="W110" s="112">
        <v>27825</v>
      </c>
      <c r="X110" s="112">
        <v>29360</v>
      </c>
      <c r="Y110" s="112">
        <v>28690</v>
      </c>
      <c r="Z110" s="112">
        <v>31231</v>
      </c>
      <c r="AB110" s="109" t="str">
        <f>TEXT(Z110,"###,###")</f>
        <v>31,231</v>
      </c>
      <c r="AD110" s="130">
        <f>Z110/($Z$4)*100</f>
        <v>22.363766559255279</v>
      </c>
      <c r="AF110" s="109"/>
    </row>
    <row r="111" spans="1:32" x14ac:dyDescent="0.25">
      <c r="S111" s="115" t="s">
        <v>22</v>
      </c>
      <c r="T111" s="115"/>
      <c r="U111" s="112"/>
      <c r="V111" s="112">
        <v>49446</v>
      </c>
      <c r="W111" s="112">
        <v>49871</v>
      </c>
      <c r="X111" s="112">
        <v>52573</v>
      </c>
      <c r="Y111" s="112">
        <v>52495</v>
      </c>
      <c r="Z111" s="112">
        <v>55370</v>
      </c>
      <c r="AB111" s="109" t="str">
        <f>TEXT(Z111,"###,###")</f>
        <v>55,370</v>
      </c>
      <c r="AD111" s="130">
        <f>Z111/($Z$4)*100</f>
        <v>39.649122807017548</v>
      </c>
      <c r="AF111" s="109"/>
    </row>
    <row r="112" spans="1:32" x14ac:dyDescent="0.25">
      <c r="S112" s="118" t="s">
        <v>53</v>
      </c>
      <c r="T112" s="118"/>
      <c r="U112" s="112"/>
      <c r="V112" s="112">
        <v>124931</v>
      </c>
      <c r="W112" s="112">
        <v>130558</v>
      </c>
      <c r="X112" s="112">
        <v>130285</v>
      </c>
      <c r="Y112" s="112">
        <v>130470</v>
      </c>
      <c r="Z112" s="112">
        <v>139650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40.98</v>
      </c>
      <c r="W118" s="131">
        <v>41.1</v>
      </c>
      <c r="X118" s="131">
        <v>40.93</v>
      </c>
      <c r="Y118" s="131">
        <v>41.29</v>
      </c>
      <c r="Z118" s="131">
        <v>41.14</v>
      </c>
      <c r="AB118" s="109" t="str">
        <f>TEXT(Z118,"##.0")</f>
        <v>41.1</v>
      </c>
    </row>
    <row r="120" spans="19:32" x14ac:dyDescent="0.25">
      <c r="S120" s="101" t="s">
        <v>100</v>
      </c>
      <c r="T120" s="112"/>
      <c r="U120" s="112"/>
      <c r="V120" s="112">
        <v>72734</v>
      </c>
      <c r="W120" s="112">
        <v>75813</v>
      </c>
      <c r="X120" s="112">
        <v>76478</v>
      </c>
      <c r="Y120" s="112">
        <v>77274</v>
      </c>
      <c r="Z120" s="112">
        <v>78555</v>
      </c>
      <c r="AB120" s="109" t="str">
        <f>TEXT(Z120,"###,###")</f>
        <v>78,555</v>
      </c>
    </row>
    <row r="121" spans="19:32" x14ac:dyDescent="0.25">
      <c r="S121" s="101" t="s">
        <v>101</v>
      </c>
      <c r="T121" s="112"/>
      <c r="U121" s="112"/>
      <c r="V121" s="112">
        <v>6604</v>
      </c>
      <c r="W121" s="112">
        <v>7302</v>
      </c>
      <c r="X121" s="112">
        <v>6579</v>
      </c>
      <c r="Y121" s="112">
        <v>7266</v>
      </c>
      <c r="Z121" s="112">
        <v>7292</v>
      </c>
      <c r="AB121" s="109" t="str">
        <f>TEXT(Z121,"###,###")</f>
        <v>7,292</v>
      </c>
    </row>
    <row r="122" spans="19:32" x14ac:dyDescent="0.25">
      <c r="S122" s="101" t="s">
        <v>102</v>
      </c>
      <c r="T122" s="112"/>
      <c r="U122" s="112"/>
      <c r="V122" s="112">
        <v>7088</v>
      </c>
      <c r="W122" s="112">
        <v>7528</v>
      </c>
      <c r="X122" s="112">
        <v>7606</v>
      </c>
      <c r="Y122" s="112">
        <v>7885</v>
      </c>
      <c r="Z122" s="112">
        <v>8469</v>
      </c>
      <c r="AB122" s="109" t="str">
        <f>TEXT(Z122,"###,###")</f>
        <v>8,469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79822</v>
      </c>
      <c r="W124" s="112">
        <v>83341</v>
      </c>
      <c r="X124" s="112">
        <v>84084</v>
      </c>
      <c r="Y124" s="112">
        <v>85159</v>
      </c>
      <c r="Z124" s="112">
        <v>87024</v>
      </c>
      <c r="AB124" s="109" t="str">
        <f>TEXT(Z124,"###,###")</f>
        <v>87,024</v>
      </c>
      <c r="AD124" s="127">
        <f>Z124/$Z$7*100</f>
        <v>92.275392592435495</v>
      </c>
    </row>
    <row r="125" spans="19:32" x14ac:dyDescent="0.25">
      <c r="S125" s="101" t="s">
        <v>104</v>
      </c>
      <c r="T125" s="112"/>
      <c r="U125" s="112"/>
      <c r="V125" s="112">
        <v>13692</v>
      </c>
      <c r="W125" s="112">
        <v>14830</v>
      </c>
      <c r="X125" s="112">
        <v>14185</v>
      </c>
      <c r="Y125" s="112">
        <v>15151</v>
      </c>
      <c r="Z125" s="112">
        <v>15761</v>
      </c>
      <c r="AB125" s="109" t="str">
        <f>TEXT(Z125,"###,###")</f>
        <v>15,761</v>
      </c>
      <c r="AD125" s="127">
        <f>Z125/$Z$7*100</f>
        <v>16.712084742707482</v>
      </c>
    </row>
    <row r="127" spans="19:32" x14ac:dyDescent="0.25">
      <c r="S127" s="101" t="s">
        <v>105</v>
      </c>
      <c r="T127" s="112"/>
      <c r="U127" s="112"/>
      <c r="V127" s="112">
        <v>44784</v>
      </c>
      <c r="W127" s="112">
        <v>47028</v>
      </c>
      <c r="X127" s="112">
        <v>46697</v>
      </c>
      <c r="Y127" s="112">
        <v>47403</v>
      </c>
      <c r="Z127" s="112">
        <v>48183</v>
      </c>
      <c r="AB127" s="109" t="str">
        <f>TEXT(Z127,"###,###")</f>
        <v>48,183</v>
      </c>
      <c r="AD127" s="127">
        <f>Z127/$Z$7*100</f>
        <v>51.090563997073446</v>
      </c>
    </row>
    <row r="128" spans="19:32" x14ac:dyDescent="0.25">
      <c r="S128" s="101" t="s">
        <v>106</v>
      </c>
      <c r="T128" s="112"/>
      <c r="U128" s="112"/>
      <c r="V128" s="112">
        <v>41642</v>
      </c>
      <c r="W128" s="112">
        <v>43616</v>
      </c>
      <c r="X128" s="112">
        <v>43969</v>
      </c>
      <c r="Y128" s="112">
        <v>45018</v>
      </c>
      <c r="Z128" s="112">
        <v>46010</v>
      </c>
      <c r="AB128" s="109" t="str">
        <f>TEXT(Z128,"###,###")</f>
        <v>46,010</v>
      </c>
      <c r="AD128" s="127">
        <f>Z128/$Z$7*100</f>
        <v>48.78643607715064</v>
      </c>
    </row>
    <row r="130" spans="19:20" x14ac:dyDescent="0.25">
      <c r="S130" s="101" t="s">
        <v>280</v>
      </c>
      <c r="T130" s="127">
        <v>83.295337666606585</v>
      </c>
    </row>
    <row r="131" spans="19:20" x14ac:dyDescent="0.25">
      <c r="S131" s="101" t="s">
        <v>281</v>
      </c>
      <c r="T131" s="127">
        <v>7.7320298168785593</v>
      </c>
    </row>
    <row r="132" spans="19:20" x14ac:dyDescent="0.25">
      <c r="S132" s="101" t="s">
        <v>282</v>
      </c>
      <c r="T132" s="127">
        <v>8.9800549258289237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095DB07-5057-46C5-B423-2EC1EB96A9B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C8C29BF-8B26-4FCF-892C-53FD223753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D39FA9E-68E2-46B0-8AED-1695262830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9FCCCB1-08EB-434F-B41A-8DFE7A393F5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8230F-BA92-45E2-8344-2411AE4779C9}">
  <sheetPr codeName="Sheet7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112</v>
      </c>
      <c r="T1" s="99"/>
      <c r="U1" s="99"/>
      <c r="V1" s="99"/>
      <c r="W1" s="99"/>
      <c r="X1" s="99"/>
      <c r="Y1" s="100" t="s">
        <v>209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112</v>
      </c>
      <c r="Y3" s="105" t="s">
        <v>209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 Blackall-Tambo,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1301</v>
      </c>
      <c r="W4" s="108">
        <v>1628</v>
      </c>
      <c r="X4" s="108">
        <v>1400</v>
      </c>
      <c r="Y4" s="108">
        <v>1655</v>
      </c>
      <c r="Z4" s="108">
        <v>1697</v>
      </c>
      <c r="AB4" s="109" t="str">
        <f>TEXT(Z4,"###,###")</f>
        <v>1,697</v>
      </c>
      <c r="AD4" s="110">
        <f>Z4/Y4-1</f>
        <v>2.5377643504531644E-2</v>
      </c>
      <c r="AF4" s="110">
        <f>Z4/V4-1</f>
        <v>0.30438124519600307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626</v>
      </c>
      <c r="W5" s="108">
        <v>807</v>
      </c>
      <c r="X5" s="108">
        <v>707</v>
      </c>
      <c r="Y5" s="108">
        <v>831</v>
      </c>
      <c r="Z5" s="108">
        <v>855</v>
      </c>
      <c r="AB5" s="109" t="str">
        <f>TEXT(Z5,"###,###")</f>
        <v>855</v>
      </c>
      <c r="AD5" s="110">
        <f t="shared" ref="AD5:AD9" si="0">Z5/Y5-1</f>
        <v>2.8880866425992746E-2</v>
      </c>
      <c r="AF5" s="110">
        <f t="shared" ref="AF5:AF9" si="1">Z5/V5-1</f>
        <v>0.36581469648562304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680</v>
      </c>
      <c r="W6" s="108">
        <v>820</v>
      </c>
      <c r="X6" s="108">
        <v>686</v>
      </c>
      <c r="Y6" s="108">
        <v>826</v>
      </c>
      <c r="Z6" s="108">
        <v>838</v>
      </c>
      <c r="AB6" s="109" t="str">
        <f>TEXT(Z6,"###,###")</f>
        <v>838</v>
      </c>
      <c r="AD6" s="110">
        <f t="shared" si="0"/>
        <v>1.4527845036319542E-2</v>
      </c>
      <c r="AF6" s="110">
        <f t="shared" si="1"/>
        <v>0.23235294117647065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876</v>
      </c>
      <c r="W7" s="108">
        <v>1127</v>
      </c>
      <c r="X7" s="108">
        <v>952</v>
      </c>
      <c r="Y7" s="108">
        <v>1100</v>
      </c>
      <c r="Z7" s="108">
        <v>1113</v>
      </c>
      <c r="AB7" s="109" t="str">
        <f>TEXT(Z7,"###,###")</f>
        <v>1,113</v>
      </c>
      <c r="AD7" s="110">
        <f t="shared" si="0"/>
        <v>1.1818181818181728E-2</v>
      </c>
      <c r="AF7" s="110">
        <f t="shared" si="1"/>
        <v>0.27054794520547953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1,697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1,113</v>
      </c>
      <c r="P8" s="67"/>
      <c r="S8" s="107" t="s">
        <v>84</v>
      </c>
      <c r="T8" s="108"/>
      <c r="U8" s="108"/>
      <c r="V8" s="108">
        <v>32979.5</v>
      </c>
      <c r="W8" s="108">
        <v>35357.5</v>
      </c>
      <c r="X8" s="108">
        <v>35773</v>
      </c>
      <c r="Y8" s="108">
        <v>37464.639999999999</v>
      </c>
      <c r="Z8" s="108">
        <v>36783.53</v>
      </c>
      <c r="AB8" s="109" t="str">
        <f>TEXT(Z8,"$###,###")</f>
        <v>$36,784</v>
      </c>
      <c r="AD8" s="110">
        <f t="shared" si="0"/>
        <v>-1.8180075932933026E-2</v>
      </c>
      <c r="AF8" s="110">
        <f t="shared" si="1"/>
        <v>0.1153452902560681</v>
      </c>
    </row>
    <row r="9" spans="1:32" x14ac:dyDescent="0.25">
      <c r="A9" s="30" t="s">
        <v>14</v>
      </c>
      <c r="B9" s="71"/>
      <c r="C9" s="72"/>
      <c r="D9" s="73">
        <f>AD104</f>
        <v>55.3918680023571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51.033243486073673</v>
      </c>
      <c r="P9" s="74" t="s">
        <v>85</v>
      </c>
      <c r="S9" s="107" t="s">
        <v>7</v>
      </c>
      <c r="T9" s="108"/>
      <c r="U9" s="108"/>
      <c r="V9" s="108">
        <v>38899353</v>
      </c>
      <c r="W9" s="108">
        <v>50035712</v>
      </c>
      <c r="X9" s="108">
        <v>40879871</v>
      </c>
      <c r="Y9" s="108">
        <v>55523255</v>
      </c>
      <c r="Z9" s="108">
        <v>55143877</v>
      </c>
      <c r="AB9" s="109" t="str">
        <f>TEXT(Z9/1000000,"$#,###.0")&amp;" mil"</f>
        <v>$55.1 mil</v>
      </c>
      <c r="AD9" s="110">
        <f t="shared" si="0"/>
        <v>-6.8327766446689697E-3</v>
      </c>
      <c r="AF9" s="110">
        <f t="shared" si="1"/>
        <v>0.41760396374716047</v>
      </c>
    </row>
    <row r="10" spans="1:32" x14ac:dyDescent="0.25">
      <c r="A10" s="30" t="s">
        <v>17</v>
      </c>
      <c r="B10" s="71"/>
      <c r="C10" s="72"/>
      <c r="D10" s="73">
        <f>AD105</f>
        <v>23.27637006482027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48.966756513926327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61.904761904761905</v>
      </c>
      <c r="P11" s="74" t="s">
        <v>85</v>
      </c>
      <c r="S11" s="107" t="s">
        <v>29</v>
      </c>
      <c r="T11" s="112"/>
      <c r="U11" s="112"/>
      <c r="V11" s="112">
        <v>1006</v>
      </c>
      <c r="W11" s="112">
        <v>1158</v>
      </c>
      <c r="X11" s="112">
        <v>1068</v>
      </c>
      <c r="Y11" s="112">
        <v>1232</v>
      </c>
      <c r="Z11" s="112">
        <v>1272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20.934411500449237</v>
      </c>
      <c r="P12" s="74" t="s">
        <v>85</v>
      </c>
      <c r="S12" s="107" t="s">
        <v>30</v>
      </c>
      <c r="T12" s="112"/>
      <c r="U12" s="112"/>
      <c r="V12" s="112">
        <v>300</v>
      </c>
      <c r="W12" s="112">
        <v>466</v>
      </c>
      <c r="X12" s="112">
        <v>332</v>
      </c>
      <c r="Y12" s="112">
        <v>421</v>
      </c>
      <c r="Z12" s="112">
        <v>425</v>
      </c>
    </row>
    <row r="13" spans="1:32" ht="15" customHeight="1" x14ac:dyDescent="0.25">
      <c r="A13" s="30" t="s">
        <v>19</v>
      </c>
      <c r="B13" s="72"/>
      <c r="C13" s="72"/>
      <c r="D13" s="73">
        <f>AD108</f>
        <v>25.692398350029467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17.430368373764601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17.088980553918681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44.7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16.735415439010019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18.263205013428827</v>
      </c>
      <c r="P15" s="74" t="s">
        <v>85</v>
      </c>
      <c r="S15" s="115" t="s">
        <v>61</v>
      </c>
      <c r="T15" s="115"/>
      <c r="U15" s="116"/>
      <c r="V15" s="116">
        <v>181</v>
      </c>
      <c r="W15" s="116">
        <v>284</v>
      </c>
      <c r="X15" s="116">
        <v>272</v>
      </c>
      <c r="Y15" s="112">
        <v>409</v>
      </c>
      <c r="Z15" s="112">
        <v>387</v>
      </c>
      <c r="AB15" s="117">
        <f t="shared" ref="AB15:AB34" si="2">IF(Z15="np",0,Z15/$Z$34)</f>
        <v>0.22804949911608721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22.333529758397173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81.736794986571169</v>
      </c>
      <c r="P16" s="37" t="s">
        <v>85</v>
      </c>
      <c r="S16" s="115" t="s">
        <v>62</v>
      </c>
      <c r="T16" s="115"/>
      <c r="U16" s="116"/>
      <c r="V16" s="116">
        <v>8</v>
      </c>
      <c r="W16" s="116">
        <v>13</v>
      </c>
      <c r="X16" s="116">
        <v>15</v>
      </c>
      <c r="Y16" s="112">
        <v>23</v>
      </c>
      <c r="Z16" s="112">
        <v>15</v>
      </c>
      <c r="AB16" s="117">
        <f t="shared" si="2"/>
        <v>8.8391278727165592E-3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34</v>
      </c>
      <c r="W17" s="116">
        <v>84</v>
      </c>
      <c r="X17" s="116">
        <v>36</v>
      </c>
      <c r="Y17" s="112">
        <v>32</v>
      </c>
      <c r="Z17" s="112">
        <v>28</v>
      </c>
      <c r="AB17" s="117">
        <f t="shared" si="2"/>
        <v>1.6499705362404242E-2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23</v>
      </c>
      <c r="W18" s="116">
        <v>24</v>
      </c>
      <c r="X18" s="116">
        <v>17</v>
      </c>
      <c r="Y18" s="112">
        <v>20</v>
      </c>
      <c r="Z18" s="112">
        <v>19</v>
      </c>
      <c r="AB18" s="117">
        <f t="shared" si="2"/>
        <v>1.1196228638774307E-2</v>
      </c>
    </row>
    <row r="19" spans="1:28" x14ac:dyDescent="0.25">
      <c r="A19" s="63" t="str">
        <f>$S$1&amp;" ("&amp;$V$2&amp;" to "&amp;$Z$2&amp;")"</f>
        <v>Blackall-Tambo (2016-17 to 2020-21)</v>
      </c>
      <c r="B19" s="63"/>
      <c r="C19" s="63"/>
      <c r="D19" s="63"/>
      <c r="E19" s="63"/>
      <c r="F19" s="63"/>
      <c r="G19" s="63" t="str">
        <f>$S$1&amp;" ("&amp;$V$2&amp;" to "&amp;$Z$2&amp;")"</f>
        <v>Blackall-Tambo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53</v>
      </c>
      <c r="W19" s="116">
        <v>72</v>
      </c>
      <c r="X19" s="116">
        <v>73</v>
      </c>
      <c r="Y19" s="112">
        <v>99</v>
      </c>
      <c r="Z19" s="112">
        <v>113</v>
      </c>
      <c r="AB19" s="117">
        <f t="shared" si="2"/>
        <v>6.6588096641131411E-2</v>
      </c>
    </row>
    <row r="20" spans="1:28" x14ac:dyDescent="0.25">
      <c r="S20" s="115" t="s">
        <v>66</v>
      </c>
      <c r="T20" s="115"/>
      <c r="U20" s="116"/>
      <c r="V20" s="116">
        <v>31</v>
      </c>
      <c r="W20" s="116">
        <v>53</v>
      </c>
      <c r="X20" s="116">
        <v>53</v>
      </c>
      <c r="Y20" s="112">
        <v>55</v>
      </c>
      <c r="Z20" s="112">
        <v>60</v>
      </c>
      <c r="AB20" s="117">
        <f t="shared" si="2"/>
        <v>3.5356511490866237E-2</v>
      </c>
    </row>
    <row r="21" spans="1:28" x14ac:dyDescent="0.25">
      <c r="S21" s="115" t="s">
        <v>67</v>
      </c>
      <c r="T21" s="115"/>
      <c r="U21" s="116"/>
      <c r="V21" s="116">
        <v>124</v>
      </c>
      <c r="W21" s="116">
        <v>120</v>
      </c>
      <c r="X21" s="116">
        <v>90</v>
      </c>
      <c r="Y21" s="112">
        <v>105</v>
      </c>
      <c r="Z21" s="112">
        <v>120</v>
      </c>
      <c r="AB21" s="117">
        <f t="shared" si="2"/>
        <v>7.0713022981732473E-2</v>
      </c>
    </row>
    <row r="22" spans="1:28" x14ac:dyDescent="0.25">
      <c r="S22" s="115" t="s">
        <v>68</v>
      </c>
      <c r="T22" s="115"/>
      <c r="U22" s="116"/>
      <c r="V22" s="116">
        <v>72</v>
      </c>
      <c r="W22" s="116">
        <v>70</v>
      </c>
      <c r="X22" s="116">
        <v>66</v>
      </c>
      <c r="Y22" s="112">
        <v>64</v>
      </c>
      <c r="Z22" s="112">
        <v>100</v>
      </c>
      <c r="AB22" s="117">
        <f t="shared" si="2"/>
        <v>5.8927519151443723E-2</v>
      </c>
    </row>
    <row r="23" spans="1:28" x14ac:dyDescent="0.25">
      <c r="S23" s="115" t="s">
        <v>69</v>
      </c>
      <c r="T23" s="115"/>
      <c r="U23" s="116"/>
      <c r="V23" s="116">
        <v>74</v>
      </c>
      <c r="W23" s="116">
        <v>74</v>
      </c>
      <c r="X23" s="116">
        <v>47</v>
      </c>
      <c r="Y23" s="112">
        <v>64</v>
      </c>
      <c r="Z23" s="112">
        <v>75</v>
      </c>
      <c r="AB23" s="117">
        <f t="shared" si="2"/>
        <v>4.4195639363582791E-2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3</v>
      </c>
      <c r="X24" s="116">
        <v>0</v>
      </c>
      <c r="Y24" s="112">
        <v>0</v>
      </c>
      <c r="Z24" s="112">
        <v>4</v>
      </c>
      <c r="AB24" s="117">
        <f t="shared" si="2"/>
        <v>2.3571007660577489E-3</v>
      </c>
    </row>
    <row r="25" spans="1:28" x14ac:dyDescent="0.25">
      <c r="S25" s="115" t="s">
        <v>71</v>
      </c>
      <c r="T25" s="115"/>
      <c r="U25" s="116"/>
      <c r="V25" s="116">
        <v>24</v>
      </c>
      <c r="W25" s="116">
        <v>30</v>
      </c>
      <c r="X25" s="116">
        <v>26</v>
      </c>
      <c r="Y25" s="112">
        <v>28</v>
      </c>
      <c r="Z25" s="112">
        <v>44</v>
      </c>
      <c r="AB25" s="117">
        <f t="shared" si="2"/>
        <v>2.5928108426635239E-2</v>
      </c>
    </row>
    <row r="26" spans="1:28" x14ac:dyDescent="0.25">
      <c r="S26" s="115" t="s">
        <v>72</v>
      </c>
      <c r="T26" s="115"/>
      <c r="U26" s="116"/>
      <c r="V26" s="116">
        <v>17</v>
      </c>
      <c r="W26" s="116">
        <v>22</v>
      </c>
      <c r="X26" s="116">
        <v>16</v>
      </c>
      <c r="Y26" s="112">
        <v>23</v>
      </c>
      <c r="Z26" s="112">
        <v>23</v>
      </c>
      <c r="AB26" s="117">
        <f t="shared" si="2"/>
        <v>1.3553329404832056E-2</v>
      </c>
    </row>
    <row r="27" spans="1:28" x14ac:dyDescent="0.25">
      <c r="S27" s="115" t="s">
        <v>73</v>
      </c>
      <c r="T27" s="115"/>
      <c r="U27" s="116"/>
      <c r="V27" s="116">
        <v>23</v>
      </c>
      <c r="W27" s="116">
        <v>33</v>
      </c>
      <c r="X27" s="116">
        <v>47</v>
      </c>
      <c r="Y27" s="112">
        <v>38</v>
      </c>
      <c r="Z27" s="112">
        <v>33</v>
      </c>
      <c r="AB27" s="117">
        <f t="shared" si="2"/>
        <v>1.9446081319976428E-2</v>
      </c>
    </row>
    <row r="28" spans="1:28" x14ac:dyDescent="0.25">
      <c r="S28" s="115" t="s">
        <v>74</v>
      </c>
      <c r="T28" s="115"/>
      <c r="U28" s="116"/>
      <c r="V28" s="116">
        <v>48</v>
      </c>
      <c r="W28" s="116">
        <v>39</v>
      </c>
      <c r="X28" s="116">
        <v>48</v>
      </c>
      <c r="Y28" s="112">
        <v>59</v>
      </c>
      <c r="Z28" s="112">
        <v>54</v>
      </c>
      <c r="AB28" s="117">
        <f t="shared" si="2"/>
        <v>3.1820860341779611E-2</v>
      </c>
    </row>
    <row r="29" spans="1:28" x14ac:dyDescent="0.25">
      <c r="S29" s="115" t="s">
        <v>75</v>
      </c>
      <c r="T29" s="115"/>
      <c r="U29" s="116"/>
      <c r="V29" s="116">
        <v>167</v>
      </c>
      <c r="W29" s="116">
        <v>160</v>
      </c>
      <c r="X29" s="116">
        <v>171</v>
      </c>
      <c r="Y29" s="112">
        <v>163</v>
      </c>
      <c r="Z29" s="112">
        <v>168</v>
      </c>
      <c r="AB29" s="117">
        <f t="shared" si="2"/>
        <v>9.8998232174425452E-2</v>
      </c>
    </row>
    <row r="30" spans="1:28" x14ac:dyDescent="0.25">
      <c r="S30" s="115" t="s">
        <v>76</v>
      </c>
      <c r="T30" s="115"/>
      <c r="U30" s="116"/>
      <c r="V30" s="116">
        <v>76</v>
      </c>
      <c r="W30" s="116">
        <v>111</v>
      </c>
      <c r="X30" s="116">
        <v>99</v>
      </c>
      <c r="Y30" s="112">
        <v>104</v>
      </c>
      <c r="Z30" s="112">
        <v>98</v>
      </c>
      <c r="AB30" s="117">
        <f t="shared" si="2"/>
        <v>5.774896876841485E-2</v>
      </c>
    </row>
    <row r="31" spans="1:28" x14ac:dyDescent="0.25">
      <c r="S31" s="115" t="s">
        <v>77</v>
      </c>
      <c r="T31" s="115"/>
      <c r="U31" s="116"/>
      <c r="V31" s="116">
        <v>109</v>
      </c>
      <c r="W31" s="116">
        <v>161</v>
      </c>
      <c r="X31" s="116">
        <v>127</v>
      </c>
      <c r="Y31" s="112">
        <v>139</v>
      </c>
      <c r="Z31" s="112">
        <v>141</v>
      </c>
      <c r="AB31" s="117">
        <f t="shared" si="2"/>
        <v>8.3087802003535646E-2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9</v>
      </c>
      <c r="W32" s="116">
        <v>15</v>
      </c>
      <c r="X32" s="116">
        <v>5</v>
      </c>
      <c r="Y32" s="112">
        <v>9</v>
      </c>
      <c r="Z32" s="112">
        <v>13</v>
      </c>
      <c r="AB32" s="117">
        <f t="shared" si="2"/>
        <v>7.6605774896876845E-3</v>
      </c>
    </row>
    <row r="33" spans="19:32" x14ac:dyDescent="0.25">
      <c r="S33" s="115" t="s">
        <v>79</v>
      </c>
      <c r="T33" s="115"/>
      <c r="U33" s="116"/>
      <c r="V33" s="116">
        <v>12</v>
      </c>
      <c r="W33" s="116">
        <v>33</v>
      </c>
      <c r="X33" s="116">
        <v>34</v>
      </c>
      <c r="Y33" s="112">
        <v>29</v>
      </c>
      <c r="Z33" s="112">
        <v>29</v>
      </c>
      <c r="AB33" s="117">
        <f t="shared" si="2"/>
        <v>1.7088980553918678E-2</v>
      </c>
    </row>
    <row r="34" spans="19:32" x14ac:dyDescent="0.25">
      <c r="S34" s="118" t="s">
        <v>53</v>
      </c>
      <c r="T34" s="118"/>
      <c r="U34" s="119"/>
      <c r="V34" s="119">
        <v>1302</v>
      </c>
      <c r="W34" s="119">
        <v>1627</v>
      </c>
      <c r="X34" s="119">
        <v>1399</v>
      </c>
      <c r="Y34" s="120">
        <v>1658</v>
      </c>
      <c r="Z34" s="120">
        <v>1697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728</v>
      </c>
      <c r="W37" s="112">
        <v>983</v>
      </c>
      <c r="X37" s="112">
        <v>800</v>
      </c>
      <c r="Y37" s="112">
        <v>937</v>
      </c>
      <c r="Z37" s="112">
        <v>913</v>
      </c>
      <c r="AB37" s="132">
        <f>Z37/Z40*100</f>
        <v>81.736794986571169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153</v>
      </c>
      <c r="W38" s="112">
        <v>142</v>
      </c>
      <c r="X38" s="112">
        <v>151</v>
      </c>
      <c r="Y38" s="112">
        <v>169</v>
      </c>
      <c r="Z38" s="112">
        <v>204</v>
      </c>
      <c r="AB38" s="132">
        <f>Z38/Z40*100</f>
        <v>18.263205013428827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881</v>
      </c>
      <c r="W40" s="112">
        <v>1125</v>
      </c>
      <c r="X40" s="112">
        <v>951</v>
      </c>
      <c r="Y40" s="112">
        <v>1106</v>
      </c>
      <c r="Z40" s="112">
        <v>1117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10</v>
      </c>
      <c r="X44" s="112">
        <v>11</v>
      </c>
      <c r="Y44" s="112">
        <v>8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23</v>
      </c>
      <c r="W45" s="112">
        <v>26</v>
      </c>
      <c r="X45" s="112">
        <v>22</v>
      </c>
      <c r="Y45" s="112">
        <v>31</v>
      </c>
      <c r="Z45" s="112">
        <v>28</v>
      </c>
    </row>
    <row r="46" spans="19:32" x14ac:dyDescent="0.25">
      <c r="S46" s="115" t="s">
        <v>38</v>
      </c>
      <c r="T46" s="115"/>
      <c r="U46" s="112"/>
      <c r="V46" s="112">
        <v>34</v>
      </c>
      <c r="W46" s="112">
        <v>47</v>
      </c>
      <c r="X46" s="112">
        <v>31</v>
      </c>
      <c r="Y46" s="112">
        <v>50</v>
      </c>
      <c r="Z46" s="112">
        <v>57</v>
      </c>
    </row>
    <row r="47" spans="19:32" x14ac:dyDescent="0.25">
      <c r="S47" s="115" t="s">
        <v>39</v>
      </c>
      <c r="T47" s="115"/>
      <c r="U47" s="112"/>
      <c r="V47" s="112">
        <v>39</v>
      </c>
      <c r="W47" s="112">
        <v>48</v>
      </c>
      <c r="X47" s="112">
        <v>43</v>
      </c>
      <c r="Y47" s="112">
        <v>41</v>
      </c>
      <c r="Z47" s="112">
        <v>66</v>
      </c>
    </row>
    <row r="48" spans="19:32" x14ac:dyDescent="0.25">
      <c r="S48" s="115" t="s">
        <v>40</v>
      </c>
      <c r="T48" s="115"/>
      <c r="U48" s="112"/>
      <c r="V48" s="112">
        <v>54</v>
      </c>
      <c r="W48" s="112">
        <v>64</v>
      </c>
      <c r="X48" s="112">
        <v>61</v>
      </c>
      <c r="Y48" s="112">
        <v>82</v>
      </c>
      <c r="Z48" s="112">
        <v>71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59</v>
      </c>
      <c r="W49" s="112">
        <v>64</v>
      </c>
      <c r="X49" s="112">
        <v>64</v>
      </c>
      <c r="Y49" s="112">
        <v>81</v>
      </c>
      <c r="Z49" s="112">
        <v>91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Blackall-Tambo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46</v>
      </c>
      <c r="W50" s="112">
        <v>81</v>
      </c>
      <c r="X50" s="112">
        <v>69</v>
      </c>
      <c r="Y50" s="112">
        <v>78</v>
      </c>
      <c r="Z50" s="112">
        <v>65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60</v>
      </c>
      <c r="W51" s="112">
        <v>78</v>
      </c>
      <c r="X51" s="112">
        <v>61</v>
      </c>
      <c r="Y51" s="112">
        <v>74</v>
      </c>
      <c r="Z51" s="112">
        <v>66</v>
      </c>
    </row>
    <row r="52" spans="1:26" ht="15" customHeight="1" x14ac:dyDescent="0.25">
      <c r="S52" s="115" t="s">
        <v>44</v>
      </c>
      <c r="T52" s="115"/>
      <c r="U52" s="112"/>
      <c r="V52" s="112">
        <v>54</v>
      </c>
      <c r="W52" s="112">
        <v>67</v>
      </c>
      <c r="X52" s="112">
        <v>62</v>
      </c>
      <c r="Y52" s="112">
        <v>58</v>
      </c>
      <c r="Z52" s="112">
        <v>74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63</v>
      </c>
      <c r="W53" s="112">
        <v>80</v>
      </c>
      <c r="X53" s="112">
        <v>51</v>
      </c>
      <c r="Y53" s="112">
        <v>86</v>
      </c>
      <c r="Z53" s="112">
        <v>83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60</v>
      </c>
      <c r="W54" s="112">
        <v>78</v>
      </c>
      <c r="X54" s="112">
        <v>65</v>
      </c>
      <c r="Y54" s="112">
        <v>71</v>
      </c>
      <c r="Z54" s="112">
        <v>71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60</v>
      </c>
      <c r="W55" s="112">
        <v>79</v>
      </c>
      <c r="X55" s="112">
        <v>75</v>
      </c>
      <c r="Y55" s="112">
        <v>68</v>
      </c>
      <c r="Z55" s="112">
        <v>70</v>
      </c>
    </row>
    <row r="56" spans="1:26" ht="15" customHeight="1" x14ac:dyDescent="0.25">
      <c r="S56" s="115" t="s">
        <v>48</v>
      </c>
      <c r="T56" s="115"/>
      <c r="U56" s="112"/>
      <c r="V56" s="112">
        <v>28</v>
      </c>
      <c r="W56" s="112">
        <v>43</v>
      </c>
      <c r="X56" s="112">
        <v>47</v>
      </c>
      <c r="Y56" s="112">
        <v>55</v>
      </c>
      <c r="Z56" s="112">
        <v>56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19</v>
      </c>
      <c r="W57" s="112">
        <v>22</v>
      </c>
      <c r="X57" s="112">
        <v>25</v>
      </c>
      <c r="Y57" s="112">
        <v>24</v>
      </c>
      <c r="Z57" s="112">
        <v>28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10</v>
      </c>
      <c r="W58" s="112">
        <v>17</v>
      </c>
      <c r="X58" s="112">
        <v>12</v>
      </c>
      <c r="Y58" s="112">
        <v>8</v>
      </c>
      <c r="Z58" s="112">
        <v>16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</v>
      </c>
      <c r="W59" s="112">
        <v>6</v>
      </c>
      <c r="X59" s="112">
        <v>0</v>
      </c>
      <c r="Y59" s="112">
        <v>3</v>
      </c>
      <c r="Z59" s="112">
        <v>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6</v>
      </c>
      <c r="X60" s="112">
        <v>0</v>
      </c>
      <c r="Y60" s="112">
        <v>3</v>
      </c>
      <c r="Z60" s="112">
        <v>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624</v>
      </c>
      <c r="W61" s="112">
        <v>808</v>
      </c>
      <c r="X61" s="112">
        <v>708</v>
      </c>
      <c r="Y61" s="112">
        <v>829</v>
      </c>
      <c r="Z61" s="112">
        <v>855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0</v>
      </c>
      <c r="X63" s="112">
        <v>0</v>
      </c>
      <c r="Y63" s="112">
        <v>3</v>
      </c>
      <c r="Z63" s="112">
        <v>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9</v>
      </c>
      <c r="W64" s="112">
        <v>19</v>
      </c>
      <c r="X64" s="112">
        <v>19</v>
      </c>
      <c r="Y64" s="112">
        <v>17</v>
      </c>
      <c r="Z64" s="112">
        <v>13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Blackall-Tambo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56</v>
      </c>
      <c r="W65" s="112">
        <v>49</v>
      </c>
      <c r="X65" s="112">
        <v>32</v>
      </c>
      <c r="Y65" s="112">
        <v>41</v>
      </c>
      <c r="Z65" s="112">
        <v>51</v>
      </c>
    </row>
    <row r="66" spans="1:26" x14ac:dyDescent="0.25">
      <c r="S66" s="115" t="s">
        <v>39</v>
      </c>
      <c r="T66" s="115"/>
      <c r="U66" s="112"/>
      <c r="V66" s="112">
        <v>46</v>
      </c>
      <c r="W66" s="112">
        <v>61</v>
      </c>
      <c r="X66" s="112">
        <v>51</v>
      </c>
      <c r="Y66" s="112">
        <v>67</v>
      </c>
      <c r="Z66" s="112">
        <v>69</v>
      </c>
    </row>
    <row r="67" spans="1:26" x14ac:dyDescent="0.25">
      <c r="S67" s="115" t="s">
        <v>40</v>
      </c>
      <c r="T67" s="115"/>
      <c r="U67" s="112"/>
      <c r="V67" s="112">
        <v>66</v>
      </c>
      <c r="W67" s="112">
        <v>73</v>
      </c>
      <c r="X67" s="112">
        <v>74</v>
      </c>
      <c r="Y67" s="112">
        <v>94</v>
      </c>
      <c r="Z67" s="112">
        <v>64</v>
      </c>
    </row>
    <row r="68" spans="1:26" x14ac:dyDescent="0.25">
      <c r="S68" s="115" t="s">
        <v>41</v>
      </c>
      <c r="T68" s="115"/>
      <c r="U68" s="112"/>
      <c r="V68" s="112">
        <v>87</v>
      </c>
      <c r="W68" s="112">
        <v>90</v>
      </c>
      <c r="X68" s="112">
        <v>78</v>
      </c>
      <c r="Y68" s="112">
        <v>83</v>
      </c>
      <c r="Z68" s="112">
        <v>75</v>
      </c>
    </row>
    <row r="69" spans="1:26" x14ac:dyDescent="0.25">
      <c r="S69" s="115" t="s">
        <v>42</v>
      </c>
      <c r="T69" s="115"/>
      <c r="U69" s="112"/>
      <c r="V69" s="112">
        <v>55</v>
      </c>
      <c r="W69" s="112">
        <v>92</v>
      </c>
      <c r="X69" s="112">
        <v>75</v>
      </c>
      <c r="Y69" s="112">
        <v>90</v>
      </c>
      <c r="Z69" s="112">
        <v>104</v>
      </c>
    </row>
    <row r="70" spans="1:26" x14ac:dyDescent="0.25">
      <c r="S70" s="115" t="s">
        <v>43</v>
      </c>
      <c r="T70" s="115"/>
      <c r="U70" s="112"/>
      <c r="V70" s="112">
        <v>76</v>
      </c>
      <c r="W70" s="112">
        <v>63</v>
      </c>
      <c r="X70" s="112">
        <v>63</v>
      </c>
      <c r="Y70" s="112">
        <v>62</v>
      </c>
      <c r="Z70" s="112">
        <v>65</v>
      </c>
    </row>
    <row r="71" spans="1:26" x14ac:dyDescent="0.25">
      <c r="S71" s="115" t="s">
        <v>44</v>
      </c>
      <c r="T71" s="115"/>
      <c r="U71" s="112"/>
      <c r="V71" s="112">
        <v>52</v>
      </c>
      <c r="W71" s="112">
        <v>76</v>
      </c>
      <c r="X71" s="112">
        <v>64</v>
      </c>
      <c r="Y71" s="112">
        <v>82</v>
      </c>
      <c r="Z71" s="112">
        <v>99</v>
      </c>
    </row>
    <row r="72" spans="1:26" x14ac:dyDescent="0.25">
      <c r="S72" s="115" t="s">
        <v>45</v>
      </c>
      <c r="T72" s="115"/>
      <c r="U72" s="112"/>
      <c r="V72" s="112">
        <v>65</v>
      </c>
      <c r="W72" s="112">
        <v>73</v>
      </c>
      <c r="X72" s="112">
        <v>52</v>
      </c>
      <c r="Y72" s="112">
        <v>74</v>
      </c>
      <c r="Z72" s="112">
        <v>57</v>
      </c>
    </row>
    <row r="73" spans="1:26" x14ac:dyDescent="0.25">
      <c r="S73" s="115" t="s">
        <v>46</v>
      </c>
      <c r="T73" s="115"/>
      <c r="U73" s="112"/>
      <c r="V73" s="112">
        <v>70</v>
      </c>
      <c r="W73" s="112">
        <v>99</v>
      </c>
      <c r="X73" s="112">
        <v>80</v>
      </c>
      <c r="Y73" s="112">
        <v>80</v>
      </c>
      <c r="Z73" s="112">
        <v>89</v>
      </c>
    </row>
    <row r="74" spans="1:26" x14ac:dyDescent="0.25">
      <c r="S74" s="115" t="s">
        <v>47</v>
      </c>
      <c r="T74" s="115"/>
      <c r="U74" s="112"/>
      <c r="V74" s="112">
        <v>43</v>
      </c>
      <c r="W74" s="112">
        <v>59</v>
      </c>
      <c r="X74" s="112">
        <v>50</v>
      </c>
      <c r="Y74" s="112">
        <v>56</v>
      </c>
      <c r="Z74" s="112">
        <v>70</v>
      </c>
    </row>
    <row r="75" spans="1:26" x14ac:dyDescent="0.25">
      <c r="S75" s="115" t="s">
        <v>48</v>
      </c>
      <c r="T75" s="115"/>
      <c r="U75" s="112"/>
      <c r="V75" s="112">
        <v>27</v>
      </c>
      <c r="W75" s="112">
        <v>38</v>
      </c>
      <c r="X75" s="112">
        <v>26</v>
      </c>
      <c r="Y75" s="112">
        <v>39</v>
      </c>
      <c r="Z75" s="112">
        <v>42</v>
      </c>
    </row>
    <row r="76" spans="1:26" x14ac:dyDescent="0.25">
      <c r="S76" s="115" t="s">
        <v>49</v>
      </c>
      <c r="T76" s="115"/>
      <c r="U76" s="112"/>
      <c r="V76" s="112">
        <v>14</v>
      </c>
      <c r="W76" s="112">
        <v>17</v>
      </c>
      <c r="X76" s="112">
        <v>21</v>
      </c>
      <c r="Y76" s="112">
        <v>18</v>
      </c>
      <c r="Z76" s="112">
        <v>23</v>
      </c>
    </row>
    <row r="77" spans="1:26" x14ac:dyDescent="0.25">
      <c r="S77" s="115" t="s">
        <v>50</v>
      </c>
      <c r="T77" s="115"/>
      <c r="U77" s="112"/>
      <c r="V77" s="112">
        <v>6</v>
      </c>
      <c r="W77" s="112">
        <v>12</v>
      </c>
      <c r="X77" s="112">
        <v>7</v>
      </c>
      <c r="Y77" s="112">
        <v>5</v>
      </c>
      <c r="Z77" s="112">
        <v>6</v>
      </c>
    </row>
    <row r="78" spans="1:26" x14ac:dyDescent="0.25">
      <c r="S78" s="115" t="s">
        <v>51</v>
      </c>
      <c r="T78" s="115"/>
      <c r="U78" s="112"/>
      <c r="V78" s="112">
        <v>5</v>
      </c>
      <c r="W78" s="112">
        <v>0</v>
      </c>
      <c r="X78" s="112">
        <v>5</v>
      </c>
      <c r="Y78" s="112">
        <v>5</v>
      </c>
      <c r="Z78" s="112">
        <v>4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3</v>
      </c>
      <c r="X79" s="112">
        <v>0</v>
      </c>
      <c r="Y79" s="112">
        <v>0</v>
      </c>
      <c r="Z79" s="112">
        <v>1</v>
      </c>
    </row>
    <row r="80" spans="1:26" x14ac:dyDescent="0.25">
      <c r="S80" s="118" t="s">
        <v>53</v>
      </c>
      <c r="T80" s="118"/>
      <c r="U80" s="112"/>
      <c r="V80" s="112">
        <v>678</v>
      </c>
      <c r="W80" s="112">
        <v>825</v>
      </c>
      <c r="X80" s="112">
        <v>686</v>
      </c>
      <c r="Y80" s="112">
        <v>826</v>
      </c>
      <c r="Z80" s="112">
        <v>838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Blackall-Tambo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23</v>
      </c>
      <c r="W83" s="112">
        <v>40</v>
      </c>
      <c r="X83" s="112">
        <v>31</v>
      </c>
      <c r="Y83" s="112">
        <v>43</v>
      </c>
      <c r="Z83" s="112">
        <v>46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18</v>
      </c>
      <c r="W84" s="112">
        <v>25</v>
      </c>
      <c r="X84" s="112">
        <v>21</v>
      </c>
      <c r="Y84" s="112">
        <v>19</v>
      </c>
      <c r="Z84" s="112">
        <v>28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59</v>
      </c>
      <c r="W85" s="112">
        <v>57</v>
      </c>
      <c r="X85" s="112">
        <v>58</v>
      </c>
      <c r="Y85" s="112">
        <v>58</v>
      </c>
      <c r="Z85" s="112">
        <v>75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1,697</v>
      </c>
      <c r="D86" s="96">
        <f t="shared" ref="D86:D91" si="4">AD4</f>
        <v>2.5377643504531644E-2</v>
      </c>
      <c r="E86" s="97">
        <f t="shared" ref="E86:E91" si="5">AD4</f>
        <v>2.5377643504531644E-2</v>
      </c>
      <c r="F86" s="96">
        <f t="shared" ref="F86:F91" si="6">AF4</f>
        <v>0.30438124519600307</v>
      </c>
      <c r="G86" s="97">
        <f t="shared" ref="G86:G91" si="7">AF4</f>
        <v>0.30438124519600307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13</v>
      </c>
      <c r="W86" s="112">
        <v>20</v>
      </c>
      <c r="X86" s="112">
        <v>7</v>
      </c>
      <c r="Y86" s="112">
        <v>12</v>
      </c>
      <c r="Z86" s="112">
        <v>18</v>
      </c>
    </row>
    <row r="87" spans="1:30" ht="15" customHeight="1" x14ac:dyDescent="0.25">
      <c r="A87" s="98" t="s">
        <v>4</v>
      </c>
      <c r="B87" s="49"/>
      <c r="C87" s="57" t="str">
        <f t="shared" si="3"/>
        <v>855</v>
      </c>
      <c r="D87" s="96">
        <f t="shared" si="4"/>
        <v>2.8880866425992746E-2</v>
      </c>
      <c r="E87" s="97">
        <f t="shared" si="5"/>
        <v>2.8880866425992746E-2</v>
      </c>
      <c r="F87" s="96">
        <f t="shared" si="6"/>
        <v>0.36581469648562304</v>
      </c>
      <c r="G87" s="97">
        <f t="shared" si="7"/>
        <v>0.36581469648562304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7</v>
      </c>
      <c r="W87" s="112">
        <v>11</v>
      </c>
      <c r="X87" s="112">
        <v>9</v>
      </c>
      <c r="Y87" s="112">
        <v>8</v>
      </c>
      <c r="Z87" s="112">
        <v>5</v>
      </c>
    </row>
    <row r="88" spans="1:30" ht="15" customHeight="1" x14ac:dyDescent="0.25">
      <c r="A88" s="98" t="s">
        <v>5</v>
      </c>
      <c r="B88" s="49"/>
      <c r="C88" s="57" t="str">
        <f t="shared" si="3"/>
        <v>838</v>
      </c>
      <c r="D88" s="96">
        <f t="shared" si="4"/>
        <v>1.4527845036319542E-2</v>
      </c>
      <c r="E88" s="97">
        <f t="shared" si="5"/>
        <v>1.4527845036319542E-2</v>
      </c>
      <c r="F88" s="96">
        <f t="shared" si="6"/>
        <v>0.23235294117647065</v>
      </c>
      <c r="G88" s="97">
        <f t="shared" si="7"/>
        <v>0.23235294117647065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14</v>
      </c>
      <c r="W88" s="112">
        <v>21</v>
      </c>
      <c r="X88" s="112">
        <v>19</v>
      </c>
      <c r="Y88" s="112">
        <v>18</v>
      </c>
      <c r="Z88" s="112">
        <v>18</v>
      </c>
    </row>
    <row r="89" spans="1:30" ht="15" customHeight="1" x14ac:dyDescent="0.25">
      <c r="A89" s="49" t="s">
        <v>6</v>
      </c>
      <c r="B89" s="49"/>
      <c r="C89" s="57" t="str">
        <f t="shared" si="3"/>
        <v>1,113</v>
      </c>
      <c r="D89" s="96">
        <f t="shared" si="4"/>
        <v>1.1818181818181728E-2</v>
      </c>
      <c r="E89" s="97">
        <f t="shared" si="5"/>
        <v>1.1818181818181728E-2</v>
      </c>
      <c r="F89" s="96">
        <f t="shared" si="6"/>
        <v>0.27054794520547953</v>
      </c>
      <c r="G89" s="97">
        <f t="shared" si="7"/>
        <v>0.27054794520547953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51</v>
      </c>
      <c r="W89" s="112">
        <v>51</v>
      </c>
      <c r="X89" s="112">
        <v>52</v>
      </c>
      <c r="Y89" s="112">
        <v>59</v>
      </c>
      <c r="Z89" s="112">
        <v>55</v>
      </c>
    </row>
    <row r="90" spans="1:30" ht="15" customHeight="1" x14ac:dyDescent="0.25">
      <c r="A90" s="49" t="s">
        <v>98</v>
      </c>
      <c r="B90" s="49"/>
      <c r="C90" s="57" t="str">
        <f t="shared" si="3"/>
        <v>$36,784</v>
      </c>
      <c r="D90" s="96">
        <f t="shared" si="4"/>
        <v>-1.8180075932933026E-2</v>
      </c>
      <c r="E90" s="97">
        <f t="shared" si="5"/>
        <v>-1.8180075932933026E-2</v>
      </c>
      <c r="F90" s="96">
        <f t="shared" si="6"/>
        <v>0.1153452902560681</v>
      </c>
      <c r="G90" s="97">
        <f t="shared" si="7"/>
        <v>0.1153452902560681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99</v>
      </c>
      <c r="W90" s="112">
        <v>114</v>
      </c>
      <c r="X90" s="112">
        <v>114</v>
      </c>
      <c r="Y90" s="112">
        <v>135</v>
      </c>
      <c r="Z90" s="112">
        <v>123</v>
      </c>
    </row>
    <row r="91" spans="1:30" ht="15" customHeight="1" x14ac:dyDescent="0.25">
      <c r="A91" s="49" t="s">
        <v>7</v>
      </c>
      <c r="B91" s="49"/>
      <c r="C91" s="57" t="str">
        <f t="shared" si="3"/>
        <v>$55.1 mil</v>
      </c>
      <c r="D91" s="96">
        <f t="shared" si="4"/>
        <v>-6.8327766446689697E-3</v>
      </c>
      <c r="E91" s="97">
        <f t="shared" si="5"/>
        <v>-6.8327766446689697E-3</v>
      </c>
      <c r="F91" s="96">
        <f t="shared" si="6"/>
        <v>0.41760396374716047</v>
      </c>
      <c r="G91" s="97">
        <f t="shared" si="7"/>
        <v>0.41760396374716047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439</v>
      </c>
      <c r="W91" s="112">
        <v>572</v>
      </c>
      <c r="X91" s="112">
        <v>477</v>
      </c>
      <c r="Y91" s="112">
        <v>556</v>
      </c>
      <c r="Z91" s="112">
        <v>567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27</v>
      </c>
      <c r="W93" s="112">
        <v>32</v>
      </c>
      <c r="X93" s="112">
        <v>27</v>
      </c>
      <c r="Y93" s="112">
        <v>35</v>
      </c>
      <c r="Z93" s="112">
        <v>23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64</v>
      </c>
      <c r="W94" s="112">
        <v>84</v>
      </c>
      <c r="X94" s="112">
        <v>74</v>
      </c>
      <c r="Y94" s="112">
        <v>78</v>
      </c>
      <c r="Z94" s="112">
        <v>79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16</v>
      </c>
      <c r="W95" s="112">
        <v>20</v>
      </c>
      <c r="X95" s="112">
        <v>19</v>
      </c>
      <c r="Y95" s="112">
        <v>17</v>
      </c>
      <c r="Z95" s="112">
        <v>12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58</v>
      </c>
      <c r="W96" s="112">
        <v>76</v>
      </c>
      <c r="X96" s="112">
        <v>61</v>
      </c>
      <c r="Y96" s="112">
        <v>71</v>
      </c>
      <c r="Z96" s="112">
        <v>63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55</v>
      </c>
      <c r="W97" s="112">
        <v>73</v>
      </c>
      <c r="X97" s="112">
        <v>65</v>
      </c>
      <c r="Y97" s="112">
        <v>68</v>
      </c>
      <c r="Z97" s="112">
        <v>83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46</v>
      </c>
      <c r="W98" s="112">
        <v>55</v>
      </c>
      <c r="X98" s="112">
        <v>46</v>
      </c>
      <c r="Y98" s="112">
        <v>58</v>
      </c>
      <c r="Z98" s="112">
        <v>51</v>
      </c>
    </row>
    <row r="99" spans="1:32" ht="15" customHeight="1" x14ac:dyDescent="0.25">
      <c r="S99" s="115" t="s">
        <v>199</v>
      </c>
      <c r="T99" s="115"/>
      <c r="U99" s="112"/>
      <c r="V99" s="112">
        <v>4</v>
      </c>
      <c r="W99" s="112">
        <v>10</v>
      </c>
      <c r="X99" s="112">
        <v>6</v>
      </c>
      <c r="Y99" s="112">
        <v>13</v>
      </c>
      <c r="Z99" s="112">
        <v>12</v>
      </c>
    </row>
    <row r="100" spans="1:32" ht="15" customHeight="1" x14ac:dyDescent="0.25">
      <c r="S100" s="115" t="s">
        <v>58</v>
      </c>
      <c r="T100" s="115"/>
      <c r="U100" s="112"/>
      <c r="V100" s="112">
        <v>53</v>
      </c>
      <c r="W100" s="112">
        <v>63</v>
      </c>
      <c r="X100" s="112">
        <v>62</v>
      </c>
      <c r="Y100" s="112">
        <v>72</v>
      </c>
      <c r="Z100" s="112">
        <v>71</v>
      </c>
    </row>
    <row r="101" spans="1:32" x14ac:dyDescent="0.25">
      <c r="A101" s="18"/>
      <c r="S101" s="118" t="s">
        <v>53</v>
      </c>
      <c r="T101" s="118"/>
      <c r="U101" s="112"/>
      <c r="V101" s="112">
        <v>441</v>
      </c>
      <c r="W101" s="112">
        <v>548</v>
      </c>
      <c r="X101" s="112">
        <v>475</v>
      </c>
      <c r="Y101" s="112">
        <v>543</v>
      </c>
      <c r="Z101" s="112">
        <v>540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823</v>
      </c>
      <c r="W104" s="112">
        <v>869</v>
      </c>
      <c r="X104" s="112">
        <v>821</v>
      </c>
      <c r="Y104" s="112">
        <v>940</v>
      </c>
      <c r="Z104" s="112">
        <v>940</v>
      </c>
      <c r="AB104" s="109" t="str">
        <f>TEXT(Z104,"###,###")</f>
        <v>940</v>
      </c>
      <c r="AD104" s="130">
        <f>Z104/($Z$4)*100</f>
        <v>55.3918680023571</v>
      </c>
      <c r="AF104" s="109"/>
    </row>
    <row r="105" spans="1:32" x14ac:dyDescent="0.25">
      <c r="S105" s="115" t="s">
        <v>17</v>
      </c>
      <c r="T105" s="115"/>
      <c r="U105" s="112"/>
      <c r="V105" s="112">
        <v>363</v>
      </c>
      <c r="W105" s="112">
        <v>415</v>
      </c>
      <c r="X105" s="112">
        <v>384</v>
      </c>
      <c r="Y105" s="112">
        <v>401</v>
      </c>
      <c r="Z105" s="112">
        <v>395</v>
      </c>
      <c r="AB105" s="109" t="str">
        <f>TEXT(Z105,"###,###")</f>
        <v>395</v>
      </c>
      <c r="AD105" s="130">
        <f>Z105/($Z$4)*100</f>
        <v>23.27637006482027</v>
      </c>
      <c r="AF105" s="109"/>
    </row>
    <row r="106" spans="1:32" x14ac:dyDescent="0.25">
      <c r="S106" s="118" t="s">
        <v>53</v>
      </c>
      <c r="T106" s="118"/>
      <c r="U106" s="120"/>
      <c r="V106" s="120">
        <v>1186</v>
      </c>
      <c r="W106" s="120">
        <v>1284</v>
      </c>
      <c r="X106" s="120">
        <v>1205</v>
      </c>
      <c r="Y106" s="120">
        <v>1341</v>
      </c>
      <c r="Z106" s="120">
        <v>1335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282</v>
      </c>
      <c r="W108" s="112">
        <v>417</v>
      </c>
      <c r="X108" s="112">
        <v>348</v>
      </c>
      <c r="Y108" s="112">
        <v>372</v>
      </c>
      <c r="Z108" s="112">
        <v>436</v>
      </c>
      <c r="AB108" s="109" t="str">
        <f>TEXT(Z108,"###,###")</f>
        <v>436</v>
      </c>
      <c r="AD108" s="130">
        <f>Z108/($Z$4)*100</f>
        <v>25.692398350029467</v>
      </c>
      <c r="AF108" s="109"/>
    </row>
    <row r="109" spans="1:32" x14ac:dyDescent="0.25">
      <c r="S109" s="115" t="s">
        <v>20</v>
      </c>
      <c r="T109" s="115"/>
      <c r="U109" s="112"/>
      <c r="V109" s="112">
        <v>240</v>
      </c>
      <c r="W109" s="112">
        <v>228</v>
      </c>
      <c r="X109" s="112">
        <v>190</v>
      </c>
      <c r="Y109" s="112">
        <v>220</v>
      </c>
      <c r="Z109" s="112">
        <v>290</v>
      </c>
      <c r="AB109" s="109" t="str">
        <f>TEXT(Z109,"###,###")</f>
        <v>290</v>
      </c>
      <c r="AD109" s="130">
        <f>Z109/($Z$4)*100</f>
        <v>17.088980553918681</v>
      </c>
      <c r="AF109" s="109"/>
    </row>
    <row r="110" spans="1:32" x14ac:dyDescent="0.25">
      <c r="S110" s="115" t="s">
        <v>21</v>
      </c>
      <c r="T110" s="115"/>
      <c r="U110" s="112"/>
      <c r="V110" s="112">
        <v>258</v>
      </c>
      <c r="W110" s="112">
        <v>257</v>
      </c>
      <c r="X110" s="112">
        <v>251</v>
      </c>
      <c r="Y110" s="112">
        <v>334</v>
      </c>
      <c r="Z110" s="112">
        <v>284</v>
      </c>
      <c r="AB110" s="109" t="str">
        <f>TEXT(Z110,"###,###")</f>
        <v>284</v>
      </c>
      <c r="AD110" s="130">
        <f>Z110/($Z$4)*100</f>
        <v>16.735415439010019</v>
      </c>
      <c r="AF110" s="109"/>
    </row>
    <row r="111" spans="1:32" x14ac:dyDescent="0.25">
      <c r="S111" s="115" t="s">
        <v>22</v>
      </c>
      <c r="T111" s="115"/>
      <c r="U111" s="112"/>
      <c r="V111" s="112">
        <v>322</v>
      </c>
      <c r="W111" s="112">
        <v>385</v>
      </c>
      <c r="X111" s="112">
        <v>348</v>
      </c>
      <c r="Y111" s="112">
        <v>382</v>
      </c>
      <c r="Z111" s="112">
        <v>379</v>
      </c>
      <c r="AB111" s="109" t="str">
        <f>TEXT(Z111,"###,###")</f>
        <v>379</v>
      </c>
      <c r="AD111" s="130">
        <f>Z111/($Z$4)*100</f>
        <v>22.333529758397173</v>
      </c>
      <c r="AF111" s="109"/>
    </row>
    <row r="112" spans="1:32" x14ac:dyDescent="0.25">
      <c r="S112" s="118" t="s">
        <v>53</v>
      </c>
      <c r="T112" s="118"/>
      <c r="U112" s="112"/>
      <c r="V112" s="112">
        <v>1305</v>
      </c>
      <c r="W112" s="112">
        <v>1630</v>
      </c>
      <c r="X112" s="112">
        <v>1399</v>
      </c>
      <c r="Y112" s="112">
        <v>1656</v>
      </c>
      <c r="Z112" s="112">
        <v>1697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43.82</v>
      </c>
      <c r="W118" s="131">
        <v>44.79</v>
      </c>
      <c r="X118" s="131">
        <v>44.43</v>
      </c>
      <c r="Y118" s="131">
        <v>44.69</v>
      </c>
      <c r="Z118" s="131">
        <v>44.66</v>
      </c>
      <c r="AB118" s="109" t="str">
        <f>TEXT(Z118,"##.0")</f>
        <v>44.7</v>
      </c>
    </row>
    <row r="120" spans="19:32" x14ac:dyDescent="0.25">
      <c r="S120" s="101" t="s">
        <v>100</v>
      </c>
      <c r="T120" s="112"/>
      <c r="U120" s="112"/>
      <c r="V120" s="112">
        <v>581</v>
      </c>
      <c r="W120" s="112">
        <v>655</v>
      </c>
      <c r="X120" s="112">
        <v>618</v>
      </c>
      <c r="Y120" s="112">
        <v>673</v>
      </c>
      <c r="Z120" s="112">
        <v>689</v>
      </c>
      <c r="AB120" s="109" t="str">
        <f>TEXT(Z120,"###,###")</f>
        <v>689</v>
      </c>
    </row>
    <row r="121" spans="19:32" x14ac:dyDescent="0.25">
      <c r="S121" s="101" t="s">
        <v>101</v>
      </c>
      <c r="T121" s="112"/>
      <c r="U121" s="112"/>
      <c r="V121" s="112">
        <v>152</v>
      </c>
      <c r="W121" s="112">
        <v>256</v>
      </c>
      <c r="X121" s="112">
        <v>169</v>
      </c>
      <c r="Y121" s="112">
        <v>224</v>
      </c>
      <c r="Z121" s="112">
        <v>233</v>
      </c>
      <c r="AB121" s="109" t="str">
        <f>TEXT(Z121,"###,###")</f>
        <v>233</v>
      </c>
    </row>
    <row r="122" spans="19:32" x14ac:dyDescent="0.25">
      <c r="S122" s="101" t="s">
        <v>102</v>
      </c>
      <c r="T122" s="112"/>
      <c r="U122" s="112"/>
      <c r="V122" s="112">
        <v>142</v>
      </c>
      <c r="W122" s="112">
        <v>208</v>
      </c>
      <c r="X122" s="112">
        <v>166</v>
      </c>
      <c r="Y122" s="112">
        <v>194</v>
      </c>
      <c r="Z122" s="112">
        <v>194</v>
      </c>
      <c r="AB122" s="109" t="str">
        <f>TEXT(Z122,"###,###")</f>
        <v>194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723</v>
      </c>
      <c r="W124" s="112">
        <v>863</v>
      </c>
      <c r="X124" s="112">
        <v>784</v>
      </c>
      <c r="Y124" s="112">
        <v>867</v>
      </c>
      <c r="Z124" s="112">
        <v>883</v>
      </c>
      <c r="AB124" s="109" t="str">
        <f>TEXT(Z124,"###,###")</f>
        <v>883</v>
      </c>
      <c r="AD124" s="127">
        <f>Z124/$Z$7*100</f>
        <v>79.335130278526506</v>
      </c>
    </row>
    <row r="125" spans="19:32" x14ac:dyDescent="0.25">
      <c r="S125" s="101" t="s">
        <v>104</v>
      </c>
      <c r="T125" s="112"/>
      <c r="U125" s="112"/>
      <c r="V125" s="112">
        <v>294</v>
      </c>
      <c r="W125" s="112">
        <v>464</v>
      </c>
      <c r="X125" s="112">
        <v>335</v>
      </c>
      <c r="Y125" s="112">
        <v>418</v>
      </c>
      <c r="Z125" s="112">
        <v>427</v>
      </c>
      <c r="AB125" s="109" t="str">
        <f>TEXT(Z125,"###,###")</f>
        <v>427</v>
      </c>
      <c r="AD125" s="127">
        <f>Z125/$Z$7*100</f>
        <v>38.364779874213838</v>
      </c>
    </row>
    <row r="127" spans="19:32" x14ac:dyDescent="0.25">
      <c r="S127" s="101" t="s">
        <v>105</v>
      </c>
      <c r="T127" s="112"/>
      <c r="U127" s="112"/>
      <c r="V127" s="112">
        <v>438</v>
      </c>
      <c r="W127" s="112">
        <v>577</v>
      </c>
      <c r="X127" s="112">
        <v>472</v>
      </c>
      <c r="Y127" s="112">
        <v>555</v>
      </c>
      <c r="Z127" s="112">
        <v>568</v>
      </c>
      <c r="AB127" s="109" t="str">
        <f>TEXT(Z127,"###,###")</f>
        <v>568</v>
      </c>
      <c r="AD127" s="127">
        <f>Z127/$Z$7*100</f>
        <v>51.033243486073673</v>
      </c>
    </row>
    <row r="128" spans="19:32" x14ac:dyDescent="0.25">
      <c r="S128" s="101" t="s">
        <v>106</v>
      </c>
      <c r="T128" s="112"/>
      <c r="U128" s="112"/>
      <c r="V128" s="112">
        <v>438</v>
      </c>
      <c r="W128" s="112">
        <v>551</v>
      </c>
      <c r="X128" s="112">
        <v>480</v>
      </c>
      <c r="Y128" s="112">
        <v>547</v>
      </c>
      <c r="Z128" s="112">
        <v>545</v>
      </c>
      <c r="AB128" s="109" t="str">
        <f>TEXT(Z128,"###,###")</f>
        <v>545</v>
      </c>
      <c r="AD128" s="127">
        <f>Z128/$Z$7*100</f>
        <v>48.966756513926327</v>
      </c>
    </row>
    <row r="130" spans="19:20" x14ac:dyDescent="0.25">
      <c r="S130" s="101" t="s">
        <v>280</v>
      </c>
      <c r="T130" s="127">
        <v>61.904761904761905</v>
      </c>
    </row>
    <row r="131" spans="19:20" x14ac:dyDescent="0.25">
      <c r="S131" s="101" t="s">
        <v>281</v>
      </c>
      <c r="T131" s="127">
        <v>20.934411500449237</v>
      </c>
    </row>
    <row r="132" spans="19:20" x14ac:dyDescent="0.25">
      <c r="S132" s="101" t="s">
        <v>282</v>
      </c>
      <c r="T132" s="127">
        <v>17.430368373764601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7000CDD-53CA-459B-B916-17B9B3EC57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A60E8DC-B6A7-48EE-B94B-D461349E826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6CADA6D-3787-4DD6-846F-CC8F14ABEA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32C8DA1-7B93-434F-B461-ADD562D222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CD4E6-7D0B-4B9F-8D8D-E06DCF15E98D}">
  <sheetPr codeName="Sheet13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181</v>
      </c>
      <c r="T1" s="99"/>
      <c r="U1" s="99"/>
      <c r="V1" s="99"/>
      <c r="W1" s="99"/>
      <c r="X1" s="99"/>
      <c r="Y1" s="100" t="s">
        <v>266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181</v>
      </c>
      <c r="Y3" s="105" t="s">
        <v>266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9.69 Torres,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2223</v>
      </c>
      <c r="W4" s="108">
        <v>2560</v>
      </c>
      <c r="X4" s="108">
        <v>2460</v>
      </c>
      <c r="Y4" s="108">
        <v>2409</v>
      </c>
      <c r="Z4" s="108">
        <v>2410</v>
      </c>
      <c r="AB4" s="109" t="str">
        <f>TEXT(Z4,"###,###")</f>
        <v>2,410</v>
      </c>
      <c r="AD4" s="110">
        <f>Z4/Y4-1</f>
        <v>4.1511000415117572E-4</v>
      </c>
      <c r="AF4" s="110">
        <f>Z4/V4-1</f>
        <v>8.4120557804768348E-2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1082</v>
      </c>
      <c r="W5" s="108">
        <v>1241</v>
      </c>
      <c r="X5" s="108">
        <v>1165</v>
      </c>
      <c r="Y5" s="108">
        <v>1156</v>
      </c>
      <c r="Z5" s="108">
        <v>1174</v>
      </c>
      <c r="AB5" s="109" t="str">
        <f>TEXT(Z5,"###,###")</f>
        <v>1,174</v>
      </c>
      <c r="AD5" s="110">
        <f t="shared" ref="AD5:AD9" si="0">Z5/Y5-1</f>
        <v>1.5570934256055269E-2</v>
      </c>
      <c r="AF5" s="110">
        <f t="shared" ref="AF5:AF9" si="1">Z5/V5-1</f>
        <v>8.5027726432532313E-2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1149</v>
      </c>
      <c r="W6" s="108">
        <v>1319</v>
      </c>
      <c r="X6" s="108">
        <v>1291</v>
      </c>
      <c r="Y6" s="108">
        <v>1259</v>
      </c>
      <c r="Z6" s="108">
        <v>1224</v>
      </c>
      <c r="AB6" s="109" t="str">
        <f>TEXT(Z6,"###,###")</f>
        <v>1,224</v>
      </c>
      <c r="AD6" s="110">
        <f t="shared" si="0"/>
        <v>-2.7799841143764881E-2</v>
      </c>
      <c r="AF6" s="110">
        <f t="shared" si="1"/>
        <v>6.5274151436031325E-2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1625</v>
      </c>
      <c r="W7" s="108">
        <v>1972</v>
      </c>
      <c r="X7" s="108">
        <v>1823</v>
      </c>
      <c r="Y7" s="108">
        <v>1853</v>
      </c>
      <c r="Z7" s="108">
        <v>1837</v>
      </c>
      <c r="AB7" s="109" t="str">
        <f>TEXT(Z7,"###,###")</f>
        <v>1,837</v>
      </c>
      <c r="AD7" s="110">
        <f t="shared" si="0"/>
        <v>-8.634646519158129E-3</v>
      </c>
      <c r="AF7" s="110">
        <f t="shared" si="1"/>
        <v>0.13046153846153841</v>
      </c>
    </row>
    <row r="8" spans="1:32" ht="17.25" customHeight="1" x14ac:dyDescent="0.25">
      <c r="A8" s="64" t="s">
        <v>12</v>
      </c>
      <c r="B8" s="65"/>
      <c r="C8" s="29"/>
      <c r="D8" s="66" t="str">
        <f>AB4</f>
        <v>2,410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1,837</v>
      </c>
      <c r="P8" s="67"/>
      <c r="S8" s="107" t="s">
        <v>84</v>
      </c>
      <c r="T8" s="108"/>
      <c r="U8" s="108"/>
      <c r="V8" s="108">
        <v>45965.08</v>
      </c>
      <c r="W8" s="108">
        <v>45909.26</v>
      </c>
      <c r="X8" s="108">
        <v>51200</v>
      </c>
      <c r="Y8" s="108">
        <v>50651.23</v>
      </c>
      <c r="Z8" s="108">
        <v>53094.25</v>
      </c>
      <c r="AB8" s="109" t="str">
        <f>TEXT(Z8,"$###,###")</f>
        <v>$53,094</v>
      </c>
      <c r="AD8" s="110">
        <f t="shared" si="0"/>
        <v>4.8232194953607088E-2</v>
      </c>
      <c r="AF8" s="110">
        <f t="shared" si="1"/>
        <v>0.15509969742247809</v>
      </c>
    </row>
    <row r="9" spans="1:32" x14ac:dyDescent="0.25">
      <c r="A9" s="30" t="s">
        <v>14</v>
      </c>
      <c r="B9" s="71"/>
      <c r="C9" s="72"/>
      <c r="D9" s="73">
        <f>AD104</f>
        <v>49.253112033195023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48.176374523679911</v>
      </c>
      <c r="P9" s="74" t="s">
        <v>85</v>
      </c>
      <c r="S9" s="107" t="s">
        <v>7</v>
      </c>
      <c r="T9" s="108"/>
      <c r="U9" s="108"/>
      <c r="V9" s="108">
        <v>95258947</v>
      </c>
      <c r="W9" s="108">
        <v>115862894</v>
      </c>
      <c r="X9" s="108">
        <v>114684003</v>
      </c>
      <c r="Y9" s="108">
        <v>120077677</v>
      </c>
      <c r="Z9" s="108">
        <v>119754831</v>
      </c>
      <c r="AB9" s="109" t="str">
        <f>TEXT(Z9/1000000,"$#,###.0")&amp;" mil"</f>
        <v>$119.8 mil</v>
      </c>
      <c r="AD9" s="110">
        <f t="shared" si="0"/>
        <v>-2.688642952344944E-3</v>
      </c>
      <c r="AF9" s="110">
        <f t="shared" si="1"/>
        <v>0.25715048057375656</v>
      </c>
    </row>
    <row r="10" spans="1:32" x14ac:dyDescent="0.25">
      <c r="A10" s="30" t="s">
        <v>17</v>
      </c>
      <c r="B10" s="71"/>
      <c r="C10" s="72"/>
      <c r="D10" s="73">
        <f>AD105</f>
        <v>47.344398340248958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50.898203592814376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91.344583560152429</v>
      </c>
      <c r="P11" s="74" t="s">
        <v>85</v>
      </c>
      <c r="S11" s="107" t="s">
        <v>29</v>
      </c>
      <c r="T11" s="112"/>
      <c r="U11" s="112"/>
      <c r="V11" s="112">
        <v>2074</v>
      </c>
      <c r="W11" s="112">
        <v>2382</v>
      </c>
      <c r="X11" s="112">
        <v>2308</v>
      </c>
      <c r="Y11" s="112">
        <v>2246</v>
      </c>
      <c r="Z11" s="112">
        <v>2253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4.0827436037016875</v>
      </c>
      <c r="P12" s="74" t="s">
        <v>85</v>
      </c>
      <c r="S12" s="107" t="s">
        <v>30</v>
      </c>
      <c r="T12" s="112"/>
      <c r="U12" s="112"/>
      <c r="V12" s="112">
        <v>152</v>
      </c>
      <c r="W12" s="112">
        <v>180</v>
      </c>
      <c r="X12" s="112">
        <v>152</v>
      </c>
      <c r="Y12" s="112">
        <v>162</v>
      </c>
      <c r="Z12" s="112">
        <v>157</v>
      </c>
    </row>
    <row r="13" spans="1:32" ht="15" customHeight="1" x14ac:dyDescent="0.25">
      <c r="A13" s="30" t="s">
        <v>19</v>
      </c>
      <c r="B13" s="72"/>
      <c r="C13" s="72"/>
      <c r="D13" s="73">
        <f>AD108</f>
        <v>9.0871369294605806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4.4093630919978226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16.804979253112034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39.7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23.858921161825727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13.695652173913043</v>
      </c>
      <c r="P15" s="74" t="s">
        <v>85</v>
      </c>
      <c r="S15" s="115" t="s">
        <v>61</v>
      </c>
      <c r="T15" s="115"/>
      <c r="U15" s="116"/>
      <c r="V15" s="116">
        <v>69</v>
      </c>
      <c r="W15" s="116">
        <v>95</v>
      </c>
      <c r="X15" s="116">
        <v>68</v>
      </c>
      <c r="Y15" s="112">
        <v>73</v>
      </c>
      <c r="Z15" s="112">
        <v>61</v>
      </c>
      <c r="AB15" s="117">
        <f t="shared" ref="AB15:AB34" si="2">IF(Z15="np",0,Z15/$Z$34)</f>
        <v>2.5311203319502075E-2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46.97095435684647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86.304347826086953</v>
      </c>
      <c r="P16" s="37" t="s">
        <v>85</v>
      </c>
      <c r="S16" s="115" t="s">
        <v>62</v>
      </c>
      <c r="T16" s="115"/>
      <c r="U16" s="116"/>
      <c r="V16" s="116">
        <v>7</v>
      </c>
      <c r="W16" s="116">
        <v>14</v>
      </c>
      <c r="X16" s="116">
        <v>12</v>
      </c>
      <c r="Y16" s="112">
        <v>7</v>
      </c>
      <c r="Z16" s="112">
        <v>11</v>
      </c>
      <c r="AB16" s="117">
        <f t="shared" si="2"/>
        <v>4.5643153526970957E-3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16</v>
      </c>
      <c r="W17" s="116">
        <v>24</v>
      </c>
      <c r="X17" s="116">
        <v>15</v>
      </c>
      <c r="Y17" s="112">
        <v>22</v>
      </c>
      <c r="Z17" s="112">
        <v>37</v>
      </c>
      <c r="AB17" s="117">
        <f t="shared" si="2"/>
        <v>1.5352697095435684E-2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15</v>
      </c>
      <c r="W18" s="116">
        <v>20</v>
      </c>
      <c r="X18" s="116">
        <v>13</v>
      </c>
      <c r="Y18" s="112">
        <v>23</v>
      </c>
      <c r="Z18" s="112">
        <v>14</v>
      </c>
      <c r="AB18" s="117">
        <f t="shared" si="2"/>
        <v>5.8091286307053944E-3</v>
      </c>
    </row>
    <row r="19" spans="1:28" x14ac:dyDescent="0.25">
      <c r="A19" s="63" t="str">
        <f>$S$1&amp;" ("&amp;$V$2&amp;" to "&amp;$Z$2&amp;")"</f>
        <v>Torres (2016-17 to 2020-21)</v>
      </c>
      <c r="B19" s="63"/>
      <c r="C19" s="63"/>
      <c r="D19" s="63"/>
      <c r="E19" s="63"/>
      <c r="F19" s="63"/>
      <c r="G19" s="63" t="str">
        <f>$S$1&amp;" ("&amp;$V$2&amp;" to "&amp;$Z$2&amp;")"</f>
        <v>Torres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148</v>
      </c>
      <c r="W19" s="116">
        <v>158</v>
      </c>
      <c r="X19" s="116">
        <v>183</v>
      </c>
      <c r="Y19" s="112">
        <v>134</v>
      </c>
      <c r="Z19" s="112">
        <v>146</v>
      </c>
      <c r="AB19" s="117">
        <f t="shared" si="2"/>
        <v>6.0580912863070539E-2</v>
      </c>
    </row>
    <row r="20" spans="1:28" x14ac:dyDescent="0.25">
      <c r="S20" s="115" t="s">
        <v>66</v>
      </c>
      <c r="T20" s="115"/>
      <c r="U20" s="116"/>
      <c r="V20" s="116">
        <v>28</v>
      </c>
      <c r="W20" s="116">
        <v>31</v>
      </c>
      <c r="X20" s="116">
        <v>26</v>
      </c>
      <c r="Y20" s="112">
        <v>30</v>
      </c>
      <c r="Z20" s="112">
        <v>23</v>
      </c>
      <c r="AB20" s="117">
        <f t="shared" si="2"/>
        <v>9.5435684647302912E-3</v>
      </c>
    </row>
    <row r="21" spans="1:28" x14ac:dyDescent="0.25">
      <c r="S21" s="115" t="s">
        <v>67</v>
      </c>
      <c r="T21" s="115"/>
      <c r="U21" s="116"/>
      <c r="V21" s="116">
        <v>212</v>
      </c>
      <c r="W21" s="116">
        <v>256</v>
      </c>
      <c r="X21" s="116">
        <v>225</v>
      </c>
      <c r="Y21" s="112">
        <v>203</v>
      </c>
      <c r="Z21" s="112">
        <v>223</v>
      </c>
      <c r="AB21" s="117">
        <f t="shared" si="2"/>
        <v>9.2531120331950212E-2</v>
      </c>
    </row>
    <row r="22" spans="1:28" x14ac:dyDescent="0.25">
      <c r="S22" s="115" t="s">
        <v>68</v>
      </c>
      <c r="T22" s="115"/>
      <c r="U22" s="116"/>
      <c r="V22" s="116">
        <v>148</v>
      </c>
      <c r="W22" s="116">
        <v>202</v>
      </c>
      <c r="X22" s="116">
        <v>109</v>
      </c>
      <c r="Y22" s="112">
        <v>166</v>
      </c>
      <c r="Z22" s="112">
        <v>162</v>
      </c>
      <c r="AB22" s="117">
        <f t="shared" si="2"/>
        <v>6.721991701244813E-2</v>
      </c>
    </row>
    <row r="23" spans="1:28" x14ac:dyDescent="0.25">
      <c r="S23" s="115" t="s">
        <v>69</v>
      </c>
      <c r="T23" s="115"/>
      <c r="U23" s="116"/>
      <c r="V23" s="116">
        <v>82</v>
      </c>
      <c r="W23" s="116">
        <v>111</v>
      </c>
      <c r="X23" s="116">
        <v>122</v>
      </c>
      <c r="Y23" s="112">
        <v>136</v>
      </c>
      <c r="Z23" s="112">
        <v>137</v>
      </c>
      <c r="AB23" s="117">
        <f t="shared" si="2"/>
        <v>5.6846473029045642E-2</v>
      </c>
    </row>
    <row r="24" spans="1:28" x14ac:dyDescent="0.25">
      <c r="S24" s="115" t="s">
        <v>70</v>
      </c>
      <c r="T24" s="115"/>
      <c r="U24" s="116"/>
      <c r="V24" s="116">
        <v>13</v>
      </c>
      <c r="W24" s="116">
        <v>16</v>
      </c>
      <c r="X24" s="116">
        <v>11</v>
      </c>
      <c r="Y24" s="112">
        <v>16</v>
      </c>
      <c r="Z24" s="112">
        <v>17</v>
      </c>
      <c r="AB24" s="117">
        <f t="shared" si="2"/>
        <v>7.053941908713693E-3</v>
      </c>
    </row>
    <row r="25" spans="1:28" x14ac:dyDescent="0.25">
      <c r="S25" s="115" t="s">
        <v>71</v>
      </c>
      <c r="T25" s="115"/>
      <c r="U25" s="116"/>
      <c r="V25" s="116">
        <v>21</v>
      </c>
      <c r="W25" s="116">
        <v>28</v>
      </c>
      <c r="X25" s="116">
        <v>30</v>
      </c>
      <c r="Y25" s="112">
        <v>27</v>
      </c>
      <c r="Z25" s="112">
        <v>26</v>
      </c>
      <c r="AB25" s="117">
        <f t="shared" si="2"/>
        <v>1.0788381742738589E-2</v>
      </c>
    </row>
    <row r="26" spans="1:28" x14ac:dyDescent="0.25">
      <c r="S26" s="115" t="s">
        <v>72</v>
      </c>
      <c r="T26" s="115"/>
      <c r="U26" s="116"/>
      <c r="V26" s="116">
        <v>35</v>
      </c>
      <c r="W26" s="116">
        <v>56</v>
      </c>
      <c r="X26" s="116">
        <v>17</v>
      </c>
      <c r="Y26" s="112">
        <v>20</v>
      </c>
      <c r="Z26" s="112">
        <v>38</v>
      </c>
      <c r="AB26" s="117">
        <f t="shared" si="2"/>
        <v>1.5767634854771784E-2</v>
      </c>
    </row>
    <row r="27" spans="1:28" x14ac:dyDescent="0.25">
      <c r="S27" s="115" t="s">
        <v>73</v>
      </c>
      <c r="T27" s="115"/>
      <c r="U27" s="116"/>
      <c r="V27" s="116">
        <v>103</v>
      </c>
      <c r="W27" s="116">
        <v>79</v>
      </c>
      <c r="X27" s="116">
        <v>64</v>
      </c>
      <c r="Y27" s="112">
        <v>53</v>
      </c>
      <c r="Z27" s="112">
        <v>52</v>
      </c>
      <c r="AB27" s="117">
        <f t="shared" si="2"/>
        <v>2.1576763485477178E-2</v>
      </c>
    </row>
    <row r="28" spans="1:28" x14ac:dyDescent="0.25">
      <c r="S28" s="115" t="s">
        <v>74</v>
      </c>
      <c r="T28" s="115"/>
      <c r="U28" s="116"/>
      <c r="V28" s="116">
        <v>94</v>
      </c>
      <c r="W28" s="116">
        <v>87</v>
      </c>
      <c r="X28" s="116">
        <v>97</v>
      </c>
      <c r="Y28" s="112">
        <v>76</v>
      </c>
      <c r="Z28" s="112">
        <v>95</v>
      </c>
      <c r="AB28" s="117">
        <f t="shared" si="2"/>
        <v>3.9419087136929459E-2</v>
      </c>
    </row>
    <row r="29" spans="1:28" x14ac:dyDescent="0.25">
      <c r="S29" s="115" t="s">
        <v>75</v>
      </c>
      <c r="T29" s="115"/>
      <c r="U29" s="116"/>
      <c r="V29" s="116">
        <v>374</v>
      </c>
      <c r="W29" s="116">
        <v>325</v>
      </c>
      <c r="X29" s="116">
        <v>449</v>
      </c>
      <c r="Y29" s="112">
        <v>325</v>
      </c>
      <c r="Z29" s="112">
        <v>331</v>
      </c>
      <c r="AB29" s="117">
        <f t="shared" si="2"/>
        <v>0.13734439834024897</v>
      </c>
    </row>
    <row r="30" spans="1:28" x14ac:dyDescent="0.25">
      <c r="S30" s="115" t="s">
        <v>76</v>
      </c>
      <c r="T30" s="115"/>
      <c r="U30" s="116"/>
      <c r="V30" s="116">
        <v>276</v>
      </c>
      <c r="W30" s="116">
        <v>293</v>
      </c>
      <c r="X30" s="116">
        <v>249</v>
      </c>
      <c r="Y30" s="112">
        <v>294</v>
      </c>
      <c r="Z30" s="112">
        <v>269</v>
      </c>
      <c r="AB30" s="117">
        <f t="shared" si="2"/>
        <v>0.11161825726141079</v>
      </c>
    </row>
    <row r="31" spans="1:28" x14ac:dyDescent="0.25">
      <c r="S31" s="115" t="s">
        <v>77</v>
      </c>
      <c r="T31" s="115"/>
      <c r="U31" s="116"/>
      <c r="V31" s="116">
        <v>426</v>
      </c>
      <c r="W31" s="116">
        <v>524</v>
      </c>
      <c r="X31" s="116">
        <v>588</v>
      </c>
      <c r="Y31" s="112">
        <v>673</v>
      </c>
      <c r="Z31" s="112">
        <v>659</v>
      </c>
      <c r="AB31" s="117">
        <f t="shared" si="2"/>
        <v>0.27344398340248965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11</v>
      </c>
      <c r="W32" s="116">
        <v>7</v>
      </c>
      <c r="X32" s="116">
        <v>13</v>
      </c>
      <c r="Y32" s="112">
        <v>10</v>
      </c>
      <c r="Z32" s="112">
        <v>11</v>
      </c>
      <c r="AB32" s="117">
        <f t="shared" si="2"/>
        <v>4.5643153526970957E-3</v>
      </c>
    </row>
    <row r="33" spans="19:32" x14ac:dyDescent="0.25">
      <c r="S33" s="115" t="s">
        <v>79</v>
      </c>
      <c r="T33" s="115"/>
      <c r="U33" s="116"/>
      <c r="V33" s="116">
        <v>45</v>
      </c>
      <c r="W33" s="116">
        <v>70</v>
      </c>
      <c r="X33" s="116">
        <v>71</v>
      </c>
      <c r="Y33" s="112">
        <v>69</v>
      </c>
      <c r="Z33" s="112">
        <v>61</v>
      </c>
      <c r="AB33" s="117">
        <f t="shared" si="2"/>
        <v>2.5311203319502075E-2</v>
      </c>
    </row>
    <row r="34" spans="19:32" x14ac:dyDescent="0.25">
      <c r="S34" s="118" t="s">
        <v>53</v>
      </c>
      <c r="T34" s="118"/>
      <c r="U34" s="119"/>
      <c r="V34" s="119">
        <v>2226</v>
      </c>
      <c r="W34" s="119">
        <v>2564</v>
      </c>
      <c r="X34" s="119">
        <v>2462</v>
      </c>
      <c r="Y34" s="120">
        <v>2414</v>
      </c>
      <c r="Z34" s="120">
        <v>2410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1365</v>
      </c>
      <c r="W37" s="112">
        <v>1703</v>
      </c>
      <c r="X37" s="112">
        <v>1525</v>
      </c>
      <c r="Y37" s="112">
        <v>1561</v>
      </c>
      <c r="Z37" s="112">
        <v>1588</v>
      </c>
      <c r="AB37" s="132">
        <f>Z37/Z40*100</f>
        <v>86.304347826086953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267</v>
      </c>
      <c r="W38" s="112">
        <v>265</v>
      </c>
      <c r="X38" s="112">
        <v>289</v>
      </c>
      <c r="Y38" s="112">
        <v>291</v>
      </c>
      <c r="Z38" s="112">
        <v>252</v>
      </c>
      <c r="AB38" s="132">
        <f>Z38/Z40*100</f>
        <v>13.695652173913043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1632</v>
      </c>
      <c r="W40" s="112">
        <v>1968</v>
      </c>
      <c r="X40" s="112">
        <v>1814</v>
      </c>
      <c r="Y40" s="112">
        <v>1852</v>
      </c>
      <c r="Z40" s="112">
        <v>1840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7</v>
      </c>
      <c r="Z44" s="112">
        <v>2</v>
      </c>
    </row>
    <row r="45" spans="19:32" x14ac:dyDescent="0.25">
      <c r="S45" s="115" t="s">
        <v>37</v>
      </c>
      <c r="T45" s="115"/>
      <c r="U45" s="112"/>
      <c r="V45" s="112">
        <v>18</v>
      </c>
      <c r="W45" s="112">
        <v>16</v>
      </c>
      <c r="X45" s="112">
        <v>17</v>
      </c>
      <c r="Y45" s="112">
        <v>23</v>
      </c>
      <c r="Z45" s="112">
        <v>15</v>
      </c>
    </row>
    <row r="46" spans="19:32" x14ac:dyDescent="0.25">
      <c r="S46" s="115" t="s">
        <v>38</v>
      </c>
      <c r="T46" s="115"/>
      <c r="U46" s="112"/>
      <c r="V46" s="112">
        <v>78</v>
      </c>
      <c r="W46" s="112">
        <v>76</v>
      </c>
      <c r="X46" s="112">
        <v>74</v>
      </c>
      <c r="Y46" s="112">
        <v>79</v>
      </c>
      <c r="Z46" s="112">
        <v>80</v>
      </c>
    </row>
    <row r="47" spans="19:32" x14ac:dyDescent="0.25">
      <c r="S47" s="115" t="s">
        <v>39</v>
      </c>
      <c r="T47" s="115"/>
      <c r="U47" s="112"/>
      <c r="V47" s="112">
        <v>96</v>
      </c>
      <c r="W47" s="112">
        <v>120</v>
      </c>
      <c r="X47" s="112">
        <v>112</v>
      </c>
      <c r="Y47" s="112">
        <v>100</v>
      </c>
      <c r="Z47" s="112">
        <v>109</v>
      </c>
    </row>
    <row r="48" spans="19:32" x14ac:dyDescent="0.25">
      <c r="S48" s="115" t="s">
        <v>40</v>
      </c>
      <c r="T48" s="115"/>
      <c r="U48" s="112"/>
      <c r="V48" s="112">
        <v>163</v>
      </c>
      <c r="W48" s="112">
        <v>166</v>
      </c>
      <c r="X48" s="112">
        <v>166</v>
      </c>
      <c r="Y48" s="112">
        <v>151</v>
      </c>
      <c r="Z48" s="112">
        <v>172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160</v>
      </c>
      <c r="W49" s="112">
        <v>183</v>
      </c>
      <c r="X49" s="112">
        <v>167</v>
      </c>
      <c r="Y49" s="112">
        <v>166</v>
      </c>
      <c r="Z49" s="112">
        <v>154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Torres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93</v>
      </c>
      <c r="W50" s="112">
        <v>110</v>
      </c>
      <c r="X50" s="112">
        <v>122</v>
      </c>
      <c r="Y50" s="112">
        <v>110</v>
      </c>
      <c r="Z50" s="112">
        <v>150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107</v>
      </c>
      <c r="W51" s="112">
        <v>115</v>
      </c>
      <c r="X51" s="112">
        <v>92</v>
      </c>
      <c r="Y51" s="112">
        <v>103</v>
      </c>
      <c r="Z51" s="112">
        <v>105</v>
      </c>
    </row>
    <row r="52" spans="1:26" ht="15" customHeight="1" x14ac:dyDescent="0.25">
      <c r="S52" s="115" t="s">
        <v>44</v>
      </c>
      <c r="T52" s="115"/>
      <c r="U52" s="112"/>
      <c r="V52" s="112">
        <v>103</v>
      </c>
      <c r="W52" s="112">
        <v>118</v>
      </c>
      <c r="X52" s="112">
        <v>107</v>
      </c>
      <c r="Y52" s="112">
        <v>98</v>
      </c>
      <c r="Z52" s="112">
        <v>86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92</v>
      </c>
      <c r="W53" s="112">
        <v>111</v>
      </c>
      <c r="X53" s="112">
        <v>100</v>
      </c>
      <c r="Y53" s="112">
        <v>88</v>
      </c>
      <c r="Z53" s="112">
        <v>93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100</v>
      </c>
      <c r="W54" s="112">
        <v>120</v>
      </c>
      <c r="X54" s="112">
        <v>99</v>
      </c>
      <c r="Y54" s="112">
        <v>106</v>
      </c>
      <c r="Z54" s="112">
        <v>85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50</v>
      </c>
      <c r="W55" s="112">
        <v>67</v>
      </c>
      <c r="X55" s="112">
        <v>62</v>
      </c>
      <c r="Y55" s="112">
        <v>69</v>
      </c>
      <c r="Z55" s="112">
        <v>73</v>
      </c>
    </row>
    <row r="56" spans="1:26" ht="15" customHeight="1" x14ac:dyDescent="0.25">
      <c r="S56" s="115" t="s">
        <v>48</v>
      </c>
      <c r="T56" s="115"/>
      <c r="U56" s="112"/>
      <c r="V56" s="112">
        <v>25</v>
      </c>
      <c r="W56" s="112">
        <v>22</v>
      </c>
      <c r="X56" s="112">
        <v>30</v>
      </c>
      <c r="Y56" s="112">
        <v>37</v>
      </c>
      <c r="Z56" s="112">
        <v>33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</v>
      </c>
      <c r="W57" s="112">
        <v>16</v>
      </c>
      <c r="X57" s="112">
        <v>9</v>
      </c>
      <c r="Y57" s="112">
        <v>6</v>
      </c>
      <c r="Z57" s="112">
        <v>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</v>
      </c>
      <c r="W58" s="112">
        <v>7</v>
      </c>
      <c r="X58" s="112">
        <v>3</v>
      </c>
      <c r="Y58" s="112">
        <v>8</v>
      </c>
      <c r="Z58" s="112">
        <v>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1078</v>
      </c>
      <c r="W61" s="112">
        <v>1246</v>
      </c>
      <c r="X61" s="112">
        <v>1169</v>
      </c>
      <c r="Y61" s="112">
        <v>1151</v>
      </c>
      <c r="Z61" s="112">
        <v>1174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3</v>
      </c>
      <c r="X63" s="112">
        <v>8</v>
      </c>
      <c r="Y63" s="112">
        <v>0</v>
      </c>
      <c r="Z63" s="112">
        <v>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15</v>
      </c>
      <c r="W64" s="112">
        <v>23</v>
      </c>
      <c r="X64" s="112">
        <v>31</v>
      </c>
      <c r="Y64" s="112">
        <v>24</v>
      </c>
      <c r="Z64" s="112">
        <v>24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Torres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82</v>
      </c>
      <c r="W65" s="112">
        <v>61</v>
      </c>
      <c r="X65" s="112">
        <v>79</v>
      </c>
      <c r="Y65" s="112">
        <v>64</v>
      </c>
      <c r="Z65" s="112">
        <v>74</v>
      </c>
    </row>
    <row r="66" spans="1:26" x14ac:dyDescent="0.25">
      <c r="S66" s="115" t="s">
        <v>39</v>
      </c>
      <c r="T66" s="115"/>
      <c r="U66" s="112"/>
      <c r="V66" s="112">
        <v>100</v>
      </c>
      <c r="W66" s="112">
        <v>105</v>
      </c>
      <c r="X66" s="112">
        <v>98</v>
      </c>
      <c r="Y66" s="112">
        <v>92</v>
      </c>
      <c r="Z66" s="112">
        <v>102</v>
      </c>
    </row>
    <row r="67" spans="1:26" x14ac:dyDescent="0.25">
      <c r="S67" s="115" t="s">
        <v>40</v>
      </c>
      <c r="T67" s="115"/>
      <c r="U67" s="112"/>
      <c r="V67" s="112">
        <v>178</v>
      </c>
      <c r="W67" s="112">
        <v>207</v>
      </c>
      <c r="X67" s="112">
        <v>184</v>
      </c>
      <c r="Y67" s="112">
        <v>176</v>
      </c>
      <c r="Z67" s="112">
        <v>143</v>
      </c>
    </row>
    <row r="68" spans="1:26" x14ac:dyDescent="0.25">
      <c r="S68" s="115" t="s">
        <v>41</v>
      </c>
      <c r="T68" s="115"/>
      <c r="U68" s="112"/>
      <c r="V68" s="112">
        <v>132</v>
      </c>
      <c r="W68" s="112">
        <v>147</v>
      </c>
      <c r="X68" s="112">
        <v>141</v>
      </c>
      <c r="Y68" s="112">
        <v>158</v>
      </c>
      <c r="Z68" s="112">
        <v>179</v>
      </c>
    </row>
    <row r="69" spans="1:26" x14ac:dyDescent="0.25">
      <c r="S69" s="115" t="s">
        <v>42</v>
      </c>
      <c r="T69" s="115"/>
      <c r="U69" s="112"/>
      <c r="V69" s="112">
        <v>146</v>
      </c>
      <c r="W69" s="112">
        <v>158</v>
      </c>
      <c r="X69" s="112">
        <v>154</v>
      </c>
      <c r="Y69" s="112">
        <v>139</v>
      </c>
      <c r="Z69" s="112">
        <v>138</v>
      </c>
    </row>
    <row r="70" spans="1:26" x14ac:dyDescent="0.25">
      <c r="S70" s="115" t="s">
        <v>43</v>
      </c>
      <c r="T70" s="115"/>
      <c r="U70" s="112"/>
      <c r="V70" s="112">
        <v>131</v>
      </c>
      <c r="W70" s="112">
        <v>134</v>
      </c>
      <c r="X70" s="112">
        <v>139</v>
      </c>
      <c r="Y70" s="112">
        <v>133</v>
      </c>
      <c r="Z70" s="112">
        <v>136</v>
      </c>
    </row>
    <row r="71" spans="1:26" x14ac:dyDescent="0.25">
      <c r="S71" s="115" t="s">
        <v>44</v>
      </c>
      <c r="T71" s="115"/>
      <c r="U71" s="112"/>
      <c r="V71" s="112">
        <v>111</v>
      </c>
      <c r="W71" s="112">
        <v>133</v>
      </c>
      <c r="X71" s="112">
        <v>130</v>
      </c>
      <c r="Y71" s="112">
        <v>132</v>
      </c>
      <c r="Z71" s="112">
        <v>115</v>
      </c>
    </row>
    <row r="72" spans="1:26" x14ac:dyDescent="0.25">
      <c r="S72" s="115" t="s">
        <v>45</v>
      </c>
      <c r="T72" s="115"/>
      <c r="U72" s="112"/>
      <c r="V72" s="112">
        <v>78</v>
      </c>
      <c r="W72" s="112">
        <v>98</v>
      </c>
      <c r="X72" s="112">
        <v>104</v>
      </c>
      <c r="Y72" s="112">
        <v>116</v>
      </c>
      <c r="Z72" s="112">
        <v>108</v>
      </c>
    </row>
    <row r="73" spans="1:26" x14ac:dyDescent="0.25">
      <c r="S73" s="115" t="s">
        <v>46</v>
      </c>
      <c r="T73" s="115"/>
      <c r="U73" s="112"/>
      <c r="V73" s="112">
        <v>99</v>
      </c>
      <c r="W73" s="112">
        <v>133</v>
      </c>
      <c r="X73" s="112">
        <v>113</v>
      </c>
      <c r="Y73" s="112">
        <v>103</v>
      </c>
      <c r="Z73" s="112">
        <v>89</v>
      </c>
    </row>
    <row r="74" spans="1:26" x14ac:dyDescent="0.25">
      <c r="S74" s="115" t="s">
        <v>47</v>
      </c>
      <c r="T74" s="115"/>
      <c r="U74" s="112"/>
      <c r="V74" s="112">
        <v>52</v>
      </c>
      <c r="W74" s="112">
        <v>75</v>
      </c>
      <c r="X74" s="112">
        <v>68</v>
      </c>
      <c r="Y74" s="112">
        <v>69</v>
      </c>
      <c r="Z74" s="112">
        <v>69</v>
      </c>
    </row>
    <row r="75" spans="1:26" x14ac:dyDescent="0.25">
      <c r="S75" s="115" t="s">
        <v>48</v>
      </c>
      <c r="T75" s="115"/>
      <c r="U75" s="112"/>
      <c r="V75" s="112">
        <v>23</v>
      </c>
      <c r="W75" s="112">
        <v>22</v>
      </c>
      <c r="X75" s="112">
        <v>23</v>
      </c>
      <c r="Y75" s="112">
        <v>38</v>
      </c>
      <c r="Z75" s="112">
        <v>32</v>
      </c>
    </row>
    <row r="76" spans="1:26" x14ac:dyDescent="0.25">
      <c r="S76" s="115" t="s">
        <v>49</v>
      </c>
      <c r="T76" s="115"/>
      <c r="U76" s="112"/>
      <c r="V76" s="112">
        <v>3</v>
      </c>
      <c r="W76" s="112">
        <v>10</v>
      </c>
      <c r="X76" s="112">
        <v>9</v>
      </c>
      <c r="Y76" s="112">
        <v>11</v>
      </c>
      <c r="Z76" s="112">
        <v>13</v>
      </c>
    </row>
    <row r="77" spans="1:26" x14ac:dyDescent="0.25">
      <c r="S77" s="115" t="s">
        <v>50</v>
      </c>
      <c r="T77" s="115"/>
      <c r="U77" s="112"/>
      <c r="V77" s="112">
        <v>8</v>
      </c>
      <c r="W77" s="112">
        <v>4</v>
      </c>
      <c r="X77" s="112">
        <v>4</v>
      </c>
      <c r="Y77" s="112">
        <v>0</v>
      </c>
      <c r="Z77" s="112">
        <v>1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1147</v>
      </c>
      <c r="W80" s="112">
        <v>1316</v>
      </c>
      <c r="X80" s="112">
        <v>1291</v>
      </c>
      <c r="Y80" s="112">
        <v>1256</v>
      </c>
      <c r="Z80" s="112">
        <v>1224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Torres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63</v>
      </c>
      <c r="W83" s="112">
        <v>75</v>
      </c>
      <c r="X83" s="112">
        <v>79</v>
      </c>
      <c r="Y83" s="112">
        <v>65</v>
      </c>
      <c r="Z83" s="112">
        <v>60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104</v>
      </c>
      <c r="W84" s="112">
        <v>113</v>
      </c>
      <c r="X84" s="112">
        <v>116</v>
      </c>
      <c r="Y84" s="112">
        <v>135</v>
      </c>
      <c r="Z84" s="112">
        <v>132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137</v>
      </c>
      <c r="W85" s="112">
        <v>164</v>
      </c>
      <c r="X85" s="112">
        <v>149</v>
      </c>
      <c r="Y85" s="112">
        <v>138</v>
      </c>
      <c r="Z85" s="112">
        <v>148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2,410</v>
      </c>
      <c r="D86" s="96">
        <f t="shared" ref="D86:D91" si="4">AD4</f>
        <v>4.1511000415117572E-4</v>
      </c>
      <c r="E86" s="97">
        <f t="shared" ref="E86:E91" si="5">AD4</f>
        <v>4.1511000415117572E-4</v>
      </c>
      <c r="F86" s="96">
        <f t="shared" ref="F86:F91" si="6">AF4</f>
        <v>8.4120557804768348E-2</v>
      </c>
      <c r="G86" s="97">
        <f t="shared" ref="G86:G91" si="7">AF4</f>
        <v>8.4120557804768348E-2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93</v>
      </c>
      <c r="W86" s="112">
        <v>112</v>
      </c>
      <c r="X86" s="112">
        <v>110</v>
      </c>
      <c r="Y86" s="112">
        <v>109</v>
      </c>
      <c r="Z86" s="112">
        <v>112</v>
      </c>
    </row>
    <row r="87" spans="1:30" ht="15" customHeight="1" x14ac:dyDescent="0.25">
      <c r="A87" s="98" t="s">
        <v>4</v>
      </c>
      <c r="B87" s="49"/>
      <c r="C87" s="57" t="str">
        <f t="shared" si="3"/>
        <v>1,174</v>
      </c>
      <c r="D87" s="96">
        <f t="shared" si="4"/>
        <v>1.5570934256055269E-2</v>
      </c>
      <c r="E87" s="97">
        <f t="shared" si="5"/>
        <v>1.5570934256055269E-2</v>
      </c>
      <c r="F87" s="96">
        <f t="shared" si="6"/>
        <v>8.5027726432532313E-2</v>
      </c>
      <c r="G87" s="97">
        <f t="shared" si="7"/>
        <v>8.5027726432532313E-2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52</v>
      </c>
      <c r="W87" s="112">
        <v>63</v>
      </c>
      <c r="X87" s="112">
        <v>49</v>
      </c>
      <c r="Y87" s="112">
        <v>43</v>
      </c>
      <c r="Z87" s="112">
        <v>41</v>
      </c>
    </row>
    <row r="88" spans="1:30" ht="15" customHeight="1" x14ac:dyDescent="0.25">
      <c r="A88" s="98" t="s">
        <v>5</v>
      </c>
      <c r="B88" s="49"/>
      <c r="C88" s="57" t="str">
        <f t="shared" si="3"/>
        <v>1,224</v>
      </c>
      <c r="D88" s="96">
        <f t="shared" si="4"/>
        <v>-2.7799841143764881E-2</v>
      </c>
      <c r="E88" s="97">
        <f t="shared" si="5"/>
        <v>-2.7799841143764881E-2</v>
      </c>
      <c r="F88" s="96">
        <f t="shared" si="6"/>
        <v>6.5274151436031325E-2</v>
      </c>
      <c r="G88" s="97">
        <f t="shared" si="7"/>
        <v>6.5274151436031325E-2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27</v>
      </c>
      <c r="W88" s="112">
        <v>23</v>
      </c>
      <c r="X88" s="112">
        <v>28</v>
      </c>
      <c r="Y88" s="112">
        <v>33</v>
      </c>
      <c r="Z88" s="112">
        <v>38</v>
      </c>
    </row>
    <row r="89" spans="1:30" ht="15" customHeight="1" x14ac:dyDescent="0.25">
      <c r="A89" s="49" t="s">
        <v>6</v>
      </c>
      <c r="B89" s="49"/>
      <c r="C89" s="57" t="str">
        <f t="shared" si="3"/>
        <v>1,837</v>
      </c>
      <c r="D89" s="96">
        <f t="shared" si="4"/>
        <v>-8.634646519158129E-3</v>
      </c>
      <c r="E89" s="97">
        <f t="shared" si="5"/>
        <v>-8.634646519158129E-3</v>
      </c>
      <c r="F89" s="96">
        <f t="shared" si="6"/>
        <v>0.13046153846153841</v>
      </c>
      <c r="G89" s="97">
        <f t="shared" si="7"/>
        <v>0.13046153846153841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36</v>
      </c>
      <c r="W89" s="112">
        <v>47</v>
      </c>
      <c r="X89" s="112">
        <v>55</v>
      </c>
      <c r="Y89" s="112">
        <v>50</v>
      </c>
      <c r="Z89" s="112">
        <v>53</v>
      </c>
    </row>
    <row r="90" spans="1:30" ht="15" customHeight="1" x14ac:dyDescent="0.25">
      <c r="A90" s="49" t="s">
        <v>98</v>
      </c>
      <c r="B90" s="49"/>
      <c r="C90" s="57" t="str">
        <f t="shared" si="3"/>
        <v>$53,094</v>
      </c>
      <c r="D90" s="96">
        <f t="shared" si="4"/>
        <v>4.8232194953607088E-2</v>
      </c>
      <c r="E90" s="97">
        <f t="shared" si="5"/>
        <v>4.8232194953607088E-2</v>
      </c>
      <c r="F90" s="96">
        <f t="shared" si="6"/>
        <v>0.15509969742247809</v>
      </c>
      <c r="G90" s="97">
        <f t="shared" si="7"/>
        <v>0.15509969742247809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131</v>
      </c>
      <c r="W90" s="112">
        <v>157</v>
      </c>
      <c r="X90" s="112">
        <v>136</v>
      </c>
      <c r="Y90" s="112">
        <v>121</v>
      </c>
      <c r="Z90" s="112">
        <v>139</v>
      </c>
    </row>
    <row r="91" spans="1:30" ht="15" customHeight="1" x14ac:dyDescent="0.25">
      <c r="A91" s="49" t="s">
        <v>7</v>
      </c>
      <c r="B91" s="49"/>
      <c r="C91" s="57" t="str">
        <f t="shared" si="3"/>
        <v>$119.8 mil</v>
      </c>
      <c r="D91" s="96">
        <f t="shared" si="4"/>
        <v>-2.688642952344944E-3</v>
      </c>
      <c r="E91" s="97">
        <f t="shared" si="5"/>
        <v>-2.688642952344944E-3</v>
      </c>
      <c r="F91" s="96">
        <f t="shared" si="6"/>
        <v>0.25715048057375656</v>
      </c>
      <c r="G91" s="97">
        <f t="shared" si="7"/>
        <v>0.25715048057375656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796</v>
      </c>
      <c r="W91" s="112">
        <v>959</v>
      </c>
      <c r="X91" s="112">
        <v>856</v>
      </c>
      <c r="Y91" s="112">
        <v>885</v>
      </c>
      <c r="Z91" s="112">
        <v>885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73</v>
      </c>
      <c r="W93" s="112">
        <v>90</v>
      </c>
      <c r="X93" s="112">
        <v>92</v>
      </c>
      <c r="Y93" s="112">
        <v>87</v>
      </c>
      <c r="Z93" s="112">
        <v>85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170</v>
      </c>
      <c r="W94" s="112">
        <v>203</v>
      </c>
      <c r="X94" s="112">
        <v>202</v>
      </c>
      <c r="Y94" s="112">
        <v>201</v>
      </c>
      <c r="Z94" s="112">
        <v>194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16</v>
      </c>
      <c r="W95" s="112">
        <v>24</v>
      </c>
      <c r="X95" s="112">
        <v>29</v>
      </c>
      <c r="Y95" s="112">
        <v>24</v>
      </c>
      <c r="Z95" s="112">
        <v>23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159</v>
      </c>
      <c r="W96" s="112">
        <v>205</v>
      </c>
      <c r="X96" s="112">
        <v>191</v>
      </c>
      <c r="Y96" s="112">
        <v>188</v>
      </c>
      <c r="Z96" s="112">
        <v>178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183</v>
      </c>
      <c r="W97" s="112">
        <v>216</v>
      </c>
      <c r="X97" s="112">
        <v>203</v>
      </c>
      <c r="Y97" s="112">
        <v>200</v>
      </c>
      <c r="Z97" s="112">
        <v>211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64</v>
      </c>
      <c r="W98" s="112">
        <v>82</v>
      </c>
      <c r="X98" s="112">
        <v>72</v>
      </c>
      <c r="Y98" s="112">
        <v>71</v>
      </c>
      <c r="Z98" s="112">
        <v>80</v>
      </c>
    </row>
    <row r="99" spans="1:32" ht="15" customHeight="1" x14ac:dyDescent="0.25">
      <c r="S99" s="115" t="s">
        <v>199</v>
      </c>
      <c r="T99" s="115"/>
      <c r="U99" s="112"/>
      <c r="V99" s="112">
        <v>7</v>
      </c>
      <c r="W99" s="112">
        <v>3</v>
      </c>
      <c r="X99" s="112">
        <v>4</v>
      </c>
      <c r="Y99" s="112">
        <v>4</v>
      </c>
      <c r="Z99" s="112">
        <v>6</v>
      </c>
    </row>
    <row r="100" spans="1:32" ht="15" customHeight="1" x14ac:dyDescent="0.25">
      <c r="S100" s="115" t="s">
        <v>58</v>
      </c>
      <c r="T100" s="115"/>
      <c r="U100" s="112"/>
      <c r="V100" s="112">
        <v>46</v>
      </c>
      <c r="W100" s="112">
        <v>57</v>
      </c>
      <c r="X100" s="112">
        <v>66</v>
      </c>
      <c r="Y100" s="112">
        <v>66</v>
      </c>
      <c r="Z100" s="112">
        <v>75</v>
      </c>
    </row>
    <row r="101" spans="1:32" x14ac:dyDescent="0.25">
      <c r="A101" s="18"/>
      <c r="S101" s="118" t="s">
        <v>53</v>
      </c>
      <c r="T101" s="118"/>
      <c r="U101" s="112"/>
      <c r="V101" s="112">
        <v>833</v>
      </c>
      <c r="W101" s="112">
        <v>1015</v>
      </c>
      <c r="X101" s="112">
        <v>961</v>
      </c>
      <c r="Y101" s="112">
        <v>970</v>
      </c>
      <c r="Z101" s="112">
        <v>935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1010</v>
      </c>
      <c r="W104" s="112">
        <v>1130</v>
      </c>
      <c r="X104" s="112">
        <v>1101</v>
      </c>
      <c r="Y104" s="112">
        <v>1187</v>
      </c>
      <c r="Z104" s="112">
        <v>1187</v>
      </c>
      <c r="AB104" s="109" t="str">
        <f>TEXT(Z104,"###,###")</f>
        <v>1,187</v>
      </c>
      <c r="AD104" s="130">
        <f>Z104/($Z$4)*100</f>
        <v>49.253112033195023</v>
      </c>
      <c r="AF104" s="109"/>
    </row>
    <row r="105" spans="1:32" x14ac:dyDescent="0.25">
      <c r="S105" s="115" t="s">
        <v>17</v>
      </c>
      <c r="T105" s="115"/>
      <c r="U105" s="112"/>
      <c r="V105" s="112">
        <v>1136</v>
      </c>
      <c r="W105" s="112">
        <v>1168</v>
      </c>
      <c r="X105" s="112">
        <v>1254</v>
      </c>
      <c r="Y105" s="112">
        <v>1260</v>
      </c>
      <c r="Z105" s="112">
        <v>1141</v>
      </c>
      <c r="AB105" s="109" t="str">
        <f>TEXT(Z105,"###,###")</f>
        <v>1,141</v>
      </c>
      <c r="AD105" s="130">
        <f>Z105/($Z$4)*100</f>
        <v>47.344398340248958</v>
      </c>
      <c r="AF105" s="109"/>
    </row>
    <row r="106" spans="1:32" x14ac:dyDescent="0.25">
      <c r="S106" s="118" t="s">
        <v>53</v>
      </c>
      <c r="T106" s="118"/>
      <c r="U106" s="120"/>
      <c r="V106" s="120">
        <v>2146</v>
      </c>
      <c r="W106" s="120">
        <v>2298</v>
      </c>
      <c r="X106" s="120">
        <v>2355</v>
      </c>
      <c r="Y106" s="120">
        <v>2447</v>
      </c>
      <c r="Z106" s="120">
        <v>2328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188</v>
      </c>
      <c r="W108" s="112">
        <v>296</v>
      </c>
      <c r="X108" s="112">
        <v>259</v>
      </c>
      <c r="Y108" s="112">
        <v>232</v>
      </c>
      <c r="Z108" s="112">
        <v>219</v>
      </c>
      <c r="AB108" s="109" t="str">
        <f>TEXT(Z108,"###,###")</f>
        <v>219</v>
      </c>
      <c r="AD108" s="130">
        <f>Z108/($Z$4)*100</f>
        <v>9.0871369294605806</v>
      </c>
      <c r="AF108" s="109"/>
    </row>
    <row r="109" spans="1:32" x14ac:dyDescent="0.25">
      <c r="S109" s="115" t="s">
        <v>20</v>
      </c>
      <c r="T109" s="115"/>
      <c r="U109" s="112"/>
      <c r="V109" s="112">
        <v>275</v>
      </c>
      <c r="W109" s="112">
        <v>320</v>
      </c>
      <c r="X109" s="112">
        <v>272</v>
      </c>
      <c r="Y109" s="112">
        <v>333</v>
      </c>
      <c r="Z109" s="112">
        <v>405</v>
      </c>
      <c r="AB109" s="109" t="str">
        <f>TEXT(Z109,"###,###")</f>
        <v>405</v>
      </c>
      <c r="AD109" s="130">
        <f>Z109/($Z$4)*100</f>
        <v>16.804979253112034</v>
      </c>
      <c r="AF109" s="109"/>
    </row>
    <row r="110" spans="1:32" x14ac:dyDescent="0.25">
      <c r="S110" s="115" t="s">
        <v>21</v>
      </c>
      <c r="T110" s="115"/>
      <c r="U110" s="112"/>
      <c r="V110" s="112">
        <v>683</v>
      </c>
      <c r="W110" s="112">
        <v>577</v>
      </c>
      <c r="X110" s="112">
        <v>717</v>
      </c>
      <c r="Y110" s="112">
        <v>627</v>
      </c>
      <c r="Z110" s="112">
        <v>575</v>
      </c>
      <c r="AB110" s="109" t="str">
        <f>TEXT(Z110,"###,###")</f>
        <v>575</v>
      </c>
      <c r="AD110" s="130">
        <f>Z110/($Z$4)*100</f>
        <v>23.858921161825727</v>
      </c>
      <c r="AF110" s="109"/>
    </row>
    <row r="111" spans="1:32" x14ac:dyDescent="0.25">
      <c r="S111" s="115" t="s">
        <v>22</v>
      </c>
      <c r="T111" s="115"/>
      <c r="U111" s="112"/>
      <c r="V111" s="112">
        <v>986</v>
      </c>
      <c r="W111" s="112">
        <v>1171</v>
      </c>
      <c r="X111" s="112">
        <v>1107</v>
      </c>
      <c r="Y111" s="112">
        <v>1134</v>
      </c>
      <c r="Z111" s="112">
        <v>1132</v>
      </c>
      <c r="AB111" s="109" t="str">
        <f>TEXT(Z111,"###,###")</f>
        <v>1,132</v>
      </c>
      <c r="AD111" s="130">
        <f>Z111/($Z$4)*100</f>
        <v>46.97095435684647</v>
      </c>
      <c r="AF111" s="109"/>
    </row>
    <row r="112" spans="1:32" x14ac:dyDescent="0.25">
      <c r="S112" s="118" t="s">
        <v>53</v>
      </c>
      <c r="T112" s="118"/>
      <c r="U112" s="112"/>
      <c r="V112" s="112">
        <v>2227</v>
      </c>
      <c r="W112" s="112">
        <v>2562</v>
      </c>
      <c r="X112" s="112">
        <v>2461</v>
      </c>
      <c r="Y112" s="112">
        <v>2410</v>
      </c>
      <c r="Z112" s="112">
        <v>2410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38.89</v>
      </c>
      <c r="W118" s="131">
        <v>39.799999999999997</v>
      </c>
      <c r="X118" s="131">
        <v>39.619999999999997</v>
      </c>
      <c r="Y118" s="131">
        <v>39.97</v>
      </c>
      <c r="Z118" s="131">
        <v>39.71</v>
      </c>
      <c r="AB118" s="109" t="str">
        <f>TEXT(Z118,"##.0")</f>
        <v>39.7</v>
      </c>
    </row>
    <row r="120" spans="19:32" x14ac:dyDescent="0.25">
      <c r="S120" s="101" t="s">
        <v>100</v>
      </c>
      <c r="T120" s="112"/>
      <c r="U120" s="112"/>
      <c r="V120" s="112">
        <v>1479</v>
      </c>
      <c r="W120" s="112">
        <v>1790</v>
      </c>
      <c r="X120" s="112">
        <v>1666</v>
      </c>
      <c r="Y120" s="112">
        <v>1685</v>
      </c>
      <c r="Z120" s="112">
        <v>1678</v>
      </c>
      <c r="AB120" s="109" t="str">
        <f>TEXT(Z120,"###,###")</f>
        <v>1,678</v>
      </c>
    </row>
    <row r="121" spans="19:32" x14ac:dyDescent="0.25">
      <c r="S121" s="101" t="s">
        <v>101</v>
      </c>
      <c r="T121" s="112"/>
      <c r="U121" s="112"/>
      <c r="V121" s="112">
        <v>84</v>
      </c>
      <c r="W121" s="112">
        <v>104</v>
      </c>
      <c r="X121" s="112">
        <v>77</v>
      </c>
      <c r="Y121" s="112">
        <v>85</v>
      </c>
      <c r="Z121" s="112">
        <v>75</v>
      </c>
      <c r="AB121" s="109" t="str">
        <f>TEXT(Z121,"###,###")</f>
        <v>75</v>
      </c>
    </row>
    <row r="122" spans="19:32" x14ac:dyDescent="0.25">
      <c r="S122" s="101" t="s">
        <v>102</v>
      </c>
      <c r="T122" s="112"/>
      <c r="U122" s="112"/>
      <c r="V122" s="112">
        <v>67</v>
      </c>
      <c r="W122" s="112">
        <v>75</v>
      </c>
      <c r="X122" s="112">
        <v>77</v>
      </c>
      <c r="Y122" s="112">
        <v>81</v>
      </c>
      <c r="Z122" s="112">
        <v>81</v>
      </c>
      <c r="AB122" s="109" t="str">
        <f>TEXT(Z122,"###,###")</f>
        <v>81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1546</v>
      </c>
      <c r="W124" s="112">
        <v>1865</v>
      </c>
      <c r="X124" s="112">
        <v>1743</v>
      </c>
      <c r="Y124" s="112">
        <v>1766</v>
      </c>
      <c r="Z124" s="112">
        <v>1759</v>
      </c>
      <c r="AB124" s="109" t="str">
        <f>TEXT(Z124,"###,###")</f>
        <v>1,759</v>
      </c>
      <c r="AD124" s="127">
        <f>Z124/$Z$7*100</f>
        <v>95.753946652150248</v>
      </c>
    </row>
    <row r="125" spans="19:32" x14ac:dyDescent="0.25">
      <c r="S125" s="101" t="s">
        <v>104</v>
      </c>
      <c r="T125" s="112"/>
      <c r="U125" s="112"/>
      <c r="V125" s="112">
        <v>151</v>
      </c>
      <c r="W125" s="112">
        <v>179</v>
      </c>
      <c r="X125" s="112">
        <v>154</v>
      </c>
      <c r="Y125" s="112">
        <v>166</v>
      </c>
      <c r="Z125" s="112">
        <v>156</v>
      </c>
      <c r="AB125" s="109" t="str">
        <f>TEXT(Z125,"###,###")</f>
        <v>156</v>
      </c>
      <c r="AD125" s="127">
        <f>Z125/$Z$7*100</f>
        <v>8.4921066956995102</v>
      </c>
    </row>
    <row r="127" spans="19:32" x14ac:dyDescent="0.25">
      <c r="S127" s="101" t="s">
        <v>105</v>
      </c>
      <c r="T127" s="112"/>
      <c r="U127" s="112"/>
      <c r="V127" s="112">
        <v>794</v>
      </c>
      <c r="W127" s="112">
        <v>955</v>
      </c>
      <c r="X127" s="112">
        <v>859</v>
      </c>
      <c r="Y127" s="112">
        <v>881</v>
      </c>
      <c r="Z127" s="112">
        <v>885</v>
      </c>
      <c r="AB127" s="109" t="str">
        <f>TEXT(Z127,"###,###")</f>
        <v>885</v>
      </c>
      <c r="AD127" s="127">
        <f>Z127/$Z$7*100</f>
        <v>48.176374523679911</v>
      </c>
    </row>
    <row r="128" spans="19:32" x14ac:dyDescent="0.25">
      <c r="S128" s="101" t="s">
        <v>106</v>
      </c>
      <c r="T128" s="112"/>
      <c r="U128" s="112"/>
      <c r="V128" s="112">
        <v>829</v>
      </c>
      <c r="W128" s="112">
        <v>1017</v>
      </c>
      <c r="X128" s="112">
        <v>962</v>
      </c>
      <c r="Y128" s="112">
        <v>965</v>
      </c>
      <c r="Z128" s="112">
        <v>935</v>
      </c>
      <c r="AB128" s="109" t="str">
        <f>TEXT(Z128,"###,###")</f>
        <v>935</v>
      </c>
      <c r="AD128" s="127">
        <f>Z128/$Z$7*100</f>
        <v>50.898203592814376</v>
      </c>
    </row>
    <row r="130" spans="19:20" x14ac:dyDescent="0.25">
      <c r="S130" s="101" t="s">
        <v>280</v>
      </c>
      <c r="T130" s="127">
        <v>91.344583560152429</v>
      </c>
    </row>
    <row r="131" spans="19:20" x14ac:dyDescent="0.25">
      <c r="S131" s="101" t="s">
        <v>281</v>
      </c>
      <c r="T131" s="127">
        <v>4.0827436037016875</v>
      </c>
    </row>
    <row r="132" spans="19:20" x14ac:dyDescent="0.25">
      <c r="S132" s="101" t="s">
        <v>282</v>
      </c>
      <c r="T132" s="127">
        <v>4.4093630919978226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E552DD5-6FCC-4249-A625-80A1149FD4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D54D8D1-885B-4621-99E9-C5513BCF68B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5897132-B5EF-45CA-8F5A-4B3509FE64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F7D4373-6CB4-429C-A354-5051DDE93C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03F07-BEA3-4B96-B5C2-0B9AAB91D31E}">
  <sheetPr codeName="Sheet13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182</v>
      </c>
      <c r="T1" s="99"/>
      <c r="U1" s="99"/>
      <c r="V1" s="99"/>
      <c r="W1" s="99"/>
      <c r="X1" s="99"/>
      <c r="Y1" s="100" t="s">
        <v>183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182</v>
      </c>
      <c r="Y3" s="105" t="s">
        <v>183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9.70 Torres Strait Island,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1270</v>
      </c>
      <c r="W4" s="108">
        <v>1366</v>
      </c>
      <c r="X4" s="108">
        <v>1512</v>
      </c>
      <c r="Y4" s="108">
        <v>1517</v>
      </c>
      <c r="Z4" s="108">
        <v>1695</v>
      </c>
      <c r="AB4" s="109" t="str">
        <f>TEXT(Z4,"###,###")</f>
        <v>1,695</v>
      </c>
      <c r="AD4" s="110">
        <f>Z4/Y4-1</f>
        <v>0.11733684904416619</v>
      </c>
      <c r="AF4" s="110">
        <f>Z4/V4-1</f>
        <v>0.33464566929133865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662</v>
      </c>
      <c r="W5" s="108">
        <v>713</v>
      </c>
      <c r="X5" s="108">
        <v>803</v>
      </c>
      <c r="Y5" s="108">
        <v>810</v>
      </c>
      <c r="Z5" s="108">
        <v>891</v>
      </c>
      <c r="AB5" s="109" t="str">
        <f>TEXT(Z5,"###,###")</f>
        <v>891</v>
      </c>
      <c r="AD5" s="110">
        <f t="shared" ref="AD5:AD9" si="0">Z5/Y5-1</f>
        <v>0.10000000000000009</v>
      </c>
      <c r="AF5" s="110">
        <f t="shared" ref="AF5:AF9" si="1">Z5/V5-1</f>
        <v>0.34592145015105746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608</v>
      </c>
      <c r="W6" s="108">
        <v>648</v>
      </c>
      <c r="X6" s="108">
        <v>704</v>
      </c>
      <c r="Y6" s="108">
        <v>714</v>
      </c>
      <c r="Z6" s="108">
        <v>801</v>
      </c>
      <c r="AB6" s="109" t="str">
        <f>TEXT(Z6,"###,###")</f>
        <v>801</v>
      </c>
      <c r="AD6" s="110">
        <f t="shared" si="0"/>
        <v>0.12184873949579833</v>
      </c>
      <c r="AF6" s="110">
        <f t="shared" si="1"/>
        <v>0.31743421052631571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1044</v>
      </c>
      <c r="W7" s="108">
        <v>1132</v>
      </c>
      <c r="X7" s="108">
        <v>1273</v>
      </c>
      <c r="Y7" s="108">
        <v>1266</v>
      </c>
      <c r="Z7" s="108">
        <v>1355</v>
      </c>
      <c r="AB7" s="109" t="str">
        <f>TEXT(Z7,"###,###")</f>
        <v>1,355</v>
      </c>
      <c r="AD7" s="110">
        <f t="shared" si="0"/>
        <v>7.0300157977883027E-2</v>
      </c>
      <c r="AF7" s="110">
        <f t="shared" si="1"/>
        <v>0.29789272030651337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1,695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1,355</v>
      </c>
      <c r="P8" s="67"/>
      <c r="S8" s="107" t="s">
        <v>84</v>
      </c>
      <c r="T8" s="108"/>
      <c r="U8" s="108"/>
      <c r="V8" s="108">
        <v>33100.589999999997</v>
      </c>
      <c r="W8" s="108">
        <v>35248</v>
      </c>
      <c r="X8" s="108">
        <v>37688</v>
      </c>
      <c r="Y8" s="108">
        <v>36910.129999999997</v>
      </c>
      <c r="Z8" s="108">
        <v>38218</v>
      </c>
      <c r="AB8" s="109" t="str">
        <f>TEXT(Z8,"$###,###")</f>
        <v>$38,218</v>
      </c>
      <c r="AD8" s="110">
        <f t="shared" si="0"/>
        <v>3.5433903917434062E-2</v>
      </c>
      <c r="AF8" s="110">
        <f t="shared" si="1"/>
        <v>0.15460177598042835</v>
      </c>
    </row>
    <row r="9" spans="1:32" x14ac:dyDescent="0.25">
      <c r="A9" s="30" t="s">
        <v>14</v>
      </c>
      <c r="B9" s="71"/>
      <c r="C9" s="72"/>
      <c r="D9" s="73">
        <f>AD104</f>
        <v>41.710914454277287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50.332103321033209</v>
      </c>
      <c r="P9" s="74" t="s">
        <v>85</v>
      </c>
      <c r="S9" s="107" t="s">
        <v>7</v>
      </c>
      <c r="T9" s="108"/>
      <c r="U9" s="108"/>
      <c r="V9" s="108">
        <v>38904349</v>
      </c>
      <c r="W9" s="108">
        <v>45853483</v>
      </c>
      <c r="X9" s="108">
        <v>53433727</v>
      </c>
      <c r="Y9" s="108">
        <v>54511153</v>
      </c>
      <c r="Z9" s="108">
        <v>58574856</v>
      </c>
      <c r="AB9" s="109" t="str">
        <f>TEXT(Z9/1000000,"$#,###.0")&amp;" mil"</f>
        <v>$58.6 mil</v>
      </c>
      <c r="AD9" s="110">
        <f t="shared" si="0"/>
        <v>7.4548102110406633E-2</v>
      </c>
      <c r="AF9" s="110">
        <f t="shared" si="1"/>
        <v>0.50561203324594883</v>
      </c>
    </row>
    <row r="10" spans="1:32" x14ac:dyDescent="0.25">
      <c r="A10" s="30" t="s">
        <v>17</v>
      </c>
      <c r="B10" s="71"/>
      <c r="C10" s="72"/>
      <c r="D10" s="73">
        <f>AD105</f>
        <v>56.224188790560468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49.667896678966791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95.276752767527668</v>
      </c>
      <c r="P11" s="74" t="s">
        <v>85</v>
      </c>
      <c r="S11" s="107" t="s">
        <v>29</v>
      </c>
      <c r="T11" s="112"/>
      <c r="U11" s="112"/>
      <c r="V11" s="112">
        <v>1208</v>
      </c>
      <c r="W11" s="112">
        <v>1294</v>
      </c>
      <c r="X11" s="112">
        <v>1450</v>
      </c>
      <c r="Y11" s="112">
        <v>1452</v>
      </c>
      <c r="Z11" s="112">
        <v>1632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2.5830258302583027</v>
      </c>
      <c r="P12" s="74" t="s">
        <v>85</v>
      </c>
      <c r="S12" s="107" t="s">
        <v>30</v>
      </c>
      <c r="T12" s="112"/>
      <c r="U12" s="112"/>
      <c r="V12" s="112">
        <v>57</v>
      </c>
      <c r="W12" s="112">
        <v>70</v>
      </c>
      <c r="X12" s="112">
        <v>62</v>
      </c>
      <c r="Y12" s="112">
        <v>67</v>
      </c>
      <c r="Z12" s="112">
        <v>63</v>
      </c>
    </row>
    <row r="13" spans="1:32" ht="15" customHeight="1" x14ac:dyDescent="0.25">
      <c r="A13" s="30" t="s">
        <v>19</v>
      </c>
      <c r="B13" s="72"/>
      <c r="C13" s="72"/>
      <c r="D13" s="73">
        <f>AD108</f>
        <v>6.8436578171091442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2.2878228782287824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11.327433628318584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39.6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22.418879056047196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13.152094048493753</v>
      </c>
      <c r="P15" s="74" t="s">
        <v>85</v>
      </c>
      <c r="S15" s="115" t="s">
        <v>61</v>
      </c>
      <c r="T15" s="115"/>
      <c r="U15" s="116"/>
      <c r="V15" s="116">
        <v>33</v>
      </c>
      <c r="W15" s="116">
        <v>34</v>
      </c>
      <c r="X15" s="116">
        <v>43</v>
      </c>
      <c r="Y15" s="112">
        <v>40</v>
      </c>
      <c r="Z15" s="112">
        <v>42</v>
      </c>
      <c r="AB15" s="117">
        <f t="shared" ref="AB15:AB34" si="2">IF(Z15="np",0,Z15/$Z$34)</f>
        <v>2.4778761061946902E-2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57.345132743362839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86.847905951506249</v>
      </c>
      <c r="P16" s="37" t="s">
        <v>85</v>
      </c>
      <c r="S16" s="115" t="s">
        <v>62</v>
      </c>
      <c r="T16" s="115"/>
      <c r="U16" s="116"/>
      <c r="V16" s="116">
        <v>6</v>
      </c>
      <c r="W16" s="116">
        <v>4</v>
      </c>
      <c r="X16" s="116">
        <v>3</v>
      </c>
      <c r="Y16" s="112">
        <v>10</v>
      </c>
      <c r="Z16" s="112">
        <v>27</v>
      </c>
      <c r="AB16" s="117">
        <f t="shared" si="2"/>
        <v>1.5929203539823009E-2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5</v>
      </c>
      <c r="W17" s="116">
        <v>7</v>
      </c>
      <c r="X17" s="116">
        <v>8</v>
      </c>
      <c r="Y17" s="112">
        <v>10</v>
      </c>
      <c r="Z17" s="112">
        <v>8</v>
      </c>
      <c r="AB17" s="117">
        <f t="shared" si="2"/>
        <v>4.71976401179941E-3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20</v>
      </c>
      <c r="W18" s="116">
        <v>23</v>
      </c>
      <c r="X18" s="116">
        <v>24</v>
      </c>
      <c r="Y18" s="112">
        <v>22</v>
      </c>
      <c r="Z18" s="112">
        <v>26</v>
      </c>
      <c r="AB18" s="117">
        <f t="shared" si="2"/>
        <v>1.5339233038348082E-2</v>
      </c>
    </row>
    <row r="19" spans="1:28" x14ac:dyDescent="0.25">
      <c r="A19" s="63" t="str">
        <f>$S$1&amp;" ("&amp;$V$2&amp;" to "&amp;$Z$2&amp;")"</f>
        <v>Torres Strait Island (2016-17 to 2020-21)</v>
      </c>
      <c r="B19" s="63"/>
      <c r="C19" s="63"/>
      <c r="D19" s="63"/>
      <c r="E19" s="63"/>
      <c r="F19" s="63"/>
      <c r="G19" s="63" t="str">
        <f>$S$1&amp;" ("&amp;$V$2&amp;" to "&amp;$Z$2&amp;")"</f>
        <v>Torres Strait Island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78</v>
      </c>
      <c r="W19" s="116">
        <v>71</v>
      </c>
      <c r="X19" s="116">
        <v>89</v>
      </c>
      <c r="Y19" s="112">
        <v>80</v>
      </c>
      <c r="Z19" s="112">
        <v>97</v>
      </c>
      <c r="AB19" s="117">
        <f t="shared" si="2"/>
        <v>5.7227138643067846E-2</v>
      </c>
    </row>
    <row r="20" spans="1:28" x14ac:dyDescent="0.25">
      <c r="S20" s="115" t="s">
        <v>66</v>
      </c>
      <c r="T20" s="115"/>
      <c r="U20" s="116"/>
      <c r="V20" s="116">
        <v>0</v>
      </c>
      <c r="W20" s="116">
        <v>7</v>
      </c>
      <c r="X20" s="116">
        <v>9</v>
      </c>
      <c r="Y20" s="112">
        <v>5</v>
      </c>
      <c r="Z20" s="112">
        <v>1</v>
      </c>
      <c r="AB20" s="117">
        <f t="shared" si="2"/>
        <v>5.8997050147492625E-4</v>
      </c>
    </row>
    <row r="21" spans="1:28" x14ac:dyDescent="0.25">
      <c r="S21" s="115" t="s">
        <v>67</v>
      </c>
      <c r="T21" s="115"/>
      <c r="U21" s="116"/>
      <c r="V21" s="116">
        <v>143</v>
      </c>
      <c r="W21" s="116">
        <v>175</v>
      </c>
      <c r="X21" s="116">
        <v>176</v>
      </c>
      <c r="Y21" s="112">
        <v>178</v>
      </c>
      <c r="Z21" s="112">
        <v>201</v>
      </c>
      <c r="AB21" s="117">
        <f t="shared" si="2"/>
        <v>0.11858407079646018</v>
      </c>
    </row>
    <row r="22" spans="1:28" x14ac:dyDescent="0.25">
      <c r="S22" s="115" t="s">
        <v>68</v>
      </c>
      <c r="T22" s="115"/>
      <c r="U22" s="116"/>
      <c r="V22" s="116">
        <v>6</v>
      </c>
      <c r="W22" s="116">
        <v>30</v>
      </c>
      <c r="X22" s="116">
        <v>22</v>
      </c>
      <c r="Y22" s="112">
        <v>15</v>
      </c>
      <c r="Z22" s="112">
        <v>36</v>
      </c>
      <c r="AB22" s="117">
        <f t="shared" si="2"/>
        <v>2.1238938053097345E-2</v>
      </c>
    </row>
    <row r="23" spans="1:28" x14ac:dyDescent="0.25">
      <c r="S23" s="115" t="s">
        <v>69</v>
      </c>
      <c r="T23" s="115"/>
      <c r="U23" s="116"/>
      <c r="V23" s="116">
        <v>11</v>
      </c>
      <c r="W23" s="116">
        <v>28</v>
      </c>
      <c r="X23" s="116">
        <v>28</v>
      </c>
      <c r="Y23" s="112">
        <v>27</v>
      </c>
      <c r="Z23" s="112">
        <v>33</v>
      </c>
      <c r="AB23" s="117">
        <f t="shared" si="2"/>
        <v>1.9469026548672566E-2</v>
      </c>
    </row>
    <row r="24" spans="1:28" x14ac:dyDescent="0.25">
      <c r="S24" s="115" t="s">
        <v>70</v>
      </c>
      <c r="T24" s="115"/>
      <c r="U24" s="116"/>
      <c r="V24" s="116">
        <v>5</v>
      </c>
      <c r="W24" s="116">
        <v>0</v>
      </c>
      <c r="X24" s="116">
        <v>7</v>
      </c>
      <c r="Y24" s="112">
        <v>0</v>
      </c>
      <c r="Z24" s="112">
        <v>3</v>
      </c>
      <c r="AB24" s="117">
        <f t="shared" si="2"/>
        <v>1.7699115044247787E-3</v>
      </c>
    </row>
    <row r="25" spans="1:28" x14ac:dyDescent="0.25">
      <c r="S25" s="115" t="s">
        <v>71</v>
      </c>
      <c r="T25" s="115"/>
      <c r="U25" s="116"/>
      <c r="V25" s="116">
        <v>0</v>
      </c>
      <c r="W25" s="116">
        <v>4</v>
      </c>
      <c r="X25" s="116">
        <v>5</v>
      </c>
      <c r="Y25" s="112">
        <v>6</v>
      </c>
      <c r="Z25" s="112">
        <v>3</v>
      </c>
      <c r="AB25" s="117">
        <f t="shared" si="2"/>
        <v>1.7699115044247787E-3</v>
      </c>
    </row>
    <row r="26" spans="1:28" x14ac:dyDescent="0.25">
      <c r="S26" s="115" t="s">
        <v>72</v>
      </c>
      <c r="T26" s="115"/>
      <c r="U26" s="116"/>
      <c r="V26" s="116">
        <v>30</v>
      </c>
      <c r="W26" s="116">
        <v>23</v>
      </c>
      <c r="X26" s="116">
        <v>4</v>
      </c>
      <c r="Y26" s="112">
        <v>25</v>
      </c>
      <c r="Z26" s="112">
        <v>29</v>
      </c>
      <c r="AB26" s="117">
        <f t="shared" si="2"/>
        <v>1.7109144542772861E-2</v>
      </c>
    </row>
    <row r="27" spans="1:28" x14ac:dyDescent="0.25">
      <c r="S27" s="115" t="s">
        <v>73</v>
      </c>
      <c r="T27" s="115"/>
      <c r="U27" s="116"/>
      <c r="V27" s="116">
        <v>127</v>
      </c>
      <c r="W27" s="116">
        <v>80</v>
      </c>
      <c r="X27" s="116">
        <v>21</v>
      </c>
      <c r="Y27" s="112">
        <v>16</v>
      </c>
      <c r="Z27" s="112">
        <v>51</v>
      </c>
      <c r="AB27" s="117">
        <f t="shared" si="2"/>
        <v>3.0088495575221239E-2</v>
      </c>
    </row>
    <row r="28" spans="1:28" x14ac:dyDescent="0.25">
      <c r="S28" s="115" t="s">
        <v>74</v>
      </c>
      <c r="T28" s="115"/>
      <c r="U28" s="116"/>
      <c r="V28" s="116">
        <v>13</v>
      </c>
      <c r="W28" s="116">
        <v>21</v>
      </c>
      <c r="X28" s="116">
        <v>32</v>
      </c>
      <c r="Y28" s="112">
        <v>45</v>
      </c>
      <c r="Z28" s="112">
        <v>48</v>
      </c>
      <c r="AB28" s="117">
        <f t="shared" si="2"/>
        <v>2.831858407079646E-2</v>
      </c>
    </row>
    <row r="29" spans="1:28" x14ac:dyDescent="0.25">
      <c r="S29" s="115" t="s">
        <v>75</v>
      </c>
      <c r="T29" s="115"/>
      <c r="U29" s="116"/>
      <c r="V29" s="116">
        <v>368</v>
      </c>
      <c r="W29" s="116">
        <v>341</v>
      </c>
      <c r="X29" s="116">
        <v>458</v>
      </c>
      <c r="Y29" s="112">
        <v>383</v>
      </c>
      <c r="Z29" s="112">
        <v>403</v>
      </c>
      <c r="AB29" s="117">
        <f t="shared" si="2"/>
        <v>0.23775811209439529</v>
      </c>
    </row>
    <row r="30" spans="1:28" x14ac:dyDescent="0.25">
      <c r="S30" s="115" t="s">
        <v>76</v>
      </c>
      <c r="T30" s="115"/>
      <c r="U30" s="116"/>
      <c r="V30" s="116">
        <v>248</v>
      </c>
      <c r="W30" s="116">
        <v>269</v>
      </c>
      <c r="X30" s="116">
        <v>310</v>
      </c>
      <c r="Y30" s="112">
        <v>293</v>
      </c>
      <c r="Z30" s="112">
        <v>300</v>
      </c>
      <c r="AB30" s="117">
        <f t="shared" si="2"/>
        <v>0.17699115044247787</v>
      </c>
    </row>
    <row r="31" spans="1:28" x14ac:dyDescent="0.25">
      <c r="S31" s="115" t="s">
        <v>77</v>
      </c>
      <c r="T31" s="115"/>
      <c r="U31" s="116"/>
      <c r="V31" s="116">
        <v>116</v>
      </c>
      <c r="W31" s="116">
        <v>137</v>
      </c>
      <c r="X31" s="116">
        <v>238</v>
      </c>
      <c r="Y31" s="112">
        <v>302</v>
      </c>
      <c r="Z31" s="112">
        <v>329</v>
      </c>
      <c r="AB31" s="117">
        <f t="shared" si="2"/>
        <v>0.19410029498525075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</v>
      </c>
      <c r="W32" s="116">
        <v>5</v>
      </c>
      <c r="X32" s="116">
        <v>10</v>
      </c>
      <c r="Y32" s="112">
        <v>7</v>
      </c>
      <c r="Z32" s="112">
        <v>6</v>
      </c>
      <c r="AB32" s="117">
        <f t="shared" si="2"/>
        <v>3.5398230088495575E-3</v>
      </c>
    </row>
    <row r="33" spans="19:32" x14ac:dyDescent="0.25">
      <c r="S33" s="115" t="s">
        <v>79</v>
      </c>
      <c r="T33" s="115"/>
      <c r="U33" s="116"/>
      <c r="V33" s="116">
        <v>13</v>
      </c>
      <c r="W33" s="116">
        <v>22</v>
      </c>
      <c r="X33" s="116">
        <v>13</v>
      </c>
      <c r="Y33" s="112">
        <v>31</v>
      </c>
      <c r="Z33" s="112">
        <v>33</v>
      </c>
      <c r="AB33" s="117">
        <f t="shared" si="2"/>
        <v>1.9469026548672566E-2</v>
      </c>
    </row>
    <row r="34" spans="19:32" x14ac:dyDescent="0.25">
      <c r="S34" s="118" t="s">
        <v>53</v>
      </c>
      <c r="T34" s="118"/>
      <c r="U34" s="119"/>
      <c r="V34" s="119">
        <v>1271</v>
      </c>
      <c r="W34" s="119">
        <v>1366</v>
      </c>
      <c r="X34" s="119">
        <v>1514</v>
      </c>
      <c r="Y34" s="120">
        <v>1517</v>
      </c>
      <c r="Z34" s="120">
        <v>1695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920</v>
      </c>
      <c r="W37" s="112">
        <v>1034</v>
      </c>
      <c r="X37" s="112">
        <v>1159</v>
      </c>
      <c r="Y37" s="112">
        <v>1125</v>
      </c>
      <c r="Z37" s="112">
        <v>1182</v>
      </c>
      <c r="AB37" s="132">
        <f>Z37/Z40*100</f>
        <v>86.847905951506249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118</v>
      </c>
      <c r="W38" s="112">
        <v>98</v>
      </c>
      <c r="X38" s="112">
        <v>112</v>
      </c>
      <c r="Y38" s="112">
        <v>142</v>
      </c>
      <c r="Z38" s="112">
        <v>179</v>
      </c>
      <c r="AB38" s="132">
        <f>Z38/Z40*100</f>
        <v>13.152094048493753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1038</v>
      </c>
      <c r="W40" s="112">
        <v>1132</v>
      </c>
      <c r="X40" s="112">
        <v>1271</v>
      </c>
      <c r="Y40" s="112">
        <v>1267</v>
      </c>
      <c r="Z40" s="112">
        <v>1361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4</v>
      </c>
      <c r="W45" s="112">
        <v>0</v>
      </c>
      <c r="X45" s="112">
        <v>5</v>
      </c>
      <c r="Y45" s="112">
        <v>5</v>
      </c>
      <c r="Z45" s="112">
        <v>3</v>
      </c>
    </row>
    <row r="46" spans="19:32" x14ac:dyDescent="0.25">
      <c r="S46" s="115" t="s">
        <v>38</v>
      </c>
      <c r="T46" s="115"/>
      <c r="U46" s="112"/>
      <c r="V46" s="112">
        <v>27</v>
      </c>
      <c r="W46" s="112">
        <v>22</v>
      </c>
      <c r="X46" s="112">
        <v>28</v>
      </c>
      <c r="Y46" s="112">
        <v>30</v>
      </c>
      <c r="Z46" s="112">
        <v>35</v>
      </c>
    </row>
    <row r="47" spans="19:32" x14ac:dyDescent="0.25">
      <c r="S47" s="115" t="s">
        <v>39</v>
      </c>
      <c r="T47" s="115"/>
      <c r="U47" s="112"/>
      <c r="V47" s="112">
        <v>76</v>
      </c>
      <c r="W47" s="112">
        <v>77</v>
      </c>
      <c r="X47" s="112">
        <v>69</v>
      </c>
      <c r="Y47" s="112">
        <v>68</v>
      </c>
      <c r="Z47" s="112">
        <v>70</v>
      </c>
    </row>
    <row r="48" spans="19:32" x14ac:dyDescent="0.25">
      <c r="S48" s="115" t="s">
        <v>40</v>
      </c>
      <c r="T48" s="115"/>
      <c r="U48" s="112"/>
      <c r="V48" s="112">
        <v>81</v>
      </c>
      <c r="W48" s="112">
        <v>111</v>
      </c>
      <c r="X48" s="112">
        <v>122</v>
      </c>
      <c r="Y48" s="112">
        <v>105</v>
      </c>
      <c r="Z48" s="112">
        <v>115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97</v>
      </c>
      <c r="W49" s="112">
        <v>89</v>
      </c>
      <c r="X49" s="112">
        <v>102</v>
      </c>
      <c r="Y49" s="112">
        <v>106</v>
      </c>
      <c r="Z49" s="112">
        <v>133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Torres Strait Island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86</v>
      </c>
      <c r="W50" s="112">
        <v>94</v>
      </c>
      <c r="X50" s="112">
        <v>98</v>
      </c>
      <c r="Y50" s="112">
        <v>103</v>
      </c>
      <c r="Z50" s="112">
        <v>110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83</v>
      </c>
      <c r="W51" s="112">
        <v>80</v>
      </c>
      <c r="X51" s="112">
        <v>90</v>
      </c>
      <c r="Y51" s="112">
        <v>82</v>
      </c>
      <c r="Z51" s="112">
        <v>98</v>
      </c>
    </row>
    <row r="52" spans="1:26" ht="15" customHeight="1" x14ac:dyDescent="0.25">
      <c r="S52" s="115" t="s">
        <v>44</v>
      </c>
      <c r="T52" s="115"/>
      <c r="U52" s="112"/>
      <c r="V52" s="112">
        <v>77</v>
      </c>
      <c r="W52" s="112">
        <v>86</v>
      </c>
      <c r="X52" s="112">
        <v>93</v>
      </c>
      <c r="Y52" s="112">
        <v>96</v>
      </c>
      <c r="Z52" s="112">
        <v>92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64</v>
      </c>
      <c r="W53" s="112">
        <v>63</v>
      </c>
      <c r="X53" s="112">
        <v>69</v>
      </c>
      <c r="Y53" s="112">
        <v>80</v>
      </c>
      <c r="Z53" s="112">
        <v>96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45</v>
      </c>
      <c r="W54" s="112">
        <v>49</v>
      </c>
      <c r="X54" s="112">
        <v>65</v>
      </c>
      <c r="Y54" s="112">
        <v>59</v>
      </c>
      <c r="Z54" s="112">
        <v>64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21</v>
      </c>
      <c r="W55" s="112">
        <v>31</v>
      </c>
      <c r="X55" s="112">
        <v>38</v>
      </c>
      <c r="Y55" s="112">
        <v>38</v>
      </c>
      <c r="Z55" s="112">
        <v>46</v>
      </c>
    </row>
    <row r="56" spans="1:26" ht="15" customHeight="1" x14ac:dyDescent="0.25">
      <c r="S56" s="115" t="s">
        <v>48</v>
      </c>
      <c r="T56" s="115"/>
      <c r="U56" s="112"/>
      <c r="V56" s="112">
        <v>11</v>
      </c>
      <c r="W56" s="112">
        <v>19</v>
      </c>
      <c r="X56" s="112">
        <v>22</v>
      </c>
      <c r="Y56" s="112">
        <v>27</v>
      </c>
      <c r="Z56" s="112">
        <v>21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5</v>
      </c>
      <c r="Y57" s="112">
        <v>7</v>
      </c>
      <c r="Z57" s="112">
        <v>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662</v>
      </c>
      <c r="W61" s="112">
        <v>717</v>
      </c>
      <c r="X61" s="112">
        <v>805</v>
      </c>
      <c r="Y61" s="112">
        <v>807</v>
      </c>
      <c r="Z61" s="112">
        <v>891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</v>
      </c>
      <c r="W64" s="112">
        <v>4</v>
      </c>
      <c r="X64" s="112">
        <v>4</v>
      </c>
      <c r="Y64" s="112">
        <v>6</v>
      </c>
      <c r="Z64" s="112">
        <v>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Torres Strait Island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46</v>
      </c>
      <c r="W65" s="112">
        <v>27</v>
      </c>
      <c r="X65" s="112">
        <v>25</v>
      </c>
      <c r="Y65" s="112">
        <v>25</v>
      </c>
      <c r="Z65" s="112">
        <v>34</v>
      </c>
    </row>
    <row r="66" spans="1:26" x14ac:dyDescent="0.25">
      <c r="S66" s="115" t="s">
        <v>39</v>
      </c>
      <c r="T66" s="115"/>
      <c r="U66" s="112"/>
      <c r="V66" s="112">
        <v>74</v>
      </c>
      <c r="W66" s="112">
        <v>62</v>
      </c>
      <c r="X66" s="112">
        <v>72</v>
      </c>
      <c r="Y66" s="112">
        <v>63</v>
      </c>
      <c r="Z66" s="112">
        <v>74</v>
      </c>
    </row>
    <row r="67" spans="1:26" x14ac:dyDescent="0.25">
      <c r="S67" s="115" t="s">
        <v>40</v>
      </c>
      <c r="T67" s="115"/>
      <c r="U67" s="112"/>
      <c r="V67" s="112">
        <v>76</v>
      </c>
      <c r="W67" s="112">
        <v>96</v>
      </c>
      <c r="X67" s="112">
        <v>98</v>
      </c>
      <c r="Y67" s="112">
        <v>102</v>
      </c>
      <c r="Z67" s="112">
        <v>118</v>
      </c>
    </row>
    <row r="68" spans="1:26" x14ac:dyDescent="0.25">
      <c r="S68" s="115" t="s">
        <v>41</v>
      </c>
      <c r="T68" s="115"/>
      <c r="U68" s="112"/>
      <c r="V68" s="112">
        <v>87</v>
      </c>
      <c r="W68" s="112">
        <v>95</v>
      </c>
      <c r="X68" s="112">
        <v>84</v>
      </c>
      <c r="Y68" s="112">
        <v>88</v>
      </c>
      <c r="Z68" s="112">
        <v>116</v>
      </c>
    </row>
    <row r="69" spans="1:26" x14ac:dyDescent="0.25">
      <c r="S69" s="115" t="s">
        <v>42</v>
      </c>
      <c r="T69" s="115"/>
      <c r="U69" s="112"/>
      <c r="V69" s="112">
        <v>70</v>
      </c>
      <c r="W69" s="112">
        <v>83</v>
      </c>
      <c r="X69" s="112">
        <v>101</v>
      </c>
      <c r="Y69" s="112">
        <v>106</v>
      </c>
      <c r="Z69" s="112">
        <v>91</v>
      </c>
    </row>
    <row r="70" spans="1:26" x14ac:dyDescent="0.25">
      <c r="S70" s="115" t="s">
        <v>43</v>
      </c>
      <c r="T70" s="115"/>
      <c r="U70" s="112"/>
      <c r="V70" s="112">
        <v>78</v>
      </c>
      <c r="W70" s="112">
        <v>78</v>
      </c>
      <c r="X70" s="112">
        <v>83</v>
      </c>
      <c r="Y70" s="112">
        <v>69</v>
      </c>
      <c r="Z70" s="112">
        <v>105</v>
      </c>
    </row>
    <row r="71" spans="1:26" x14ac:dyDescent="0.25">
      <c r="S71" s="115" t="s">
        <v>44</v>
      </c>
      <c r="T71" s="115"/>
      <c r="U71" s="112"/>
      <c r="V71" s="112">
        <v>59</v>
      </c>
      <c r="W71" s="112">
        <v>62</v>
      </c>
      <c r="X71" s="112">
        <v>77</v>
      </c>
      <c r="Y71" s="112">
        <v>72</v>
      </c>
      <c r="Z71" s="112">
        <v>72</v>
      </c>
    </row>
    <row r="72" spans="1:26" x14ac:dyDescent="0.25">
      <c r="S72" s="115" t="s">
        <v>45</v>
      </c>
      <c r="T72" s="115"/>
      <c r="U72" s="112"/>
      <c r="V72" s="112">
        <v>40</v>
      </c>
      <c r="W72" s="112">
        <v>54</v>
      </c>
      <c r="X72" s="112">
        <v>68</v>
      </c>
      <c r="Y72" s="112">
        <v>73</v>
      </c>
      <c r="Z72" s="112">
        <v>68</v>
      </c>
    </row>
    <row r="73" spans="1:26" x14ac:dyDescent="0.25">
      <c r="S73" s="115" t="s">
        <v>46</v>
      </c>
      <c r="T73" s="115"/>
      <c r="U73" s="112"/>
      <c r="V73" s="112">
        <v>41</v>
      </c>
      <c r="W73" s="112">
        <v>37</v>
      </c>
      <c r="X73" s="112">
        <v>49</v>
      </c>
      <c r="Y73" s="112">
        <v>53</v>
      </c>
      <c r="Z73" s="112">
        <v>62</v>
      </c>
    </row>
    <row r="74" spans="1:26" x14ac:dyDescent="0.25">
      <c r="S74" s="115" t="s">
        <v>47</v>
      </c>
      <c r="T74" s="115"/>
      <c r="U74" s="112"/>
      <c r="V74" s="112">
        <v>24</v>
      </c>
      <c r="W74" s="112">
        <v>27</v>
      </c>
      <c r="X74" s="112">
        <v>29</v>
      </c>
      <c r="Y74" s="112">
        <v>33</v>
      </c>
      <c r="Z74" s="112">
        <v>36</v>
      </c>
    </row>
    <row r="75" spans="1:26" x14ac:dyDescent="0.25">
      <c r="S75" s="115" t="s">
        <v>48</v>
      </c>
      <c r="T75" s="115"/>
      <c r="U75" s="112"/>
      <c r="V75" s="112">
        <v>9</v>
      </c>
      <c r="W75" s="112">
        <v>10</v>
      </c>
      <c r="X75" s="112">
        <v>18</v>
      </c>
      <c r="Y75" s="112">
        <v>23</v>
      </c>
      <c r="Z75" s="112">
        <v>16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0</v>
      </c>
      <c r="Z76" s="112">
        <v>2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605</v>
      </c>
      <c r="W80" s="112">
        <v>645</v>
      </c>
      <c r="X80" s="112">
        <v>708</v>
      </c>
      <c r="Y80" s="112">
        <v>712</v>
      </c>
      <c r="Z80" s="112">
        <v>801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Torres Strait Island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51</v>
      </c>
      <c r="W83" s="112">
        <v>61</v>
      </c>
      <c r="X83" s="112">
        <v>63</v>
      </c>
      <c r="Y83" s="112">
        <v>71</v>
      </c>
      <c r="Z83" s="112">
        <v>61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68</v>
      </c>
      <c r="W84" s="112">
        <v>78</v>
      </c>
      <c r="X84" s="112">
        <v>87</v>
      </c>
      <c r="Y84" s="112">
        <v>93</v>
      </c>
      <c r="Z84" s="112">
        <v>100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63</v>
      </c>
      <c r="W85" s="112">
        <v>71</v>
      </c>
      <c r="X85" s="112">
        <v>84</v>
      </c>
      <c r="Y85" s="112">
        <v>90</v>
      </c>
      <c r="Z85" s="112">
        <v>80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1,695</v>
      </c>
      <c r="D86" s="96">
        <f t="shared" ref="D86:D91" si="4">AD4</f>
        <v>0.11733684904416619</v>
      </c>
      <c r="E86" s="97">
        <f t="shared" ref="E86:E91" si="5">AD4</f>
        <v>0.11733684904416619</v>
      </c>
      <c r="F86" s="96">
        <f t="shared" ref="F86:F91" si="6">AF4</f>
        <v>0.33464566929133865</v>
      </c>
      <c r="G86" s="97">
        <f t="shared" ref="G86:G91" si="7">AF4</f>
        <v>0.33464566929133865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47</v>
      </c>
      <c r="W86" s="112">
        <v>62</v>
      </c>
      <c r="X86" s="112">
        <v>75</v>
      </c>
      <c r="Y86" s="112">
        <v>55</v>
      </c>
      <c r="Z86" s="112">
        <v>64</v>
      </c>
    </row>
    <row r="87" spans="1:30" ht="15" customHeight="1" x14ac:dyDescent="0.25">
      <c r="A87" s="98" t="s">
        <v>4</v>
      </c>
      <c r="B87" s="49"/>
      <c r="C87" s="57" t="str">
        <f t="shared" si="3"/>
        <v>891</v>
      </c>
      <c r="D87" s="96">
        <f t="shared" si="4"/>
        <v>0.10000000000000009</v>
      </c>
      <c r="E87" s="97">
        <f t="shared" si="5"/>
        <v>0.10000000000000009</v>
      </c>
      <c r="F87" s="96">
        <f t="shared" si="6"/>
        <v>0.34592145015105746</v>
      </c>
      <c r="G87" s="97">
        <f t="shared" si="7"/>
        <v>0.34592145015105746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33</v>
      </c>
      <c r="W87" s="112">
        <v>28</v>
      </c>
      <c r="X87" s="112">
        <v>42</v>
      </c>
      <c r="Y87" s="112">
        <v>35</v>
      </c>
      <c r="Z87" s="112">
        <v>32</v>
      </c>
    </row>
    <row r="88" spans="1:30" ht="15" customHeight="1" x14ac:dyDescent="0.25">
      <c r="A88" s="98" t="s">
        <v>5</v>
      </c>
      <c r="B88" s="49"/>
      <c r="C88" s="57" t="str">
        <f t="shared" si="3"/>
        <v>801</v>
      </c>
      <c r="D88" s="96">
        <f t="shared" si="4"/>
        <v>0.12184873949579833</v>
      </c>
      <c r="E88" s="97">
        <f t="shared" si="5"/>
        <v>0.12184873949579833</v>
      </c>
      <c r="F88" s="96">
        <f t="shared" si="6"/>
        <v>0.31743421052631571</v>
      </c>
      <c r="G88" s="97">
        <f t="shared" si="7"/>
        <v>0.31743421052631571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20</v>
      </c>
      <c r="W88" s="112">
        <v>31</v>
      </c>
      <c r="X88" s="112">
        <v>30</v>
      </c>
      <c r="Y88" s="112">
        <v>31</v>
      </c>
      <c r="Z88" s="112">
        <v>42</v>
      </c>
    </row>
    <row r="89" spans="1:30" ht="15" customHeight="1" x14ac:dyDescent="0.25">
      <c r="A89" s="49" t="s">
        <v>6</v>
      </c>
      <c r="B89" s="49"/>
      <c r="C89" s="57" t="str">
        <f t="shared" si="3"/>
        <v>1,355</v>
      </c>
      <c r="D89" s="96">
        <f t="shared" si="4"/>
        <v>7.0300157977883027E-2</v>
      </c>
      <c r="E89" s="97">
        <f t="shared" si="5"/>
        <v>7.0300157977883027E-2</v>
      </c>
      <c r="F89" s="96">
        <f t="shared" si="6"/>
        <v>0.29789272030651337</v>
      </c>
      <c r="G89" s="97">
        <f t="shared" si="7"/>
        <v>0.29789272030651337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26</v>
      </c>
      <c r="W89" s="112">
        <v>34</v>
      </c>
      <c r="X89" s="112">
        <v>39</v>
      </c>
      <c r="Y89" s="112">
        <v>32</v>
      </c>
      <c r="Z89" s="112">
        <v>37</v>
      </c>
    </row>
    <row r="90" spans="1:30" ht="15" customHeight="1" x14ac:dyDescent="0.25">
      <c r="A90" s="49" t="s">
        <v>98</v>
      </c>
      <c r="B90" s="49"/>
      <c r="C90" s="57" t="str">
        <f t="shared" si="3"/>
        <v>$38,218</v>
      </c>
      <c r="D90" s="96">
        <f t="shared" si="4"/>
        <v>3.5433903917434062E-2</v>
      </c>
      <c r="E90" s="97">
        <f t="shared" si="5"/>
        <v>3.5433903917434062E-2</v>
      </c>
      <c r="F90" s="96">
        <f t="shared" si="6"/>
        <v>0.15460177598042835</v>
      </c>
      <c r="G90" s="97">
        <f t="shared" si="7"/>
        <v>0.15460177598042835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95</v>
      </c>
      <c r="W90" s="112">
        <v>101</v>
      </c>
      <c r="X90" s="112">
        <v>116</v>
      </c>
      <c r="Y90" s="112">
        <v>118</v>
      </c>
      <c r="Z90" s="112">
        <v>138</v>
      </c>
    </row>
    <row r="91" spans="1:30" ht="15" customHeight="1" x14ac:dyDescent="0.25">
      <c r="A91" s="49" t="s">
        <v>7</v>
      </c>
      <c r="B91" s="49"/>
      <c r="C91" s="57" t="str">
        <f t="shared" si="3"/>
        <v>$58.6 mil</v>
      </c>
      <c r="D91" s="96">
        <f t="shared" si="4"/>
        <v>7.4548102110406633E-2</v>
      </c>
      <c r="E91" s="97">
        <f t="shared" si="5"/>
        <v>7.4548102110406633E-2</v>
      </c>
      <c r="F91" s="96">
        <f t="shared" si="6"/>
        <v>0.50561203324594883</v>
      </c>
      <c r="G91" s="97">
        <f t="shared" si="7"/>
        <v>0.50561203324594883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537</v>
      </c>
      <c r="W91" s="112">
        <v>573</v>
      </c>
      <c r="X91" s="112">
        <v>652</v>
      </c>
      <c r="Y91" s="112">
        <v>646</v>
      </c>
      <c r="Z91" s="112">
        <v>684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38</v>
      </c>
      <c r="W93" s="112">
        <v>50</v>
      </c>
      <c r="X93" s="112">
        <v>60</v>
      </c>
      <c r="Y93" s="112">
        <v>58</v>
      </c>
      <c r="Z93" s="112">
        <v>59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87</v>
      </c>
      <c r="W94" s="112">
        <v>90</v>
      </c>
      <c r="X94" s="112">
        <v>106</v>
      </c>
      <c r="Y94" s="112">
        <v>105</v>
      </c>
      <c r="Z94" s="112">
        <v>114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3</v>
      </c>
      <c r="W95" s="112">
        <v>3</v>
      </c>
      <c r="X95" s="112">
        <v>6</v>
      </c>
      <c r="Y95" s="112">
        <v>5</v>
      </c>
      <c r="Z95" s="112">
        <v>6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113</v>
      </c>
      <c r="W96" s="112">
        <v>142</v>
      </c>
      <c r="X96" s="112">
        <v>173</v>
      </c>
      <c r="Y96" s="112">
        <v>169</v>
      </c>
      <c r="Z96" s="112">
        <v>178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89</v>
      </c>
      <c r="W97" s="112">
        <v>98</v>
      </c>
      <c r="X97" s="112">
        <v>101</v>
      </c>
      <c r="Y97" s="112">
        <v>111</v>
      </c>
      <c r="Z97" s="112">
        <v>108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40</v>
      </c>
      <c r="W98" s="112">
        <v>41</v>
      </c>
      <c r="X98" s="112">
        <v>50</v>
      </c>
      <c r="Y98" s="112">
        <v>47</v>
      </c>
      <c r="Z98" s="112">
        <v>51</v>
      </c>
    </row>
    <row r="99" spans="1:32" ht="15" customHeight="1" x14ac:dyDescent="0.25">
      <c r="S99" s="115" t="s">
        <v>199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45</v>
      </c>
      <c r="W100" s="112">
        <v>37</v>
      </c>
      <c r="X100" s="112">
        <v>54</v>
      </c>
      <c r="Y100" s="112">
        <v>63</v>
      </c>
      <c r="Z100" s="112">
        <v>66</v>
      </c>
    </row>
    <row r="101" spans="1:32" x14ac:dyDescent="0.25">
      <c r="A101" s="18"/>
      <c r="S101" s="118" t="s">
        <v>53</v>
      </c>
      <c r="T101" s="118"/>
      <c r="U101" s="112"/>
      <c r="V101" s="112">
        <v>508</v>
      </c>
      <c r="W101" s="112">
        <v>557</v>
      </c>
      <c r="X101" s="112">
        <v>621</v>
      </c>
      <c r="Y101" s="112">
        <v>623</v>
      </c>
      <c r="Z101" s="112">
        <v>674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395</v>
      </c>
      <c r="W104" s="112">
        <v>446</v>
      </c>
      <c r="X104" s="112">
        <v>464</v>
      </c>
      <c r="Y104" s="112">
        <v>707</v>
      </c>
      <c r="Z104" s="112">
        <v>707</v>
      </c>
      <c r="AB104" s="109" t="str">
        <f>TEXT(Z104,"###,###")</f>
        <v>707</v>
      </c>
      <c r="AD104" s="130">
        <f>Z104/($Z$4)*100</f>
        <v>41.710914454277287</v>
      </c>
      <c r="AF104" s="109"/>
    </row>
    <row r="105" spans="1:32" x14ac:dyDescent="0.25">
      <c r="S105" s="115" t="s">
        <v>17</v>
      </c>
      <c r="T105" s="115"/>
      <c r="U105" s="112"/>
      <c r="V105" s="112">
        <v>840</v>
      </c>
      <c r="W105" s="112">
        <v>826</v>
      </c>
      <c r="X105" s="112">
        <v>1021</v>
      </c>
      <c r="Y105" s="112">
        <v>990</v>
      </c>
      <c r="Z105" s="112">
        <v>953</v>
      </c>
      <c r="AB105" s="109" t="str">
        <f>TEXT(Z105,"###,###")</f>
        <v>953</v>
      </c>
      <c r="AD105" s="130">
        <f>Z105/($Z$4)*100</f>
        <v>56.224188790560468</v>
      </c>
      <c r="AF105" s="109"/>
    </row>
    <row r="106" spans="1:32" x14ac:dyDescent="0.25">
      <c r="S106" s="118" t="s">
        <v>53</v>
      </c>
      <c r="T106" s="118"/>
      <c r="U106" s="120"/>
      <c r="V106" s="120">
        <v>1235</v>
      </c>
      <c r="W106" s="120">
        <v>1272</v>
      </c>
      <c r="X106" s="120">
        <v>1485</v>
      </c>
      <c r="Y106" s="120">
        <v>1697</v>
      </c>
      <c r="Z106" s="120">
        <v>1660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83</v>
      </c>
      <c r="W108" s="112">
        <v>88</v>
      </c>
      <c r="X108" s="112">
        <v>86</v>
      </c>
      <c r="Y108" s="112">
        <v>144</v>
      </c>
      <c r="Z108" s="112">
        <v>116</v>
      </c>
      <c r="AB108" s="109" t="str">
        <f>TEXT(Z108,"###,###")</f>
        <v>116</v>
      </c>
      <c r="AD108" s="130">
        <f>Z108/($Z$4)*100</f>
        <v>6.8436578171091442</v>
      </c>
      <c r="AF108" s="109"/>
    </row>
    <row r="109" spans="1:32" x14ac:dyDescent="0.25">
      <c r="S109" s="115" t="s">
        <v>20</v>
      </c>
      <c r="T109" s="115"/>
      <c r="U109" s="112"/>
      <c r="V109" s="112">
        <v>83</v>
      </c>
      <c r="W109" s="112">
        <v>98</v>
      </c>
      <c r="X109" s="112">
        <v>116</v>
      </c>
      <c r="Y109" s="112">
        <v>119</v>
      </c>
      <c r="Z109" s="112">
        <v>192</v>
      </c>
      <c r="AB109" s="109" t="str">
        <f>TEXT(Z109,"###,###")</f>
        <v>192</v>
      </c>
      <c r="AD109" s="130">
        <f>Z109/($Z$4)*100</f>
        <v>11.327433628318584</v>
      </c>
      <c r="AF109" s="109"/>
    </row>
    <row r="110" spans="1:32" x14ac:dyDescent="0.25">
      <c r="S110" s="115" t="s">
        <v>21</v>
      </c>
      <c r="T110" s="115"/>
      <c r="U110" s="112"/>
      <c r="V110" s="112">
        <v>301</v>
      </c>
      <c r="W110" s="112">
        <v>177</v>
      </c>
      <c r="X110" s="112">
        <v>321</v>
      </c>
      <c r="Y110" s="112">
        <v>296</v>
      </c>
      <c r="Z110" s="112">
        <v>380</v>
      </c>
      <c r="AB110" s="109" t="str">
        <f>TEXT(Z110,"###,###")</f>
        <v>380</v>
      </c>
      <c r="AD110" s="130">
        <f>Z110/($Z$4)*100</f>
        <v>22.418879056047196</v>
      </c>
      <c r="AF110" s="109"/>
    </row>
    <row r="111" spans="1:32" x14ac:dyDescent="0.25">
      <c r="S111" s="115" t="s">
        <v>22</v>
      </c>
      <c r="T111" s="115"/>
      <c r="U111" s="112"/>
      <c r="V111" s="112">
        <v>754</v>
      </c>
      <c r="W111" s="112">
        <v>901</v>
      </c>
      <c r="X111" s="112">
        <v>950</v>
      </c>
      <c r="Y111" s="112">
        <v>922</v>
      </c>
      <c r="Z111" s="112">
        <v>972</v>
      </c>
      <c r="AB111" s="109" t="str">
        <f>TEXT(Z111,"###,###")</f>
        <v>972</v>
      </c>
      <c r="AD111" s="130">
        <f>Z111/($Z$4)*100</f>
        <v>57.345132743362839</v>
      </c>
      <c r="AF111" s="109"/>
    </row>
    <row r="112" spans="1:32" x14ac:dyDescent="0.25">
      <c r="S112" s="118" t="s">
        <v>53</v>
      </c>
      <c r="T112" s="118"/>
      <c r="U112" s="112"/>
      <c r="V112" s="112">
        <v>1268</v>
      </c>
      <c r="W112" s="112">
        <v>1364</v>
      </c>
      <c r="X112" s="112">
        <v>1511</v>
      </c>
      <c r="Y112" s="112">
        <v>1523</v>
      </c>
      <c r="Z112" s="112">
        <v>1695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38.15</v>
      </c>
      <c r="W118" s="131">
        <v>39.159999999999997</v>
      </c>
      <c r="X118" s="131">
        <v>39.64</v>
      </c>
      <c r="Y118" s="131">
        <v>40.08</v>
      </c>
      <c r="Z118" s="131">
        <v>39.58</v>
      </c>
      <c r="AB118" s="109" t="str">
        <f>TEXT(Z118,"##.0")</f>
        <v>39.6</v>
      </c>
    </row>
    <row r="120" spans="19:32" x14ac:dyDescent="0.25">
      <c r="S120" s="101" t="s">
        <v>100</v>
      </c>
      <c r="T120" s="112"/>
      <c r="U120" s="112"/>
      <c r="V120" s="112">
        <v>984</v>
      </c>
      <c r="W120" s="112">
        <v>1065</v>
      </c>
      <c r="X120" s="112">
        <v>1212</v>
      </c>
      <c r="Y120" s="112">
        <v>1195</v>
      </c>
      <c r="Z120" s="112">
        <v>1291</v>
      </c>
      <c r="AB120" s="109" t="str">
        <f>TEXT(Z120,"###,###")</f>
        <v>1,291</v>
      </c>
    </row>
    <row r="121" spans="19:32" x14ac:dyDescent="0.25">
      <c r="S121" s="101" t="s">
        <v>101</v>
      </c>
      <c r="T121" s="112"/>
      <c r="U121" s="112"/>
      <c r="V121" s="112">
        <v>28</v>
      </c>
      <c r="W121" s="112">
        <v>33</v>
      </c>
      <c r="X121" s="112">
        <v>33</v>
      </c>
      <c r="Y121" s="112">
        <v>38</v>
      </c>
      <c r="Z121" s="112">
        <v>35</v>
      </c>
      <c r="AB121" s="109" t="str">
        <f>TEXT(Z121,"###,###")</f>
        <v>35</v>
      </c>
    </row>
    <row r="122" spans="19:32" x14ac:dyDescent="0.25">
      <c r="S122" s="101" t="s">
        <v>102</v>
      </c>
      <c r="T122" s="112"/>
      <c r="U122" s="112"/>
      <c r="V122" s="112">
        <v>34</v>
      </c>
      <c r="W122" s="112">
        <v>35</v>
      </c>
      <c r="X122" s="112">
        <v>32</v>
      </c>
      <c r="Y122" s="112">
        <v>27</v>
      </c>
      <c r="Z122" s="112">
        <v>31</v>
      </c>
      <c r="AB122" s="109" t="str">
        <f>TEXT(Z122,"###,###")</f>
        <v>31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1018</v>
      </c>
      <c r="W124" s="112">
        <v>1100</v>
      </c>
      <c r="X124" s="112">
        <v>1244</v>
      </c>
      <c r="Y124" s="112">
        <v>1222</v>
      </c>
      <c r="Z124" s="112">
        <v>1322</v>
      </c>
      <c r="AB124" s="109" t="str">
        <f>TEXT(Z124,"###,###")</f>
        <v>1,322</v>
      </c>
      <c r="AD124" s="127">
        <f>Z124/$Z$7*100</f>
        <v>97.564575645756463</v>
      </c>
    </row>
    <row r="125" spans="19:32" x14ac:dyDescent="0.25">
      <c r="S125" s="101" t="s">
        <v>104</v>
      </c>
      <c r="T125" s="112"/>
      <c r="U125" s="112"/>
      <c r="V125" s="112">
        <v>62</v>
      </c>
      <c r="W125" s="112">
        <v>68</v>
      </c>
      <c r="X125" s="112">
        <v>65</v>
      </c>
      <c r="Y125" s="112">
        <v>65</v>
      </c>
      <c r="Z125" s="112">
        <v>66</v>
      </c>
      <c r="AB125" s="109" t="str">
        <f>TEXT(Z125,"###,###")</f>
        <v>66</v>
      </c>
      <c r="AD125" s="127">
        <f>Z125/$Z$7*100</f>
        <v>4.8708487084870846</v>
      </c>
    </row>
    <row r="127" spans="19:32" x14ac:dyDescent="0.25">
      <c r="S127" s="101" t="s">
        <v>105</v>
      </c>
      <c r="T127" s="112"/>
      <c r="U127" s="112"/>
      <c r="V127" s="112">
        <v>533</v>
      </c>
      <c r="W127" s="112">
        <v>573</v>
      </c>
      <c r="X127" s="112">
        <v>654</v>
      </c>
      <c r="Y127" s="112">
        <v>646</v>
      </c>
      <c r="Z127" s="112">
        <v>682</v>
      </c>
      <c r="AB127" s="109" t="str">
        <f>TEXT(Z127,"###,###")</f>
        <v>682</v>
      </c>
      <c r="AD127" s="127">
        <f>Z127/$Z$7*100</f>
        <v>50.332103321033209</v>
      </c>
    </row>
    <row r="128" spans="19:32" x14ac:dyDescent="0.25">
      <c r="S128" s="101" t="s">
        <v>106</v>
      </c>
      <c r="T128" s="112"/>
      <c r="U128" s="112"/>
      <c r="V128" s="112">
        <v>509</v>
      </c>
      <c r="W128" s="112">
        <v>558</v>
      </c>
      <c r="X128" s="112">
        <v>623</v>
      </c>
      <c r="Y128" s="112">
        <v>621</v>
      </c>
      <c r="Z128" s="112">
        <v>673</v>
      </c>
      <c r="AB128" s="109" t="str">
        <f>TEXT(Z128,"###,###")</f>
        <v>673</v>
      </c>
      <c r="AD128" s="127">
        <f>Z128/$Z$7*100</f>
        <v>49.667896678966791</v>
      </c>
    </row>
    <row r="130" spans="19:20" x14ac:dyDescent="0.25">
      <c r="S130" s="101" t="s">
        <v>280</v>
      </c>
      <c r="T130" s="127">
        <v>95.276752767527668</v>
      </c>
    </row>
    <row r="131" spans="19:20" x14ac:dyDescent="0.25">
      <c r="S131" s="101" t="s">
        <v>281</v>
      </c>
      <c r="T131" s="127">
        <v>2.5830258302583027</v>
      </c>
    </row>
    <row r="132" spans="19:20" x14ac:dyDescent="0.25">
      <c r="S132" s="101" t="s">
        <v>282</v>
      </c>
      <c r="T132" s="127">
        <v>2.2878228782287824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E10ADA1-E491-49D1-9841-16FE498375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600B4D5-BF1A-491E-88CD-96C9A7D03A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8DD61F5-6C06-4E22-8087-847BCC6EDE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537EB9D-E076-430E-AC5A-6564B2D612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AD210-61DC-4B1D-995B-3B7135F9F95A}">
  <sheetPr codeName="Sheet13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184</v>
      </c>
      <c r="T1" s="99"/>
      <c r="U1" s="99"/>
      <c r="V1" s="99"/>
      <c r="W1" s="99"/>
      <c r="X1" s="99"/>
      <c r="Y1" s="100" t="s">
        <v>267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184</v>
      </c>
      <c r="Y3" s="105" t="s">
        <v>267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9.71 Townsville,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149306</v>
      </c>
      <c r="W4" s="108">
        <v>155028</v>
      </c>
      <c r="X4" s="108">
        <v>158482</v>
      </c>
      <c r="Y4" s="108">
        <v>159341</v>
      </c>
      <c r="Z4" s="108">
        <v>166620</v>
      </c>
      <c r="AB4" s="109" t="str">
        <f>TEXT(Z4,"###,###")</f>
        <v>166,620</v>
      </c>
      <c r="AD4" s="110">
        <f>Z4/Y4-1</f>
        <v>4.5681902335243274E-2</v>
      </c>
      <c r="AF4" s="110">
        <f>Z4/V4-1</f>
        <v>0.1159631896909703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78061</v>
      </c>
      <c r="W5" s="108">
        <v>81654</v>
      </c>
      <c r="X5" s="108">
        <v>82651</v>
      </c>
      <c r="Y5" s="108">
        <v>82617</v>
      </c>
      <c r="Z5" s="108">
        <v>84708</v>
      </c>
      <c r="AB5" s="109" t="str">
        <f>TEXT(Z5,"###,###")</f>
        <v>84,708</v>
      </c>
      <c r="AD5" s="110">
        <f t="shared" ref="AD5:AD9" si="0">Z5/Y5-1</f>
        <v>2.5309560986237711E-2</v>
      </c>
      <c r="AF5" s="110">
        <f t="shared" ref="AF5:AF9" si="1">Z5/V5-1</f>
        <v>8.5151355990827682E-2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71241</v>
      </c>
      <c r="W6" s="108">
        <v>73378</v>
      </c>
      <c r="X6" s="108">
        <v>75835</v>
      </c>
      <c r="Y6" s="108">
        <v>76720</v>
      </c>
      <c r="Z6" s="108">
        <v>81731</v>
      </c>
      <c r="AB6" s="109" t="str">
        <f>TEXT(Z6,"###,###")</f>
        <v>81,731</v>
      </c>
      <c r="AD6" s="110">
        <f t="shared" si="0"/>
        <v>6.5315432742440116E-2</v>
      </c>
      <c r="AF6" s="110">
        <f t="shared" si="1"/>
        <v>0.14724666975477607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105026</v>
      </c>
      <c r="W7" s="108">
        <v>108487</v>
      </c>
      <c r="X7" s="108">
        <v>109387</v>
      </c>
      <c r="Y7" s="108">
        <v>111704</v>
      </c>
      <c r="Z7" s="108">
        <v>113336</v>
      </c>
      <c r="AB7" s="109" t="str">
        <f>TEXT(Z7,"###,###")</f>
        <v>113,336</v>
      </c>
      <c r="AD7" s="110">
        <f t="shared" si="0"/>
        <v>1.4610040822172987E-2</v>
      </c>
      <c r="AF7" s="110">
        <f t="shared" si="1"/>
        <v>7.9123264715403874E-2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166,620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113,336</v>
      </c>
      <c r="P8" s="67"/>
      <c r="S8" s="107" t="s">
        <v>84</v>
      </c>
      <c r="T8" s="108"/>
      <c r="U8" s="108"/>
      <c r="V8" s="108">
        <v>45445</v>
      </c>
      <c r="W8" s="108">
        <v>46988</v>
      </c>
      <c r="X8" s="108">
        <v>47848.09</v>
      </c>
      <c r="Y8" s="108">
        <v>47149.41</v>
      </c>
      <c r="Z8" s="108">
        <v>48539.83</v>
      </c>
      <c r="AB8" s="109" t="str">
        <f>TEXT(Z8,"$###,###")</f>
        <v>$48,540</v>
      </c>
      <c r="AD8" s="110">
        <f t="shared" si="0"/>
        <v>2.9489658513224271E-2</v>
      </c>
      <c r="AF8" s="110">
        <f t="shared" si="1"/>
        <v>6.810056111783469E-2</v>
      </c>
    </row>
    <row r="9" spans="1:32" x14ac:dyDescent="0.25">
      <c r="A9" s="30" t="s">
        <v>14</v>
      </c>
      <c r="B9" s="71"/>
      <c r="C9" s="72"/>
      <c r="D9" s="73">
        <f>AD104</f>
        <v>71.25915256271756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51.348203571680664</v>
      </c>
      <c r="P9" s="74" t="s">
        <v>85</v>
      </c>
      <c r="S9" s="107" t="s">
        <v>7</v>
      </c>
      <c r="T9" s="108"/>
      <c r="U9" s="108"/>
      <c r="V9" s="108">
        <v>6130992994</v>
      </c>
      <c r="W9" s="108">
        <v>6539566599</v>
      </c>
      <c r="X9" s="108">
        <v>6758122175</v>
      </c>
      <c r="Y9" s="108">
        <v>7109996029</v>
      </c>
      <c r="Z9" s="108">
        <v>7444684475</v>
      </c>
      <c r="AB9" s="109" t="str">
        <f>TEXT(Z9/1000000,"$#,###.0")&amp;" mil"</f>
        <v>$7,444.7 mil</v>
      </c>
      <c r="AD9" s="110">
        <f t="shared" si="0"/>
        <v>4.7072944152835694E-2</v>
      </c>
      <c r="AF9" s="110">
        <f t="shared" si="1"/>
        <v>0.21427058916648956</v>
      </c>
    </row>
    <row r="10" spans="1:32" x14ac:dyDescent="0.25">
      <c r="A10" s="30" t="s">
        <v>17</v>
      </c>
      <c r="B10" s="71"/>
      <c r="C10" s="72"/>
      <c r="D10" s="73">
        <f>AD105</f>
        <v>23.575801224342815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48.512387943813081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89.899061198560034</v>
      </c>
      <c r="P11" s="74" t="s">
        <v>85</v>
      </c>
      <c r="S11" s="107" t="s">
        <v>29</v>
      </c>
      <c r="T11" s="112"/>
      <c r="U11" s="112"/>
      <c r="V11" s="112">
        <v>138503</v>
      </c>
      <c r="W11" s="112">
        <v>144097</v>
      </c>
      <c r="X11" s="112">
        <v>147498</v>
      </c>
      <c r="Y11" s="112">
        <v>148241</v>
      </c>
      <c r="Z11" s="112">
        <v>155174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4.5907743347215364</v>
      </c>
      <c r="P12" s="74" t="s">
        <v>85</v>
      </c>
      <c r="S12" s="107" t="s">
        <v>30</v>
      </c>
      <c r="T12" s="112"/>
      <c r="U12" s="112"/>
      <c r="V12" s="112">
        <v>10805</v>
      </c>
      <c r="W12" s="112">
        <v>10934</v>
      </c>
      <c r="X12" s="112">
        <v>10987</v>
      </c>
      <c r="Y12" s="112">
        <v>11100</v>
      </c>
      <c r="Z12" s="112">
        <v>11446</v>
      </c>
    </row>
    <row r="13" spans="1:32" ht="15" customHeight="1" x14ac:dyDescent="0.25">
      <c r="A13" s="30" t="s">
        <v>19</v>
      </c>
      <c r="B13" s="72"/>
      <c r="C13" s="72"/>
      <c r="D13" s="73">
        <f>AD108</f>
        <v>10.787420477733765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5.5092821345380107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14.458648421558037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40.0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21.347377265634375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19.577704640307765</v>
      </c>
      <c r="P15" s="74" t="s">
        <v>85</v>
      </c>
      <c r="S15" s="115" t="s">
        <v>61</v>
      </c>
      <c r="T15" s="115"/>
      <c r="U15" s="116"/>
      <c r="V15" s="116">
        <v>1982</v>
      </c>
      <c r="W15" s="116">
        <v>2063</v>
      </c>
      <c r="X15" s="116">
        <v>1930</v>
      </c>
      <c r="Y15" s="112">
        <v>1871</v>
      </c>
      <c r="Z15" s="112">
        <v>2299</v>
      </c>
      <c r="AB15" s="117">
        <f t="shared" ref="AB15:AB34" si="2">IF(Z15="np",0,Z15/$Z$34)</f>
        <v>1.3797863401752491E-2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49.095546753090865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80.422295359692228</v>
      </c>
      <c r="P16" s="37" t="s">
        <v>85</v>
      </c>
      <c r="S16" s="115" t="s">
        <v>62</v>
      </c>
      <c r="T16" s="115"/>
      <c r="U16" s="116"/>
      <c r="V16" s="116">
        <v>2553</v>
      </c>
      <c r="W16" s="116">
        <v>2959</v>
      </c>
      <c r="X16" s="116">
        <v>3246</v>
      </c>
      <c r="Y16" s="112">
        <v>3605</v>
      </c>
      <c r="Z16" s="112">
        <v>3645</v>
      </c>
      <c r="AB16" s="117">
        <f t="shared" si="2"/>
        <v>2.1876125315088226E-2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6554</v>
      </c>
      <c r="W17" s="116">
        <v>7373</v>
      </c>
      <c r="X17" s="116">
        <v>7388</v>
      </c>
      <c r="Y17" s="112">
        <v>7619</v>
      </c>
      <c r="Z17" s="112">
        <v>7403</v>
      </c>
      <c r="AB17" s="117">
        <f t="shared" si="2"/>
        <v>4.4430440523346534E-2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1684</v>
      </c>
      <c r="W18" s="116">
        <v>1718</v>
      </c>
      <c r="X18" s="116">
        <v>1773</v>
      </c>
      <c r="Y18" s="112">
        <v>1747</v>
      </c>
      <c r="Z18" s="112">
        <v>1708</v>
      </c>
      <c r="AB18" s="117">
        <f t="shared" si="2"/>
        <v>1.0250870243668227E-2</v>
      </c>
    </row>
    <row r="19" spans="1:28" x14ac:dyDescent="0.25">
      <c r="A19" s="63" t="str">
        <f>$S$1&amp;" ("&amp;$V$2&amp;" to "&amp;$Z$2&amp;")"</f>
        <v>Townsville (2016-17 to 2020-21)</v>
      </c>
      <c r="B19" s="63"/>
      <c r="C19" s="63"/>
      <c r="D19" s="63"/>
      <c r="E19" s="63"/>
      <c r="F19" s="63"/>
      <c r="G19" s="63" t="str">
        <f>$S$1&amp;" ("&amp;$V$2&amp;" to "&amp;$Z$2&amp;")"</f>
        <v>Townsville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12243</v>
      </c>
      <c r="W19" s="116">
        <v>13553</v>
      </c>
      <c r="X19" s="116">
        <v>14185</v>
      </c>
      <c r="Y19" s="112">
        <v>13436</v>
      </c>
      <c r="Z19" s="112">
        <v>13799</v>
      </c>
      <c r="AB19" s="117">
        <f t="shared" si="2"/>
        <v>8.2817188812867606E-2</v>
      </c>
    </row>
    <row r="20" spans="1:28" x14ac:dyDescent="0.25">
      <c r="S20" s="115" t="s">
        <v>66</v>
      </c>
      <c r="T20" s="115"/>
      <c r="U20" s="116"/>
      <c r="V20" s="116">
        <v>3703</v>
      </c>
      <c r="W20" s="116">
        <v>3984</v>
      </c>
      <c r="X20" s="116">
        <v>4052</v>
      </c>
      <c r="Y20" s="112">
        <v>4101</v>
      </c>
      <c r="Z20" s="112">
        <v>4240</v>
      </c>
      <c r="AB20" s="117">
        <f t="shared" si="2"/>
        <v>2.5447125195054616E-2</v>
      </c>
    </row>
    <row r="21" spans="1:28" x14ac:dyDescent="0.25">
      <c r="S21" s="115" t="s">
        <v>67</v>
      </c>
      <c r="T21" s="115"/>
      <c r="U21" s="116"/>
      <c r="V21" s="116">
        <v>13347</v>
      </c>
      <c r="W21" s="116">
        <v>14264</v>
      </c>
      <c r="X21" s="116">
        <v>14355</v>
      </c>
      <c r="Y21" s="112">
        <v>14615</v>
      </c>
      <c r="Z21" s="112">
        <v>15256</v>
      </c>
      <c r="AB21" s="117">
        <f t="shared" si="2"/>
        <v>9.156163725843236E-2</v>
      </c>
    </row>
    <row r="22" spans="1:28" x14ac:dyDescent="0.25">
      <c r="S22" s="115" t="s">
        <v>68</v>
      </c>
      <c r="T22" s="115"/>
      <c r="U22" s="116"/>
      <c r="V22" s="116">
        <v>12127</v>
      </c>
      <c r="W22" s="116">
        <v>12229</v>
      </c>
      <c r="X22" s="116">
        <v>12100</v>
      </c>
      <c r="Y22" s="112">
        <v>12459</v>
      </c>
      <c r="Z22" s="112">
        <v>15164</v>
      </c>
      <c r="AB22" s="117">
        <f t="shared" si="2"/>
        <v>9.1009482655143442E-2</v>
      </c>
    </row>
    <row r="23" spans="1:28" x14ac:dyDescent="0.25">
      <c r="S23" s="115" t="s">
        <v>69</v>
      </c>
      <c r="T23" s="115"/>
      <c r="U23" s="116"/>
      <c r="V23" s="116">
        <v>5543</v>
      </c>
      <c r="W23" s="116">
        <v>6110</v>
      </c>
      <c r="X23" s="116">
        <v>6045</v>
      </c>
      <c r="Y23" s="112">
        <v>6333</v>
      </c>
      <c r="Z23" s="112">
        <v>6600</v>
      </c>
      <c r="AB23" s="117">
        <f t="shared" si="2"/>
        <v>3.961109110550954E-2</v>
      </c>
    </row>
    <row r="24" spans="1:28" x14ac:dyDescent="0.25">
      <c r="S24" s="115" t="s">
        <v>70</v>
      </c>
      <c r="T24" s="115"/>
      <c r="U24" s="116"/>
      <c r="V24" s="116">
        <v>1275</v>
      </c>
      <c r="W24" s="116">
        <v>1207</v>
      </c>
      <c r="X24" s="116">
        <v>1166</v>
      </c>
      <c r="Y24" s="112">
        <v>1055</v>
      </c>
      <c r="Z24" s="112">
        <v>1044</v>
      </c>
      <c r="AB24" s="117">
        <f t="shared" si="2"/>
        <v>6.2657544112351459E-3</v>
      </c>
    </row>
    <row r="25" spans="1:28" x14ac:dyDescent="0.25">
      <c r="S25" s="115" t="s">
        <v>71</v>
      </c>
      <c r="T25" s="115"/>
      <c r="U25" s="116"/>
      <c r="V25" s="116">
        <v>3571</v>
      </c>
      <c r="W25" s="116">
        <v>3718</v>
      </c>
      <c r="X25" s="116">
        <v>3808</v>
      </c>
      <c r="Y25" s="112">
        <v>3866</v>
      </c>
      <c r="Z25" s="112">
        <v>3959</v>
      </c>
      <c r="AB25" s="117">
        <f t="shared" si="2"/>
        <v>2.3760652982835195E-2</v>
      </c>
    </row>
    <row r="26" spans="1:28" x14ac:dyDescent="0.25">
      <c r="S26" s="115" t="s">
        <v>72</v>
      </c>
      <c r="T26" s="115"/>
      <c r="U26" s="116"/>
      <c r="V26" s="116">
        <v>2871</v>
      </c>
      <c r="W26" s="116">
        <v>2771</v>
      </c>
      <c r="X26" s="116">
        <v>2824</v>
      </c>
      <c r="Y26" s="112">
        <v>2701</v>
      </c>
      <c r="Z26" s="112">
        <v>2760</v>
      </c>
      <c r="AB26" s="117">
        <f t="shared" si="2"/>
        <v>1.6564638098667626E-2</v>
      </c>
    </row>
    <row r="27" spans="1:28" x14ac:dyDescent="0.25">
      <c r="S27" s="115" t="s">
        <v>73</v>
      </c>
      <c r="T27" s="115"/>
      <c r="U27" s="116"/>
      <c r="V27" s="116">
        <v>6974</v>
      </c>
      <c r="W27" s="116">
        <v>7530</v>
      </c>
      <c r="X27" s="116">
        <v>7813</v>
      </c>
      <c r="Y27" s="112">
        <v>8021</v>
      </c>
      <c r="Z27" s="112">
        <v>8550</v>
      </c>
      <c r="AB27" s="117">
        <f t="shared" si="2"/>
        <v>5.1314368023046453E-2</v>
      </c>
    </row>
    <row r="28" spans="1:28" x14ac:dyDescent="0.25">
      <c r="S28" s="115" t="s">
        <v>74</v>
      </c>
      <c r="T28" s="115"/>
      <c r="U28" s="116"/>
      <c r="V28" s="116">
        <v>11286</v>
      </c>
      <c r="W28" s="116">
        <v>11946</v>
      </c>
      <c r="X28" s="116">
        <v>12453</v>
      </c>
      <c r="Y28" s="112">
        <v>12587</v>
      </c>
      <c r="Z28" s="112">
        <v>12711</v>
      </c>
      <c r="AB28" s="117">
        <f t="shared" si="2"/>
        <v>7.6287360460929057E-2</v>
      </c>
    </row>
    <row r="29" spans="1:28" x14ac:dyDescent="0.25">
      <c r="S29" s="115" t="s">
        <v>75</v>
      </c>
      <c r="T29" s="115"/>
      <c r="U29" s="116"/>
      <c r="V29" s="116">
        <v>14697</v>
      </c>
      <c r="W29" s="116">
        <v>15214</v>
      </c>
      <c r="X29" s="116">
        <v>15889</v>
      </c>
      <c r="Y29" s="112">
        <v>15836</v>
      </c>
      <c r="Z29" s="112">
        <v>15368</v>
      </c>
      <c r="AB29" s="117">
        <f t="shared" si="2"/>
        <v>9.2233825471131917E-2</v>
      </c>
    </row>
    <row r="30" spans="1:28" x14ac:dyDescent="0.25">
      <c r="S30" s="115" t="s">
        <v>76</v>
      </c>
      <c r="T30" s="115"/>
      <c r="U30" s="116"/>
      <c r="V30" s="116">
        <v>12816</v>
      </c>
      <c r="W30" s="116">
        <v>12566</v>
      </c>
      <c r="X30" s="116">
        <v>12502</v>
      </c>
      <c r="Y30" s="112">
        <v>13015</v>
      </c>
      <c r="Z30" s="112">
        <v>12974</v>
      </c>
      <c r="AB30" s="117">
        <f t="shared" si="2"/>
        <v>7.7865802424678915E-2</v>
      </c>
    </row>
    <row r="31" spans="1:28" x14ac:dyDescent="0.25">
      <c r="S31" s="115" t="s">
        <v>77</v>
      </c>
      <c r="T31" s="115"/>
      <c r="U31" s="116"/>
      <c r="V31" s="116">
        <v>18697</v>
      </c>
      <c r="W31" s="116">
        <v>21176</v>
      </c>
      <c r="X31" s="116">
        <v>22425</v>
      </c>
      <c r="Y31" s="112">
        <v>22429</v>
      </c>
      <c r="Z31" s="112">
        <v>25103</v>
      </c>
      <c r="AB31" s="117">
        <f t="shared" si="2"/>
        <v>0.1506601848517585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2829</v>
      </c>
      <c r="W32" s="116">
        <v>3016</v>
      </c>
      <c r="X32" s="116">
        <v>3033</v>
      </c>
      <c r="Y32" s="112">
        <v>2963</v>
      </c>
      <c r="Z32" s="112">
        <v>3330</v>
      </c>
      <c r="AB32" s="117">
        <f t="shared" si="2"/>
        <v>1.9985595966870724E-2</v>
      </c>
    </row>
    <row r="33" spans="19:32" x14ac:dyDescent="0.25">
      <c r="S33" s="115" t="s">
        <v>79</v>
      </c>
      <c r="T33" s="115"/>
      <c r="U33" s="116"/>
      <c r="V33" s="116">
        <v>5803</v>
      </c>
      <c r="W33" s="116">
        <v>6351</v>
      </c>
      <c r="X33" s="116">
        <v>6994</v>
      </c>
      <c r="Y33" s="112">
        <v>7075</v>
      </c>
      <c r="Z33" s="112">
        <v>7569</v>
      </c>
      <c r="AB33" s="117">
        <f t="shared" si="2"/>
        <v>4.5426719481454804E-2</v>
      </c>
    </row>
    <row r="34" spans="19:32" x14ac:dyDescent="0.25">
      <c r="S34" s="118" t="s">
        <v>53</v>
      </c>
      <c r="T34" s="118"/>
      <c r="U34" s="119"/>
      <c r="V34" s="119">
        <v>149308</v>
      </c>
      <c r="W34" s="119">
        <v>155030</v>
      </c>
      <c r="X34" s="119">
        <v>158481</v>
      </c>
      <c r="Y34" s="120">
        <v>159341</v>
      </c>
      <c r="Z34" s="120">
        <v>166620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87361</v>
      </c>
      <c r="W37" s="112">
        <v>90403</v>
      </c>
      <c r="X37" s="112">
        <v>89763</v>
      </c>
      <c r="Y37" s="112">
        <v>90275</v>
      </c>
      <c r="Z37" s="112">
        <v>91145</v>
      </c>
      <c r="AB37" s="132">
        <f>Z37/Z40*100</f>
        <v>80.422295359692228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17662</v>
      </c>
      <c r="W38" s="112">
        <v>18085</v>
      </c>
      <c r="X38" s="112">
        <v>19624</v>
      </c>
      <c r="Y38" s="112">
        <v>21430</v>
      </c>
      <c r="Z38" s="112">
        <v>22188</v>
      </c>
      <c r="AB38" s="132">
        <f>Z38/Z40*100</f>
        <v>19.577704640307765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105023</v>
      </c>
      <c r="W40" s="112">
        <v>108488</v>
      </c>
      <c r="X40" s="112">
        <v>109387</v>
      </c>
      <c r="Y40" s="112">
        <v>111705</v>
      </c>
      <c r="Z40" s="112">
        <v>113333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104</v>
      </c>
      <c r="W44" s="112">
        <v>62</v>
      </c>
      <c r="X44" s="112">
        <v>128</v>
      </c>
      <c r="Y44" s="112">
        <v>146</v>
      </c>
      <c r="Z44" s="112">
        <v>191</v>
      </c>
    </row>
    <row r="45" spans="19:32" x14ac:dyDescent="0.25">
      <c r="S45" s="115" t="s">
        <v>37</v>
      </c>
      <c r="T45" s="115"/>
      <c r="U45" s="112"/>
      <c r="V45" s="112">
        <v>1738</v>
      </c>
      <c r="W45" s="112">
        <v>1901</v>
      </c>
      <c r="X45" s="112">
        <v>1909</v>
      </c>
      <c r="Y45" s="112">
        <v>1963</v>
      </c>
      <c r="Z45" s="112">
        <v>2246</v>
      </c>
    </row>
    <row r="46" spans="19:32" x14ac:dyDescent="0.25">
      <c r="S46" s="115" t="s">
        <v>38</v>
      </c>
      <c r="T46" s="115"/>
      <c r="U46" s="112"/>
      <c r="V46" s="112">
        <v>4995</v>
      </c>
      <c r="W46" s="112">
        <v>5210</v>
      </c>
      <c r="X46" s="112">
        <v>5205</v>
      </c>
      <c r="Y46" s="112">
        <v>5212</v>
      </c>
      <c r="Z46" s="112">
        <v>5790</v>
      </c>
    </row>
    <row r="47" spans="19:32" x14ac:dyDescent="0.25">
      <c r="S47" s="115" t="s">
        <v>39</v>
      </c>
      <c r="T47" s="115"/>
      <c r="U47" s="112"/>
      <c r="V47" s="112">
        <v>8611</v>
      </c>
      <c r="W47" s="112">
        <v>8971</v>
      </c>
      <c r="X47" s="112">
        <v>8839</v>
      </c>
      <c r="Y47" s="112">
        <v>8454</v>
      </c>
      <c r="Z47" s="112">
        <v>8862</v>
      </c>
    </row>
    <row r="48" spans="19:32" x14ac:dyDescent="0.25">
      <c r="S48" s="115" t="s">
        <v>40</v>
      </c>
      <c r="T48" s="115"/>
      <c r="U48" s="112"/>
      <c r="V48" s="112">
        <v>9919</v>
      </c>
      <c r="W48" s="112">
        <v>10627</v>
      </c>
      <c r="X48" s="112">
        <v>11091</v>
      </c>
      <c r="Y48" s="112">
        <v>10895</v>
      </c>
      <c r="Z48" s="112">
        <v>11208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9176</v>
      </c>
      <c r="W49" s="112">
        <v>9384</v>
      </c>
      <c r="X49" s="112">
        <v>9420</v>
      </c>
      <c r="Y49" s="112">
        <v>9399</v>
      </c>
      <c r="Z49" s="112">
        <v>9647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Townsville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7952</v>
      </c>
      <c r="W50" s="112">
        <v>8391</v>
      </c>
      <c r="X50" s="112">
        <v>8768</v>
      </c>
      <c r="Y50" s="112">
        <v>8815</v>
      </c>
      <c r="Z50" s="112">
        <v>8619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7792</v>
      </c>
      <c r="W51" s="112">
        <v>7880</v>
      </c>
      <c r="X51" s="112">
        <v>7822</v>
      </c>
      <c r="Y51" s="112">
        <v>7751</v>
      </c>
      <c r="Z51" s="112">
        <v>7770</v>
      </c>
    </row>
    <row r="52" spans="1:26" ht="15" customHeight="1" x14ac:dyDescent="0.25">
      <c r="S52" s="115" t="s">
        <v>44</v>
      </c>
      <c r="T52" s="115"/>
      <c r="U52" s="112"/>
      <c r="V52" s="112">
        <v>7886</v>
      </c>
      <c r="W52" s="112">
        <v>8226</v>
      </c>
      <c r="X52" s="112">
        <v>8123</v>
      </c>
      <c r="Y52" s="112">
        <v>7904</v>
      </c>
      <c r="Z52" s="112">
        <v>7750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6824</v>
      </c>
      <c r="W53" s="112">
        <v>6954</v>
      </c>
      <c r="X53" s="112">
        <v>6863</v>
      </c>
      <c r="Y53" s="112">
        <v>7063</v>
      </c>
      <c r="Z53" s="112">
        <v>7375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6055</v>
      </c>
      <c r="W54" s="112">
        <v>6485</v>
      </c>
      <c r="X54" s="112">
        <v>6661</v>
      </c>
      <c r="Y54" s="112">
        <v>6494</v>
      </c>
      <c r="Z54" s="112">
        <v>6371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4028</v>
      </c>
      <c r="W55" s="112">
        <v>4318</v>
      </c>
      <c r="X55" s="112">
        <v>4466</v>
      </c>
      <c r="Y55" s="112">
        <v>4843</v>
      </c>
      <c r="Z55" s="112">
        <v>5111</v>
      </c>
    </row>
    <row r="56" spans="1:26" ht="15" customHeight="1" x14ac:dyDescent="0.25">
      <c r="S56" s="115" t="s">
        <v>48</v>
      </c>
      <c r="T56" s="115"/>
      <c r="U56" s="112"/>
      <c r="V56" s="112">
        <v>1915</v>
      </c>
      <c r="W56" s="112">
        <v>2024</v>
      </c>
      <c r="X56" s="112">
        <v>2155</v>
      </c>
      <c r="Y56" s="112">
        <v>2372</v>
      </c>
      <c r="Z56" s="112">
        <v>2430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692</v>
      </c>
      <c r="W57" s="112">
        <v>828</v>
      </c>
      <c r="X57" s="112">
        <v>810</v>
      </c>
      <c r="Y57" s="112">
        <v>899</v>
      </c>
      <c r="Z57" s="112">
        <v>918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212</v>
      </c>
      <c r="W58" s="112">
        <v>239</v>
      </c>
      <c r="X58" s="112">
        <v>238</v>
      </c>
      <c r="Y58" s="112">
        <v>259</v>
      </c>
      <c r="Z58" s="112">
        <v>264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100</v>
      </c>
      <c r="W59" s="112">
        <v>99</v>
      </c>
      <c r="X59" s="112">
        <v>118</v>
      </c>
      <c r="Y59" s="112">
        <v>109</v>
      </c>
      <c r="Z59" s="112">
        <v>106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54</v>
      </c>
      <c r="W60" s="112">
        <v>54</v>
      </c>
      <c r="X60" s="112">
        <v>46</v>
      </c>
      <c r="Y60" s="112">
        <v>36</v>
      </c>
      <c r="Z60" s="112">
        <v>50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78061</v>
      </c>
      <c r="W61" s="112">
        <v>81651</v>
      </c>
      <c r="X61" s="112">
        <v>82650</v>
      </c>
      <c r="Y61" s="112">
        <v>82623</v>
      </c>
      <c r="Z61" s="112">
        <v>84708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139</v>
      </c>
      <c r="W63" s="112">
        <v>168</v>
      </c>
      <c r="X63" s="112">
        <v>218</v>
      </c>
      <c r="Y63" s="112">
        <v>186</v>
      </c>
      <c r="Z63" s="112">
        <v>253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2139</v>
      </c>
      <c r="W64" s="112">
        <v>2253</v>
      </c>
      <c r="X64" s="112">
        <v>2328</v>
      </c>
      <c r="Y64" s="112">
        <v>2336</v>
      </c>
      <c r="Z64" s="112">
        <v>2793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Townsville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5252</v>
      </c>
      <c r="W65" s="112">
        <v>5350</v>
      </c>
      <c r="X65" s="112">
        <v>5497</v>
      </c>
      <c r="Y65" s="112">
        <v>5509</v>
      </c>
      <c r="Z65" s="112">
        <v>6385</v>
      </c>
    </row>
    <row r="66" spans="1:26" x14ac:dyDescent="0.25">
      <c r="S66" s="115" t="s">
        <v>39</v>
      </c>
      <c r="T66" s="115"/>
      <c r="U66" s="112"/>
      <c r="V66" s="112">
        <v>7983</v>
      </c>
      <c r="W66" s="112">
        <v>8020</v>
      </c>
      <c r="X66" s="112">
        <v>8246</v>
      </c>
      <c r="Y66" s="112">
        <v>8094</v>
      </c>
      <c r="Z66" s="112">
        <v>8867</v>
      </c>
    </row>
    <row r="67" spans="1:26" x14ac:dyDescent="0.25">
      <c r="S67" s="115" t="s">
        <v>40</v>
      </c>
      <c r="T67" s="115"/>
      <c r="U67" s="112"/>
      <c r="V67" s="112">
        <v>8677</v>
      </c>
      <c r="W67" s="112">
        <v>9213</v>
      </c>
      <c r="X67" s="112">
        <v>9311</v>
      </c>
      <c r="Y67" s="112">
        <v>9462</v>
      </c>
      <c r="Z67" s="112">
        <v>10117</v>
      </c>
    </row>
    <row r="68" spans="1:26" x14ac:dyDescent="0.25">
      <c r="S68" s="115" t="s">
        <v>41</v>
      </c>
      <c r="T68" s="115"/>
      <c r="U68" s="112"/>
      <c r="V68" s="112">
        <v>7722</v>
      </c>
      <c r="W68" s="112">
        <v>7875</v>
      </c>
      <c r="X68" s="112">
        <v>8029</v>
      </c>
      <c r="Y68" s="112">
        <v>8281</v>
      </c>
      <c r="Z68" s="112">
        <v>8683</v>
      </c>
    </row>
    <row r="69" spans="1:26" x14ac:dyDescent="0.25">
      <c r="S69" s="115" t="s">
        <v>42</v>
      </c>
      <c r="T69" s="115"/>
      <c r="U69" s="112"/>
      <c r="V69" s="112">
        <v>6981</v>
      </c>
      <c r="W69" s="112">
        <v>7299</v>
      </c>
      <c r="X69" s="112">
        <v>7871</v>
      </c>
      <c r="Y69" s="112">
        <v>7975</v>
      </c>
      <c r="Z69" s="112">
        <v>8394</v>
      </c>
    </row>
    <row r="70" spans="1:26" x14ac:dyDescent="0.25">
      <c r="S70" s="115" t="s">
        <v>43</v>
      </c>
      <c r="T70" s="115"/>
      <c r="U70" s="112"/>
      <c r="V70" s="112">
        <v>7049</v>
      </c>
      <c r="W70" s="112">
        <v>6953</v>
      </c>
      <c r="X70" s="112">
        <v>7144</v>
      </c>
      <c r="Y70" s="112">
        <v>7155</v>
      </c>
      <c r="Z70" s="112">
        <v>7447</v>
      </c>
    </row>
    <row r="71" spans="1:26" x14ac:dyDescent="0.25">
      <c r="S71" s="115" t="s">
        <v>44</v>
      </c>
      <c r="T71" s="115"/>
      <c r="U71" s="112"/>
      <c r="V71" s="112">
        <v>7418</v>
      </c>
      <c r="W71" s="112">
        <v>7710</v>
      </c>
      <c r="X71" s="112">
        <v>7788</v>
      </c>
      <c r="Y71" s="112">
        <v>7649</v>
      </c>
      <c r="Z71" s="112">
        <v>7653</v>
      </c>
    </row>
    <row r="72" spans="1:26" x14ac:dyDescent="0.25">
      <c r="S72" s="115" t="s">
        <v>45</v>
      </c>
      <c r="T72" s="115"/>
      <c r="U72" s="112"/>
      <c r="V72" s="112">
        <v>6567</v>
      </c>
      <c r="W72" s="112">
        <v>6512</v>
      </c>
      <c r="X72" s="112">
        <v>6741</v>
      </c>
      <c r="Y72" s="112">
        <v>6928</v>
      </c>
      <c r="Z72" s="112">
        <v>7300</v>
      </c>
    </row>
    <row r="73" spans="1:26" x14ac:dyDescent="0.25">
      <c r="S73" s="115" t="s">
        <v>46</v>
      </c>
      <c r="T73" s="115"/>
      <c r="U73" s="112"/>
      <c r="V73" s="112">
        <v>5550</v>
      </c>
      <c r="W73" s="112">
        <v>5743</v>
      </c>
      <c r="X73" s="112">
        <v>5997</v>
      </c>
      <c r="Y73" s="112">
        <v>6104</v>
      </c>
      <c r="Z73" s="112">
        <v>6215</v>
      </c>
    </row>
    <row r="74" spans="1:26" x14ac:dyDescent="0.25">
      <c r="S74" s="115" t="s">
        <v>47</v>
      </c>
      <c r="T74" s="115"/>
      <c r="U74" s="112"/>
      <c r="V74" s="112">
        <v>3443</v>
      </c>
      <c r="W74" s="112">
        <v>3758</v>
      </c>
      <c r="X74" s="112">
        <v>3956</v>
      </c>
      <c r="Y74" s="112">
        <v>4147</v>
      </c>
      <c r="Z74" s="112">
        <v>4496</v>
      </c>
    </row>
    <row r="75" spans="1:26" x14ac:dyDescent="0.25">
      <c r="S75" s="115" t="s">
        <v>48</v>
      </c>
      <c r="T75" s="115"/>
      <c r="U75" s="112"/>
      <c r="V75" s="112">
        <v>1422</v>
      </c>
      <c r="W75" s="112">
        <v>1605</v>
      </c>
      <c r="X75" s="112">
        <v>1706</v>
      </c>
      <c r="Y75" s="112">
        <v>1844</v>
      </c>
      <c r="Z75" s="112">
        <v>2065</v>
      </c>
    </row>
    <row r="76" spans="1:26" x14ac:dyDescent="0.25">
      <c r="S76" s="115" t="s">
        <v>49</v>
      </c>
      <c r="T76" s="115"/>
      <c r="U76" s="112"/>
      <c r="V76" s="112">
        <v>528</v>
      </c>
      <c r="W76" s="112">
        <v>534</v>
      </c>
      <c r="X76" s="112">
        <v>593</v>
      </c>
      <c r="Y76" s="112">
        <v>638</v>
      </c>
      <c r="Z76" s="112">
        <v>668</v>
      </c>
    </row>
    <row r="77" spans="1:26" x14ac:dyDescent="0.25">
      <c r="S77" s="115" t="s">
        <v>50</v>
      </c>
      <c r="T77" s="115"/>
      <c r="U77" s="112"/>
      <c r="V77" s="112">
        <v>217</v>
      </c>
      <c r="W77" s="112">
        <v>223</v>
      </c>
      <c r="X77" s="112">
        <v>240</v>
      </c>
      <c r="Y77" s="112">
        <v>237</v>
      </c>
      <c r="Z77" s="112">
        <v>223</v>
      </c>
    </row>
    <row r="78" spans="1:26" x14ac:dyDescent="0.25">
      <c r="S78" s="115" t="s">
        <v>51</v>
      </c>
      <c r="T78" s="115"/>
      <c r="U78" s="112"/>
      <c r="V78" s="112">
        <v>87</v>
      </c>
      <c r="W78" s="112">
        <v>99</v>
      </c>
      <c r="X78" s="112">
        <v>96</v>
      </c>
      <c r="Y78" s="112">
        <v>111</v>
      </c>
      <c r="Z78" s="112">
        <v>111</v>
      </c>
    </row>
    <row r="79" spans="1:26" x14ac:dyDescent="0.25">
      <c r="S79" s="115" t="s">
        <v>52</v>
      </c>
      <c r="T79" s="115"/>
      <c r="U79" s="112"/>
      <c r="V79" s="112">
        <v>65</v>
      </c>
      <c r="W79" s="112">
        <v>70</v>
      </c>
      <c r="X79" s="112">
        <v>62</v>
      </c>
      <c r="Y79" s="112">
        <v>54</v>
      </c>
      <c r="Z79" s="112">
        <v>61</v>
      </c>
    </row>
    <row r="80" spans="1:26" x14ac:dyDescent="0.25">
      <c r="S80" s="118" t="s">
        <v>53</v>
      </c>
      <c r="T80" s="118"/>
      <c r="U80" s="112"/>
      <c r="V80" s="112">
        <v>71242</v>
      </c>
      <c r="W80" s="112">
        <v>73380</v>
      </c>
      <c r="X80" s="112">
        <v>75831</v>
      </c>
      <c r="Y80" s="112">
        <v>76720</v>
      </c>
      <c r="Z80" s="112">
        <v>81731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Townsville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5960</v>
      </c>
      <c r="W83" s="112">
        <v>6150</v>
      </c>
      <c r="X83" s="112">
        <v>6172</v>
      </c>
      <c r="Y83" s="112">
        <v>6319</v>
      </c>
      <c r="Z83" s="112">
        <v>6252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5900</v>
      </c>
      <c r="W84" s="112">
        <v>6133</v>
      </c>
      <c r="X84" s="112">
        <v>6275</v>
      </c>
      <c r="Y84" s="112">
        <v>6383</v>
      </c>
      <c r="Z84" s="112">
        <v>6363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11181</v>
      </c>
      <c r="W85" s="112">
        <v>11774</v>
      </c>
      <c r="X85" s="112">
        <v>12035</v>
      </c>
      <c r="Y85" s="112">
        <v>12099</v>
      </c>
      <c r="Z85" s="112">
        <v>12201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166,620</v>
      </c>
      <c r="D86" s="96">
        <f t="shared" ref="D86:D91" si="4">AD4</f>
        <v>4.5681902335243274E-2</v>
      </c>
      <c r="E86" s="97">
        <f t="shared" ref="E86:E91" si="5">AD4</f>
        <v>4.5681902335243274E-2</v>
      </c>
      <c r="F86" s="96">
        <f t="shared" ref="F86:F91" si="6">AF4</f>
        <v>0.1159631896909703</v>
      </c>
      <c r="G86" s="97">
        <f t="shared" ref="G86:G91" si="7">AF4</f>
        <v>0.1159631896909703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6369</v>
      </c>
      <c r="W86" s="112">
        <v>6454</v>
      </c>
      <c r="X86" s="112">
        <v>6277</v>
      </c>
      <c r="Y86" s="112">
        <v>6323</v>
      </c>
      <c r="Z86" s="112">
        <v>6425</v>
      </c>
    </row>
    <row r="87" spans="1:30" ht="15" customHeight="1" x14ac:dyDescent="0.25">
      <c r="A87" s="98" t="s">
        <v>4</v>
      </c>
      <c r="B87" s="49"/>
      <c r="C87" s="57" t="str">
        <f t="shared" si="3"/>
        <v>84,708</v>
      </c>
      <c r="D87" s="96">
        <f t="shared" si="4"/>
        <v>2.5309560986237711E-2</v>
      </c>
      <c r="E87" s="97">
        <f t="shared" si="5"/>
        <v>2.5309560986237711E-2</v>
      </c>
      <c r="F87" s="96">
        <f t="shared" si="6"/>
        <v>8.5151355990827682E-2</v>
      </c>
      <c r="G87" s="97">
        <f t="shared" si="7"/>
        <v>8.5151355990827682E-2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2001</v>
      </c>
      <c r="W87" s="112">
        <v>2039</v>
      </c>
      <c r="X87" s="112">
        <v>1994</v>
      </c>
      <c r="Y87" s="112">
        <v>1950</v>
      </c>
      <c r="Z87" s="112">
        <v>1947</v>
      </c>
    </row>
    <row r="88" spans="1:30" ht="15" customHeight="1" x14ac:dyDescent="0.25">
      <c r="A88" s="98" t="s">
        <v>5</v>
      </c>
      <c r="B88" s="49"/>
      <c r="C88" s="57" t="str">
        <f t="shared" si="3"/>
        <v>81,731</v>
      </c>
      <c r="D88" s="96">
        <f t="shared" si="4"/>
        <v>6.5315432742440116E-2</v>
      </c>
      <c r="E88" s="97">
        <f t="shared" si="5"/>
        <v>6.5315432742440116E-2</v>
      </c>
      <c r="F88" s="96">
        <f t="shared" si="6"/>
        <v>0.14724666975477607</v>
      </c>
      <c r="G88" s="97">
        <f t="shared" si="7"/>
        <v>0.14724666975477607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2462</v>
      </c>
      <c r="W88" s="112">
        <v>2596</v>
      </c>
      <c r="X88" s="112">
        <v>2646</v>
      </c>
      <c r="Y88" s="112">
        <v>2803</v>
      </c>
      <c r="Z88" s="112">
        <v>2803</v>
      </c>
    </row>
    <row r="89" spans="1:30" ht="15" customHeight="1" x14ac:dyDescent="0.25">
      <c r="A89" s="49" t="s">
        <v>6</v>
      </c>
      <c r="B89" s="49"/>
      <c r="C89" s="57" t="str">
        <f t="shared" si="3"/>
        <v>113,336</v>
      </c>
      <c r="D89" s="96">
        <f t="shared" si="4"/>
        <v>1.4610040822172987E-2</v>
      </c>
      <c r="E89" s="97">
        <f t="shared" si="5"/>
        <v>1.4610040822172987E-2</v>
      </c>
      <c r="F89" s="96">
        <f t="shared" si="6"/>
        <v>7.9123264715403874E-2</v>
      </c>
      <c r="G89" s="97">
        <f t="shared" si="7"/>
        <v>7.9123264715403874E-2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5715</v>
      </c>
      <c r="W89" s="112">
        <v>6027</v>
      </c>
      <c r="X89" s="112">
        <v>6150</v>
      </c>
      <c r="Y89" s="112">
        <v>6272</v>
      </c>
      <c r="Z89" s="112">
        <v>6342</v>
      </c>
    </row>
    <row r="90" spans="1:30" ht="15" customHeight="1" x14ac:dyDescent="0.25">
      <c r="A90" s="49" t="s">
        <v>98</v>
      </c>
      <c r="B90" s="49"/>
      <c r="C90" s="57" t="str">
        <f t="shared" si="3"/>
        <v>$48,540</v>
      </c>
      <c r="D90" s="96">
        <f t="shared" si="4"/>
        <v>2.9489658513224271E-2</v>
      </c>
      <c r="E90" s="97">
        <f t="shared" si="5"/>
        <v>2.9489658513224271E-2</v>
      </c>
      <c r="F90" s="96">
        <f t="shared" si="6"/>
        <v>6.810056111783469E-2</v>
      </c>
      <c r="G90" s="97">
        <f t="shared" si="7"/>
        <v>6.810056111783469E-2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5898</v>
      </c>
      <c r="W90" s="112">
        <v>6504</v>
      </c>
      <c r="X90" s="112">
        <v>6762</v>
      </c>
      <c r="Y90" s="112">
        <v>6906</v>
      </c>
      <c r="Z90" s="112">
        <v>7005</v>
      </c>
    </row>
    <row r="91" spans="1:30" ht="15" customHeight="1" x14ac:dyDescent="0.25">
      <c r="A91" s="49" t="s">
        <v>7</v>
      </c>
      <c r="B91" s="49"/>
      <c r="C91" s="57" t="str">
        <f t="shared" si="3"/>
        <v>$7,444.7 mil</v>
      </c>
      <c r="D91" s="96">
        <f t="shared" si="4"/>
        <v>4.7072944152835694E-2</v>
      </c>
      <c r="E91" s="97">
        <f t="shared" si="5"/>
        <v>4.7072944152835694E-2</v>
      </c>
      <c r="F91" s="96">
        <f t="shared" si="6"/>
        <v>0.21427058916648956</v>
      </c>
      <c r="G91" s="97">
        <f t="shared" si="7"/>
        <v>0.21427058916648956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54864</v>
      </c>
      <c r="W91" s="112">
        <v>56624</v>
      </c>
      <c r="X91" s="112">
        <v>56752</v>
      </c>
      <c r="Y91" s="112">
        <v>57947</v>
      </c>
      <c r="Z91" s="112">
        <v>58195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4162</v>
      </c>
      <c r="W93" s="112">
        <v>4427</v>
      </c>
      <c r="X93" s="112">
        <v>4460</v>
      </c>
      <c r="Y93" s="112">
        <v>4557</v>
      </c>
      <c r="Z93" s="112">
        <v>4623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10503</v>
      </c>
      <c r="W94" s="112">
        <v>10960</v>
      </c>
      <c r="X94" s="112">
        <v>11159</v>
      </c>
      <c r="Y94" s="112">
        <v>11550</v>
      </c>
      <c r="Z94" s="112">
        <v>11817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1691</v>
      </c>
      <c r="W95" s="112">
        <v>1787</v>
      </c>
      <c r="X95" s="112">
        <v>1831</v>
      </c>
      <c r="Y95" s="112">
        <v>1940</v>
      </c>
      <c r="Z95" s="112">
        <v>2033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8225</v>
      </c>
      <c r="W96" s="112">
        <v>8894</v>
      </c>
      <c r="X96" s="112">
        <v>9411</v>
      </c>
      <c r="Y96" s="112">
        <v>9583</v>
      </c>
      <c r="Z96" s="112">
        <v>10124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9513</v>
      </c>
      <c r="W97" s="112">
        <v>9669</v>
      </c>
      <c r="X97" s="112">
        <v>9755</v>
      </c>
      <c r="Y97" s="112">
        <v>9656</v>
      </c>
      <c r="Z97" s="112">
        <v>9505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5053</v>
      </c>
      <c r="W98" s="112">
        <v>5332</v>
      </c>
      <c r="X98" s="112">
        <v>5396</v>
      </c>
      <c r="Y98" s="112">
        <v>5476</v>
      </c>
      <c r="Z98" s="112">
        <v>5518</v>
      </c>
    </row>
    <row r="99" spans="1:32" ht="15" customHeight="1" x14ac:dyDescent="0.25">
      <c r="S99" s="115" t="s">
        <v>199</v>
      </c>
      <c r="T99" s="115"/>
      <c r="U99" s="112"/>
      <c r="V99" s="112">
        <v>488</v>
      </c>
      <c r="W99" s="112">
        <v>576</v>
      </c>
      <c r="X99" s="112">
        <v>606</v>
      </c>
      <c r="Y99" s="112">
        <v>681</v>
      </c>
      <c r="Z99" s="112">
        <v>707</v>
      </c>
    </row>
    <row r="100" spans="1:32" ht="15" customHeight="1" x14ac:dyDescent="0.25">
      <c r="S100" s="115" t="s">
        <v>58</v>
      </c>
      <c r="T100" s="115"/>
      <c r="U100" s="112"/>
      <c r="V100" s="112">
        <v>2981</v>
      </c>
      <c r="W100" s="112">
        <v>3100</v>
      </c>
      <c r="X100" s="112">
        <v>3257</v>
      </c>
      <c r="Y100" s="112">
        <v>3417</v>
      </c>
      <c r="Z100" s="112">
        <v>3528</v>
      </c>
    </row>
    <row r="101" spans="1:32" x14ac:dyDescent="0.25">
      <c r="A101" s="18"/>
      <c r="S101" s="118" t="s">
        <v>53</v>
      </c>
      <c r="T101" s="118"/>
      <c r="U101" s="112"/>
      <c r="V101" s="112">
        <v>50156</v>
      </c>
      <c r="W101" s="112">
        <v>51867</v>
      </c>
      <c r="X101" s="112">
        <v>52637</v>
      </c>
      <c r="Y101" s="112">
        <v>53752</v>
      </c>
      <c r="Z101" s="112">
        <v>54983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103344</v>
      </c>
      <c r="W104" s="112">
        <v>108105</v>
      </c>
      <c r="X104" s="112">
        <v>111018</v>
      </c>
      <c r="Y104" s="112">
        <v>118732</v>
      </c>
      <c r="Z104" s="112">
        <v>118732</v>
      </c>
      <c r="AB104" s="109" t="str">
        <f>TEXT(Z104,"###,###")</f>
        <v>118,732</v>
      </c>
      <c r="AD104" s="130">
        <f>Z104/($Z$4)*100</f>
        <v>71.25915256271756</v>
      </c>
      <c r="AF104" s="109"/>
    </row>
    <row r="105" spans="1:32" x14ac:dyDescent="0.25">
      <c r="S105" s="115" t="s">
        <v>17</v>
      </c>
      <c r="T105" s="115"/>
      <c r="U105" s="112"/>
      <c r="V105" s="112">
        <v>37864</v>
      </c>
      <c r="W105" s="112">
        <v>38337</v>
      </c>
      <c r="X105" s="112">
        <v>39342</v>
      </c>
      <c r="Y105" s="112">
        <v>39785</v>
      </c>
      <c r="Z105" s="112">
        <v>39282</v>
      </c>
      <c r="AB105" s="109" t="str">
        <f>TEXT(Z105,"###,###")</f>
        <v>39,282</v>
      </c>
      <c r="AD105" s="130">
        <f>Z105/($Z$4)*100</f>
        <v>23.575801224342815</v>
      </c>
      <c r="AF105" s="109"/>
    </row>
    <row r="106" spans="1:32" x14ac:dyDescent="0.25">
      <c r="S106" s="118" t="s">
        <v>53</v>
      </c>
      <c r="T106" s="118"/>
      <c r="U106" s="120"/>
      <c r="V106" s="120">
        <v>141208</v>
      </c>
      <c r="W106" s="120">
        <v>146442</v>
      </c>
      <c r="X106" s="120">
        <v>150360</v>
      </c>
      <c r="Y106" s="120">
        <v>158517</v>
      </c>
      <c r="Z106" s="120">
        <v>158014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17021</v>
      </c>
      <c r="W108" s="112">
        <v>19831</v>
      </c>
      <c r="X108" s="112">
        <v>17440</v>
      </c>
      <c r="Y108" s="112">
        <v>17850</v>
      </c>
      <c r="Z108" s="112">
        <v>17974</v>
      </c>
      <c r="AB108" s="109" t="str">
        <f>TEXT(Z108,"###,###")</f>
        <v>17,974</v>
      </c>
      <c r="AD108" s="130">
        <f>Z108/($Z$4)*100</f>
        <v>10.787420477733765</v>
      </c>
      <c r="AF108" s="109"/>
    </row>
    <row r="109" spans="1:32" x14ac:dyDescent="0.25">
      <c r="S109" s="115" t="s">
        <v>20</v>
      </c>
      <c r="T109" s="115"/>
      <c r="U109" s="112"/>
      <c r="V109" s="112">
        <v>21467</v>
      </c>
      <c r="W109" s="112">
        <v>21839</v>
      </c>
      <c r="X109" s="112">
        <v>22339</v>
      </c>
      <c r="Y109" s="112">
        <v>21791</v>
      </c>
      <c r="Z109" s="112">
        <v>24091</v>
      </c>
      <c r="AB109" s="109" t="str">
        <f>TEXT(Z109,"###,###")</f>
        <v>24,091</v>
      </c>
      <c r="AD109" s="130">
        <f>Z109/($Z$4)*100</f>
        <v>14.458648421558037</v>
      </c>
      <c r="AF109" s="109"/>
    </row>
    <row r="110" spans="1:32" x14ac:dyDescent="0.25">
      <c r="S110" s="115" t="s">
        <v>21</v>
      </c>
      <c r="T110" s="115"/>
      <c r="U110" s="112"/>
      <c r="V110" s="112">
        <v>29957</v>
      </c>
      <c r="W110" s="112">
        <v>29666</v>
      </c>
      <c r="X110" s="112">
        <v>31702</v>
      </c>
      <c r="Y110" s="112">
        <v>32312</v>
      </c>
      <c r="Z110" s="112">
        <v>35569</v>
      </c>
      <c r="AB110" s="109" t="str">
        <f>TEXT(Z110,"###,###")</f>
        <v>35,569</v>
      </c>
      <c r="AD110" s="130">
        <f>Z110/($Z$4)*100</f>
        <v>21.347377265634375</v>
      </c>
      <c r="AF110" s="109"/>
    </row>
    <row r="111" spans="1:32" x14ac:dyDescent="0.25">
      <c r="S111" s="115" t="s">
        <v>22</v>
      </c>
      <c r="T111" s="115"/>
      <c r="U111" s="112"/>
      <c r="V111" s="112">
        <v>72591</v>
      </c>
      <c r="W111" s="112">
        <v>75432</v>
      </c>
      <c r="X111" s="112">
        <v>79002</v>
      </c>
      <c r="Y111" s="112">
        <v>79586</v>
      </c>
      <c r="Z111" s="112">
        <v>81803</v>
      </c>
      <c r="AB111" s="109" t="str">
        <f>TEXT(Z111,"###,###")</f>
        <v>81,803</v>
      </c>
      <c r="AD111" s="130">
        <f>Z111/($Z$4)*100</f>
        <v>49.095546753090865</v>
      </c>
      <c r="AF111" s="109"/>
    </row>
    <row r="112" spans="1:32" x14ac:dyDescent="0.25">
      <c r="S112" s="118" t="s">
        <v>53</v>
      </c>
      <c r="T112" s="118"/>
      <c r="U112" s="112"/>
      <c r="V112" s="112">
        <v>149307</v>
      </c>
      <c r="W112" s="112">
        <v>155030</v>
      </c>
      <c r="X112" s="112">
        <v>158482</v>
      </c>
      <c r="Y112" s="112">
        <v>159337</v>
      </c>
      <c r="Z112" s="112">
        <v>166620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39.56</v>
      </c>
      <c r="W118" s="131">
        <v>39.68</v>
      </c>
      <c r="X118" s="131">
        <v>39.76</v>
      </c>
      <c r="Y118" s="131">
        <v>39.92</v>
      </c>
      <c r="Z118" s="131">
        <v>39.950000000000003</v>
      </c>
      <c r="AB118" s="109" t="str">
        <f>TEXT(Z118,"##.0")</f>
        <v>40.0</v>
      </c>
    </row>
    <row r="120" spans="19:32" x14ac:dyDescent="0.25">
      <c r="S120" s="101" t="s">
        <v>100</v>
      </c>
      <c r="T120" s="112"/>
      <c r="U120" s="112"/>
      <c r="V120" s="112">
        <v>94219</v>
      </c>
      <c r="W120" s="112">
        <v>97557</v>
      </c>
      <c r="X120" s="112">
        <v>98403</v>
      </c>
      <c r="Y120" s="112">
        <v>100604</v>
      </c>
      <c r="Z120" s="112">
        <v>101888</v>
      </c>
      <c r="AB120" s="109" t="str">
        <f>TEXT(Z120,"###,###")</f>
        <v>101,888</v>
      </c>
    </row>
    <row r="121" spans="19:32" x14ac:dyDescent="0.25">
      <c r="S121" s="101" t="s">
        <v>101</v>
      </c>
      <c r="T121" s="112"/>
      <c r="U121" s="112"/>
      <c r="V121" s="112">
        <v>5096</v>
      </c>
      <c r="W121" s="112">
        <v>5118</v>
      </c>
      <c r="X121" s="112">
        <v>4978</v>
      </c>
      <c r="Y121" s="112">
        <v>5093</v>
      </c>
      <c r="Z121" s="112">
        <v>5203</v>
      </c>
      <c r="AB121" s="109" t="str">
        <f>TEXT(Z121,"###,###")</f>
        <v>5,203</v>
      </c>
    </row>
    <row r="122" spans="19:32" x14ac:dyDescent="0.25">
      <c r="S122" s="101" t="s">
        <v>102</v>
      </c>
      <c r="T122" s="112"/>
      <c r="U122" s="112"/>
      <c r="V122" s="112">
        <v>5705</v>
      </c>
      <c r="W122" s="112">
        <v>5822</v>
      </c>
      <c r="X122" s="112">
        <v>6014</v>
      </c>
      <c r="Y122" s="112">
        <v>6004</v>
      </c>
      <c r="Z122" s="112">
        <v>6244</v>
      </c>
      <c r="AB122" s="109" t="str">
        <f>TEXT(Z122,"###,###")</f>
        <v>6,244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99924</v>
      </c>
      <c r="W124" s="112">
        <v>103379</v>
      </c>
      <c r="X124" s="112">
        <v>104417</v>
      </c>
      <c r="Y124" s="112">
        <v>106608</v>
      </c>
      <c r="Z124" s="112">
        <v>108132</v>
      </c>
      <c r="AB124" s="109" t="str">
        <f>TEXT(Z124,"###,###")</f>
        <v>108,132</v>
      </c>
      <c r="AD124" s="127">
        <f>Z124/$Z$7*100</f>
        <v>95.408343333098045</v>
      </c>
    </row>
    <row r="125" spans="19:32" x14ac:dyDescent="0.25">
      <c r="S125" s="101" t="s">
        <v>104</v>
      </c>
      <c r="T125" s="112"/>
      <c r="U125" s="112"/>
      <c r="V125" s="112">
        <v>10801</v>
      </c>
      <c r="W125" s="112">
        <v>10940</v>
      </c>
      <c r="X125" s="112">
        <v>10992</v>
      </c>
      <c r="Y125" s="112">
        <v>11097</v>
      </c>
      <c r="Z125" s="112">
        <v>11447</v>
      </c>
      <c r="AB125" s="109" t="str">
        <f>TEXT(Z125,"###,###")</f>
        <v>11,447</v>
      </c>
      <c r="AD125" s="127">
        <f>Z125/$Z$7*100</f>
        <v>10.100056469259547</v>
      </c>
    </row>
    <row r="127" spans="19:32" x14ac:dyDescent="0.25">
      <c r="S127" s="101" t="s">
        <v>105</v>
      </c>
      <c r="T127" s="112"/>
      <c r="U127" s="112"/>
      <c r="V127" s="112">
        <v>54868</v>
      </c>
      <c r="W127" s="112">
        <v>56625</v>
      </c>
      <c r="X127" s="112">
        <v>56751</v>
      </c>
      <c r="Y127" s="112">
        <v>57949</v>
      </c>
      <c r="Z127" s="112">
        <v>58196</v>
      </c>
      <c r="AB127" s="109" t="str">
        <f>TEXT(Z127,"###,###")</f>
        <v>58,196</v>
      </c>
      <c r="AD127" s="127">
        <f>Z127/$Z$7*100</f>
        <v>51.348203571680664</v>
      </c>
    </row>
    <row r="128" spans="19:32" x14ac:dyDescent="0.25">
      <c r="S128" s="101" t="s">
        <v>106</v>
      </c>
      <c r="T128" s="112"/>
      <c r="U128" s="112"/>
      <c r="V128" s="112">
        <v>50159</v>
      </c>
      <c r="W128" s="112">
        <v>51867</v>
      </c>
      <c r="X128" s="112">
        <v>52637</v>
      </c>
      <c r="Y128" s="112">
        <v>53753</v>
      </c>
      <c r="Z128" s="112">
        <v>54982</v>
      </c>
      <c r="AB128" s="109" t="str">
        <f>TEXT(Z128,"###,###")</f>
        <v>54,982</v>
      </c>
      <c r="AD128" s="127">
        <f>Z128/$Z$7*100</f>
        <v>48.512387943813081</v>
      </c>
    </row>
    <row r="130" spans="19:20" x14ac:dyDescent="0.25">
      <c r="S130" s="101" t="s">
        <v>280</v>
      </c>
      <c r="T130" s="127">
        <v>89.899061198560034</v>
      </c>
    </row>
    <row r="131" spans="19:20" x14ac:dyDescent="0.25">
      <c r="S131" s="101" t="s">
        <v>281</v>
      </c>
      <c r="T131" s="127">
        <v>4.5907743347215364</v>
      </c>
    </row>
    <row r="132" spans="19:20" x14ac:dyDescent="0.25">
      <c r="S132" s="101" t="s">
        <v>282</v>
      </c>
      <c r="T132" s="127">
        <v>5.5092821345380107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BF198C3-AF11-4050-A892-13E118BD82F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C99DA24-7F33-4215-8126-2942E3E0B8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91F42B1-6300-4B21-A437-A09D8D86B0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128631A-95D3-4D2F-A24F-B44EF58CAE8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7D3D9-990B-4A66-A2E0-785EBA01B3FE}">
  <sheetPr codeName="Sheet13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185</v>
      </c>
      <c r="T1" s="99"/>
      <c r="U1" s="99"/>
      <c r="V1" s="99"/>
      <c r="W1" s="99"/>
      <c r="X1" s="99"/>
      <c r="Y1" s="100" t="s">
        <v>268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185</v>
      </c>
      <c r="Y3" s="105" t="s">
        <v>268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9.72 Weipa,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3211</v>
      </c>
      <c r="W4" s="108">
        <v>3641</v>
      </c>
      <c r="X4" s="108">
        <v>3570</v>
      </c>
      <c r="Y4" s="108">
        <v>3642</v>
      </c>
      <c r="Z4" s="108">
        <v>3945</v>
      </c>
      <c r="AB4" s="109" t="str">
        <f>TEXT(Z4,"###,###")</f>
        <v>3,945</v>
      </c>
      <c r="AD4" s="110">
        <f>Z4/Y4-1</f>
        <v>8.3196046128500845E-2</v>
      </c>
      <c r="AF4" s="110">
        <f>Z4/V4-1</f>
        <v>0.22858922454064157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1656</v>
      </c>
      <c r="W5" s="108">
        <v>1900</v>
      </c>
      <c r="X5" s="108">
        <v>1856</v>
      </c>
      <c r="Y5" s="108">
        <v>1931</v>
      </c>
      <c r="Z5" s="108">
        <v>2029</v>
      </c>
      <c r="AB5" s="109" t="str">
        <f>TEXT(Z5,"###,###")</f>
        <v>2,029</v>
      </c>
      <c r="AD5" s="110">
        <f t="shared" ref="AD5:AD9" si="0">Z5/Y5-1</f>
        <v>5.0750906266183282E-2</v>
      </c>
      <c r="AF5" s="110">
        <f t="shared" ref="AF5:AF9" si="1">Z5/V5-1</f>
        <v>0.22524154589371981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1552</v>
      </c>
      <c r="W6" s="108">
        <v>1745</v>
      </c>
      <c r="X6" s="108">
        <v>1710</v>
      </c>
      <c r="Y6" s="108">
        <v>1710</v>
      </c>
      <c r="Z6" s="108">
        <v>1911</v>
      </c>
      <c r="AB6" s="109" t="str">
        <f>TEXT(Z6,"###,###")</f>
        <v>1,911</v>
      </c>
      <c r="AD6" s="110">
        <f t="shared" si="0"/>
        <v>0.11754385964912273</v>
      </c>
      <c r="AF6" s="110">
        <f t="shared" si="1"/>
        <v>0.23131443298969079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2270</v>
      </c>
      <c r="W7" s="108">
        <v>2472</v>
      </c>
      <c r="X7" s="108">
        <v>2598</v>
      </c>
      <c r="Y7" s="108">
        <v>2644</v>
      </c>
      <c r="Z7" s="108">
        <v>2778</v>
      </c>
      <c r="AB7" s="109" t="str">
        <f>TEXT(Z7,"###,###")</f>
        <v>2,778</v>
      </c>
      <c r="AD7" s="110">
        <f t="shared" si="0"/>
        <v>5.0680786686838175E-2</v>
      </c>
      <c r="AF7" s="110">
        <f t="shared" si="1"/>
        <v>0.2237885462555067</v>
      </c>
    </row>
    <row r="8" spans="1:32" ht="17.25" customHeight="1" x14ac:dyDescent="0.25">
      <c r="A8" s="64" t="s">
        <v>12</v>
      </c>
      <c r="B8" s="65"/>
      <c r="C8" s="29"/>
      <c r="D8" s="66" t="str">
        <f>AB4</f>
        <v>3,945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2,778</v>
      </c>
      <c r="P8" s="67"/>
      <c r="S8" s="107" t="s">
        <v>84</v>
      </c>
      <c r="T8" s="108"/>
      <c r="U8" s="108"/>
      <c r="V8" s="108">
        <v>67157.45</v>
      </c>
      <c r="W8" s="108">
        <v>71085.39</v>
      </c>
      <c r="X8" s="108">
        <v>79328.06</v>
      </c>
      <c r="Y8" s="108">
        <v>73861.59</v>
      </c>
      <c r="Z8" s="108">
        <v>73043.61</v>
      </c>
      <c r="AB8" s="109" t="str">
        <f>TEXT(Z8,"$###,###")</f>
        <v>$73,044</v>
      </c>
      <c r="AD8" s="110">
        <f t="shared" si="0"/>
        <v>-1.1074497583926868E-2</v>
      </c>
      <c r="AF8" s="110">
        <f t="shared" si="1"/>
        <v>8.7647163494146918E-2</v>
      </c>
    </row>
    <row r="9" spans="1:32" x14ac:dyDescent="0.25">
      <c r="A9" s="30" t="s">
        <v>14</v>
      </c>
      <c r="B9" s="71"/>
      <c r="C9" s="72"/>
      <c r="D9" s="73">
        <f>AD104</f>
        <v>78.605830164765521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54.067674586033121</v>
      </c>
      <c r="P9" s="74" t="s">
        <v>85</v>
      </c>
      <c r="S9" s="107" t="s">
        <v>7</v>
      </c>
      <c r="T9" s="108"/>
      <c r="U9" s="108"/>
      <c r="V9" s="108">
        <v>180506885</v>
      </c>
      <c r="W9" s="108">
        <v>203158087</v>
      </c>
      <c r="X9" s="108">
        <v>227776282</v>
      </c>
      <c r="Y9" s="108">
        <v>234328801</v>
      </c>
      <c r="Z9" s="108">
        <v>247583734</v>
      </c>
      <c r="AB9" s="109" t="str">
        <f>TEXT(Z9/1000000,"$#,###.0")&amp;" mil"</f>
        <v>$247.6 mil</v>
      </c>
      <c r="AD9" s="110">
        <f t="shared" si="0"/>
        <v>5.6565530756076399E-2</v>
      </c>
      <c r="AF9" s="110">
        <f t="shared" si="1"/>
        <v>0.37160271753623131</v>
      </c>
    </row>
    <row r="10" spans="1:32" x14ac:dyDescent="0.25">
      <c r="A10" s="30" t="s">
        <v>17</v>
      </c>
      <c r="B10" s="71"/>
      <c r="C10" s="72"/>
      <c r="D10" s="73">
        <f>AD105</f>
        <v>17.617237008871989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45.608351331893445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92.872570194384451</v>
      </c>
      <c r="P11" s="74" t="s">
        <v>85</v>
      </c>
      <c r="S11" s="107" t="s">
        <v>29</v>
      </c>
      <c r="T11" s="112"/>
      <c r="U11" s="112"/>
      <c r="V11" s="112">
        <v>3033</v>
      </c>
      <c r="W11" s="112">
        <v>3483</v>
      </c>
      <c r="X11" s="112">
        <v>3394</v>
      </c>
      <c r="Y11" s="112">
        <v>3456</v>
      </c>
      <c r="Z11" s="112">
        <v>3745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1.6918646508279338</v>
      </c>
      <c r="P12" s="74" t="s">
        <v>85</v>
      </c>
      <c r="S12" s="107" t="s">
        <v>30</v>
      </c>
      <c r="T12" s="112"/>
      <c r="U12" s="112"/>
      <c r="V12" s="112">
        <v>182</v>
      </c>
      <c r="W12" s="112">
        <v>160</v>
      </c>
      <c r="X12" s="112">
        <v>173</v>
      </c>
      <c r="Y12" s="112">
        <v>185</v>
      </c>
      <c r="Z12" s="112">
        <v>200</v>
      </c>
    </row>
    <row r="13" spans="1:32" ht="15" customHeight="1" x14ac:dyDescent="0.25">
      <c r="A13" s="30" t="s">
        <v>19</v>
      </c>
      <c r="B13" s="72"/>
      <c r="C13" s="72"/>
      <c r="D13" s="73">
        <f>AD108</f>
        <v>9.2268694550063373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5.5075593952483803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9.6070975918884667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38.1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17.034220532319392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17.555875991348234</v>
      </c>
      <c r="P15" s="74" t="s">
        <v>85</v>
      </c>
      <c r="S15" s="115" t="s">
        <v>61</v>
      </c>
      <c r="T15" s="115"/>
      <c r="U15" s="116"/>
      <c r="V15" s="116">
        <v>44</v>
      </c>
      <c r="W15" s="116">
        <v>38</v>
      </c>
      <c r="X15" s="116">
        <v>32</v>
      </c>
      <c r="Y15" s="112">
        <v>46</v>
      </c>
      <c r="Z15" s="112">
        <v>54</v>
      </c>
      <c r="AB15" s="117">
        <f t="shared" ref="AB15:AB34" si="2">IF(Z15="np",0,Z15/$Z$34)</f>
        <v>1.3688212927756654E-2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60.811153358681878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82.444124008651769</v>
      </c>
      <c r="P16" s="37" t="s">
        <v>85</v>
      </c>
      <c r="S16" s="115" t="s">
        <v>62</v>
      </c>
      <c r="T16" s="115"/>
      <c r="U16" s="116"/>
      <c r="V16" s="116">
        <v>786</v>
      </c>
      <c r="W16" s="116">
        <v>763</v>
      </c>
      <c r="X16" s="116">
        <v>902</v>
      </c>
      <c r="Y16" s="112">
        <v>854</v>
      </c>
      <c r="Z16" s="112">
        <v>845</v>
      </c>
      <c r="AB16" s="117">
        <f t="shared" si="2"/>
        <v>0.21419518377693283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186</v>
      </c>
      <c r="W17" s="116">
        <v>274</v>
      </c>
      <c r="X17" s="116">
        <v>227</v>
      </c>
      <c r="Y17" s="112">
        <v>291</v>
      </c>
      <c r="Z17" s="112">
        <v>312</v>
      </c>
      <c r="AB17" s="117">
        <f t="shared" si="2"/>
        <v>7.9087452471482883E-2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12</v>
      </c>
      <c r="W18" s="116">
        <v>14</v>
      </c>
      <c r="X18" s="116">
        <v>18</v>
      </c>
      <c r="Y18" s="112">
        <v>13</v>
      </c>
      <c r="Z18" s="112">
        <v>20</v>
      </c>
      <c r="AB18" s="117">
        <f t="shared" si="2"/>
        <v>5.0697084917617234E-3</v>
      </c>
    </row>
    <row r="19" spans="1:28" x14ac:dyDescent="0.25">
      <c r="A19" s="63" t="str">
        <f>$S$1&amp;" ("&amp;$V$2&amp;" to "&amp;$Z$2&amp;")"</f>
        <v>Weipa (2016-17 to 2020-21)</v>
      </c>
      <c r="B19" s="63"/>
      <c r="C19" s="63"/>
      <c r="D19" s="63"/>
      <c r="E19" s="63"/>
      <c r="F19" s="63"/>
      <c r="G19" s="63" t="str">
        <f>$S$1&amp;" ("&amp;$V$2&amp;" to "&amp;$Z$2&amp;")"</f>
        <v>Weipa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227</v>
      </c>
      <c r="W19" s="116">
        <v>272</v>
      </c>
      <c r="X19" s="116">
        <v>240</v>
      </c>
      <c r="Y19" s="112">
        <v>219</v>
      </c>
      <c r="Z19" s="112">
        <v>274</v>
      </c>
      <c r="AB19" s="117">
        <f t="shared" si="2"/>
        <v>6.9455006337135611E-2</v>
      </c>
    </row>
    <row r="20" spans="1:28" x14ac:dyDescent="0.25">
      <c r="S20" s="115" t="s">
        <v>66</v>
      </c>
      <c r="T20" s="115"/>
      <c r="U20" s="116"/>
      <c r="V20" s="116">
        <v>41</v>
      </c>
      <c r="W20" s="116">
        <v>34</v>
      </c>
      <c r="X20" s="116">
        <v>53</v>
      </c>
      <c r="Y20" s="112">
        <v>39</v>
      </c>
      <c r="Z20" s="112">
        <v>48</v>
      </c>
      <c r="AB20" s="117">
        <f t="shared" si="2"/>
        <v>1.2167300380228136E-2</v>
      </c>
    </row>
    <row r="21" spans="1:28" x14ac:dyDescent="0.25">
      <c r="S21" s="115" t="s">
        <v>67</v>
      </c>
      <c r="T21" s="115"/>
      <c r="U21" s="116"/>
      <c r="V21" s="116">
        <v>191</v>
      </c>
      <c r="W21" s="116">
        <v>232</v>
      </c>
      <c r="X21" s="116">
        <v>209</v>
      </c>
      <c r="Y21" s="112">
        <v>208</v>
      </c>
      <c r="Z21" s="112">
        <v>242</v>
      </c>
      <c r="AB21" s="117">
        <f t="shared" si="2"/>
        <v>6.1343472750316853E-2</v>
      </c>
    </row>
    <row r="22" spans="1:28" x14ac:dyDescent="0.25">
      <c r="S22" s="115" t="s">
        <v>68</v>
      </c>
      <c r="T22" s="115"/>
      <c r="U22" s="116"/>
      <c r="V22" s="116">
        <v>300</v>
      </c>
      <c r="W22" s="116">
        <v>327</v>
      </c>
      <c r="X22" s="116">
        <v>276</v>
      </c>
      <c r="Y22" s="112">
        <v>358</v>
      </c>
      <c r="Z22" s="112">
        <v>390</v>
      </c>
      <c r="AB22" s="117">
        <f t="shared" si="2"/>
        <v>9.8859315589353611E-2</v>
      </c>
    </row>
    <row r="23" spans="1:28" x14ac:dyDescent="0.25">
      <c r="S23" s="115" t="s">
        <v>69</v>
      </c>
      <c r="T23" s="115"/>
      <c r="U23" s="116"/>
      <c r="V23" s="116">
        <v>89</v>
      </c>
      <c r="W23" s="116">
        <v>133</v>
      </c>
      <c r="X23" s="116">
        <v>138</v>
      </c>
      <c r="Y23" s="112">
        <v>141</v>
      </c>
      <c r="Z23" s="112">
        <v>140</v>
      </c>
      <c r="AB23" s="117">
        <f t="shared" si="2"/>
        <v>3.5487959442332066E-2</v>
      </c>
    </row>
    <row r="24" spans="1:28" x14ac:dyDescent="0.25">
      <c r="S24" s="115" t="s">
        <v>70</v>
      </c>
      <c r="T24" s="115"/>
      <c r="U24" s="116"/>
      <c r="V24" s="116">
        <v>3</v>
      </c>
      <c r="W24" s="116">
        <v>6</v>
      </c>
      <c r="X24" s="116">
        <v>0</v>
      </c>
      <c r="Y24" s="112">
        <v>5</v>
      </c>
      <c r="Z24" s="112">
        <v>2</v>
      </c>
      <c r="AB24" s="117">
        <f t="shared" si="2"/>
        <v>5.0697084917617234E-4</v>
      </c>
    </row>
    <row r="25" spans="1:28" x14ac:dyDescent="0.25">
      <c r="S25" s="115" t="s">
        <v>71</v>
      </c>
      <c r="T25" s="115"/>
      <c r="U25" s="116"/>
      <c r="V25" s="116">
        <v>39</v>
      </c>
      <c r="W25" s="116">
        <v>43</v>
      </c>
      <c r="X25" s="116">
        <v>43</v>
      </c>
      <c r="Y25" s="112">
        <v>52</v>
      </c>
      <c r="Z25" s="112">
        <v>50</v>
      </c>
      <c r="AB25" s="117">
        <f t="shared" si="2"/>
        <v>1.2674271229404309E-2</v>
      </c>
    </row>
    <row r="26" spans="1:28" x14ac:dyDescent="0.25">
      <c r="S26" s="115" t="s">
        <v>72</v>
      </c>
      <c r="T26" s="115"/>
      <c r="U26" s="116"/>
      <c r="V26" s="116">
        <v>45</v>
      </c>
      <c r="W26" s="116">
        <v>47</v>
      </c>
      <c r="X26" s="116">
        <v>39</v>
      </c>
      <c r="Y26" s="112">
        <v>40</v>
      </c>
      <c r="Z26" s="112">
        <v>50</v>
      </c>
      <c r="AB26" s="117">
        <f t="shared" si="2"/>
        <v>1.2674271229404309E-2</v>
      </c>
    </row>
    <row r="27" spans="1:28" x14ac:dyDescent="0.25">
      <c r="S27" s="115" t="s">
        <v>73</v>
      </c>
      <c r="T27" s="115"/>
      <c r="U27" s="116"/>
      <c r="V27" s="116">
        <v>122</v>
      </c>
      <c r="W27" s="116">
        <v>144</v>
      </c>
      <c r="X27" s="116">
        <v>121</v>
      </c>
      <c r="Y27" s="112">
        <v>139</v>
      </c>
      <c r="Z27" s="112">
        <v>189</v>
      </c>
      <c r="AB27" s="117">
        <f t="shared" si="2"/>
        <v>4.7908745247148291E-2</v>
      </c>
    </row>
    <row r="28" spans="1:28" x14ac:dyDescent="0.25">
      <c r="S28" s="115" t="s">
        <v>74</v>
      </c>
      <c r="T28" s="115"/>
      <c r="U28" s="116"/>
      <c r="V28" s="116">
        <v>203</v>
      </c>
      <c r="W28" s="116">
        <v>399</v>
      </c>
      <c r="X28" s="116">
        <v>367</v>
      </c>
      <c r="Y28" s="112">
        <v>364</v>
      </c>
      <c r="Z28" s="112">
        <v>373</v>
      </c>
      <c r="AB28" s="117">
        <f t="shared" si="2"/>
        <v>9.4550063371356144E-2</v>
      </c>
    </row>
    <row r="29" spans="1:28" x14ac:dyDescent="0.25">
      <c r="S29" s="115" t="s">
        <v>75</v>
      </c>
      <c r="T29" s="115"/>
      <c r="U29" s="116"/>
      <c r="V29" s="116">
        <v>109</v>
      </c>
      <c r="W29" s="116">
        <v>120</v>
      </c>
      <c r="X29" s="116">
        <v>129</v>
      </c>
      <c r="Y29" s="112">
        <v>113</v>
      </c>
      <c r="Z29" s="112">
        <v>120</v>
      </c>
      <c r="AB29" s="117">
        <f t="shared" si="2"/>
        <v>3.0418250950570342E-2</v>
      </c>
    </row>
    <row r="30" spans="1:28" x14ac:dyDescent="0.25">
      <c r="S30" s="115" t="s">
        <v>76</v>
      </c>
      <c r="T30" s="115"/>
      <c r="U30" s="116"/>
      <c r="V30" s="116">
        <v>326</v>
      </c>
      <c r="W30" s="116">
        <v>326</v>
      </c>
      <c r="X30" s="116">
        <v>293</v>
      </c>
      <c r="Y30" s="112">
        <v>287</v>
      </c>
      <c r="Z30" s="112">
        <v>320</v>
      </c>
      <c r="AB30" s="117">
        <f t="shared" si="2"/>
        <v>8.1115335868187574E-2</v>
      </c>
    </row>
    <row r="31" spans="1:28" x14ac:dyDescent="0.25">
      <c r="S31" s="115" t="s">
        <v>77</v>
      </c>
      <c r="T31" s="115"/>
      <c r="U31" s="116"/>
      <c r="V31" s="116">
        <v>198</v>
      </c>
      <c r="W31" s="116">
        <v>239</v>
      </c>
      <c r="X31" s="116">
        <v>273</v>
      </c>
      <c r="Y31" s="112">
        <v>251</v>
      </c>
      <c r="Z31" s="112">
        <v>278</v>
      </c>
      <c r="AB31" s="117">
        <f t="shared" si="2"/>
        <v>7.0468948035487963E-2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18</v>
      </c>
      <c r="W32" s="116">
        <v>8</v>
      </c>
      <c r="X32" s="116">
        <v>6</v>
      </c>
      <c r="Y32" s="112">
        <v>8</v>
      </c>
      <c r="Z32" s="112">
        <v>4</v>
      </c>
      <c r="AB32" s="117">
        <f t="shared" si="2"/>
        <v>1.0139416983523447E-3</v>
      </c>
    </row>
    <row r="33" spans="19:32" x14ac:dyDescent="0.25">
      <c r="S33" s="115" t="s">
        <v>79</v>
      </c>
      <c r="T33" s="115"/>
      <c r="U33" s="116"/>
      <c r="V33" s="116">
        <v>133</v>
      </c>
      <c r="W33" s="116">
        <v>159</v>
      </c>
      <c r="X33" s="116">
        <v>164</v>
      </c>
      <c r="Y33" s="112">
        <v>149</v>
      </c>
      <c r="Z33" s="112">
        <v>197</v>
      </c>
      <c r="AB33" s="117">
        <f t="shared" si="2"/>
        <v>4.9936628643852982E-2</v>
      </c>
    </row>
    <row r="34" spans="19:32" x14ac:dyDescent="0.25">
      <c r="S34" s="118" t="s">
        <v>53</v>
      </c>
      <c r="T34" s="118"/>
      <c r="U34" s="119"/>
      <c r="V34" s="119">
        <v>3208</v>
      </c>
      <c r="W34" s="119">
        <v>3641</v>
      </c>
      <c r="X34" s="119">
        <v>3567</v>
      </c>
      <c r="Y34" s="120">
        <v>3639</v>
      </c>
      <c r="Z34" s="120">
        <v>3945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1933</v>
      </c>
      <c r="W37" s="112">
        <v>2066</v>
      </c>
      <c r="X37" s="112">
        <v>2235</v>
      </c>
      <c r="Y37" s="112">
        <v>2201</v>
      </c>
      <c r="Z37" s="112">
        <v>2287</v>
      </c>
      <c r="AB37" s="132">
        <f>Z37/Z40*100</f>
        <v>82.444124008651769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342</v>
      </c>
      <c r="W38" s="112">
        <v>402</v>
      </c>
      <c r="X38" s="112">
        <v>366</v>
      </c>
      <c r="Y38" s="112">
        <v>446</v>
      </c>
      <c r="Z38" s="112">
        <v>487</v>
      </c>
      <c r="AB38" s="132">
        <f>Z38/Z40*100</f>
        <v>17.555875991348234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2275</v>
      </c>
      <c r="W40" s="112">
        <v>2468</v>
      </c>
      <c r="X40" s="112">
        <v>2601</v>
      </c>
      <c r="Y40" s="112">
        <v>2647</v>
      </c>
      <c r="Z40" s="112">
        <v>2774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4</v>
      </c>
      <c r="X44" s="112">
        <v>3</v>
      </c>
      <c r="Y44" s="112">
        <v>4</v>
      </c>
      <c r="Z44" s="112">
        <v>12</v>
      </c>
    </row>
    <row r="45" spans="19:32" x14ac:dyDescent="0.25">
      <c r="S45" s="115" t="s">
        <v>37</v>
      </c>
      <c r="T45" s="115"/>
      <c r="U45" s="112"/>
      <c r="V45" s="112">
        <v>48</v>
      </c>
      <c r="W45" s="112">
        <v>58</v>
      </c>
      <c r="X45" s="112">
        <v>49</v>
      </c>
      <c r="Y45" s="112">
        <v>53</v>
      </c>
      <c r="Z45" s="112">
        <v>67</v>
      </c>
    </row>
    <row r="46" spans="19:32" x14ac:dyDescent="0.25">
      <c r="S46" s="115" t="s">
        <v>38</v>
      </c>
      <c r="T46" s="115"/>
      <c r="U46" s="112"/>
      <c r="V46" s="112">
        <v>111</v>
      </c>
      <c r="W46" s="112">
        <v>125</v>
      </c>
      <c r="X46" s="112">
        <v>96</v>
      </c>
      <c r="Y46" s="112">
        <v>114</v>
      </c>
      <c r="Z46" s="112">
        <v>112</v>
      </c>
    </row>
    <row r="47" spans="19:32" x14ac:dyDescent="0.25">
      <c r="S47" s="115" t="s">
        <v>39</v>
      </c>
      <c r="T47" s="115"/>
      <c r="U47" s="112"/>
      <c r="V47" s="112">
        <v>139</v>
      </c>
      <c r="W47" s="112">
        <v>205</v>
      </c>
      <c r="X47" s="112">
        <v>177</v>
      </c>
      <c r="Y47" s="112">
        <v>177</v>
      </c>
      <c r="Z47" s="112">
        <v>205</v>
      </c>
    </row>
    <row r="48" spans="19:32" x14ac:dyDescent="0.25">
      <c r="S48" s="115" t="s">
        <v>40</v>
      </c>
      <c r="T48" s="115"/>
      <c r="U48" s="112"/>
      <c r="V48" s="112">
        <v>246</v>
      </c>
      <c r="W48" s="112">
        <v>259</v>
      </c>
      <c r="X48" s="112">
        <v>255</v>
      </c>
      <c r="Y48" s="112">
        <v>272</v>
      </c>
      <c r="Z48" s="112">
        <v>277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200</v>
      </c>
      <c r="W49" s="112">
        <v>205</v>
      </c>
      <c r="X49" s="112">
        <v>247</v>
      </c>
      <c r="Y49" s="112">
        <v>230</v>
      </c>
      <c r="Z49" s="112">
        <v>246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Weipa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189</v>
      </c>
      <c r="W50" s="112">
        <v>220</v>
      </c>
      <c r="X50" s="112">
        <v>210</v>
      </c>
      <c r="Y50" s="112">
        <v>235</v>
      </c>
      <c r="Z50" s="112">
        <v>251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184</v>
      </c>
      <c r="W51" s="112">
        <v>210</v>
      </c>
      <c r="X51" s="112">
        <v>210</v>
      </c>
      <c r="Y51" s="112">
        <v>200</v>
      </c>
      <c r="Z51" s="112">
        <v>195</v>
      </c>
    </row>
    <row r="52" spans="1:26" ht="15" customHeight="1" x14ac:dyDescent="0.25">
      <c r="S52" s="115" t="s">
        <v>44</v>
      </c>
      <c r="T52" s="115"/>
      <c r="U52" s="112"/>
      <c r="V52" s="112">
        <v>165</v>
      </c>
      <c r="W52" s="112">
        <v>224</v>
      </c>
      <c r="X52" s="112">
        <v>201</v>
      </c>
      <c r="Y52" s="112">
        <v>187</v>
      </c>
      <c r="Z52" s="112">
        <v>192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174</v>
      </c>
      <c r="W53" s="112">
        <v>174</v>
      </c>
      <c r="X53" s="112">
        <v>181</v>
      </c>
      <c r="Y53" s="112">
        <v>190</v>
      </c>
      <c r="Z53" s="112">
        <v>203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86</v>
      </c>
      <c r="W54" s="112">
        <v>105</v>
      </c>
      <c r="X54" s="112">
        <v>130</v>
      </c>
      <c r="Y54" s="112">
        <v>152</v>
      </c>
      <c r="Z54" s="112">
        <v>150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74</v>
      </c>
      <c r="W55" s="112">
        <v>84</v>
      </c>
      <c r="X55" s="112">
        <v>76</v>
      </c>
      <c r="Y55" s="112">
        <v>85</v>
      </c>
      <c r="Z55" s="112">
        <v>83</v>
      </c>
    </row>
    <row r="56" spans="1:26" ht="15" customHeight="1" x14ac:dyDescent="0.25">
      <c r="S56" s="115" t="s">
        <v>48</v>
      </c>
      <c r="T56" s="115"/>
      <c r="U56" s="112"/>
      <c r="V56" s="112">
        <v>13</v>
      </c>
      <c r="W56" s="112">
        <v>20</v>
      </c>
      <c r="X56" s="112">
        <v>19</v>
      </c>
      <c r="Y56" s="112">
        <v>18</v>
      </c>
      <c r="Z56" s="112">
        <v>23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</v>
      </c>
      <c r="W57" s="112">
        <v>9</v>
      </c>
      <c r="X57" s="112">
        <v>5</v>
      </c>
      <c r="Y57" s="112">
        <v>13</v>
      </c>
      <c r="Z57" s="112">
        <v>10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1658</v>
      </c>
      <c r="W61" s="112">
        <v>1896</v>
      </c>
      <c r="X61" s="112">
        <v>1859</v>
      </c>
      <c r="Y61" s="112">
        <v>1933</v>
      </c>
      <c r="Z61" s="112">
        <v>2029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6</v>
      </c>
      <c r="X63" s="112">
        <v>3</v>
      </c>
      <c r="Y63" s="112">
        <v>5</v>
      </c>
      <c r="Z63" s="112">
        <v>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75</v>
      </c>
      <c r="W64" s="112">
        <v>94</v>
      </c>
      <c r="X64" s="112">
        <v>64</v>
      </c>
      <c r="Y64" s="112">
        <v>63</v>
      </c>
      <c r="Z64" s="112">
        <v>82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Weipa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93</v>
      </c>
      <c r="W65" s="112">
        <v>134</v>
      </c>
      <c r="X65" s="112">
        <v>140</v>
      </c>
      <c r="Y65" s="112">
        <v>139</v>
      </c>
      <c r="Z65" s="112">
        <v>141</v>
      </c>
    </row>
    <row r="66" spans="1:26" x14ac:dyDescent="0.25">
      <c r="S66" s="115" t="s">
        <v>39</v>
      </c>
      <c r="T66" s="115"/>
      <c r="U66" s="112"/>
      <c r="V66" s="112">
        <v>157</v>
      </c>
      <c r="W66" s="112">
        <v>162</v>
      </c>
      <c r="X66" s="112">
        <v>133</v>
      </c>
      <c r="Y66" s="112">
        <v>169</v>
      </c>
      <c r="Z66" s="112">
        <v>203</v>
      </c>
    </row>
    <row r="67" spans="1:26" x14ac:dyDescent="0.25">
      <c r="S67" s="115" t="s">
        <v>40</v>
      </c>
      <c r="T67" s="115"/>
      <c r="U67" s="112"/>
      <c r="V67" s="112">
        <v>224</v>
      </c>
      <c r="W67" s="112">
        <v>225</v>
      </c>
      <c r="X67" s="112">
        <v>210</v>
      </c>
      <c r="Y67" s="112">
        <v>201</v>
      </c>
      <c r="Z67" s="112">
        <v>246</v>
      </c>
    </row>
    <row r="68" spans="1:26" x14ac:dyDescent="0.25">
      <c r="S68" s="115" t="s">
        <v>41</v>
      </c>
      <c r="T68" s="115"/>
      <c r="U68" s="112"/>
      <c r="V68" s="112">
        <v>205</v>
      </c>
      <c r="W68" s="112">
        <v>224</v>
      </c>
      <c r="X68" s="112">
        <v>236</v>
      </c>
      <c r="Y68" s="112">
        <v>246</v>
      </c>
      <c r="Z68" s="112">
        <v>286</v>
      </c>
    </row>
    <row r="69" spans="1:26" x14ac:dyDescent="0.25">
      <c r="S69" s="115" t="s">
        <v>42</v>
      </c>
      <c r="T69" s="115"/>
      <c r="U69" s="112"/>
      <c r="V69" s="112">
        <v>180</v>
      </c>
      <c r="W69" s="112">
        <v>205</v>
      </c>
      <c r="X69" s="112">
        <v>238</v>
      </c>
      <c r="Y69" s="112">
        <v>195</v>
      </c>
      <c r="Z69" s="112">
        <v>226</v>
      </c>
    </row>
    <row r="70" spans="1:26" x14ac:dyDescent="0.25">
      <c r="S70" s="115" t="s">
        <v>43</v>
      </c>
      <c r="T70" s="115"/>
      <c r="U70" s="112"/>
      <c r="V70" s="112">
        <v>179</v>
      </c>
      <c r="W70" s="112">
        <v>181</v>
      </c>
      <c r="X70" s="112">
        <v>183</v>
      </c>
      <c r="Y70" s="112">
        <v>188</v>
      </c>
      <c r="Z70" s="112">
        <v>166</v>
      </c>
    </row>
    <row r="71" spans="1:26" x14ac:dyDescent="0.25">
      <c r="S71" s="115" t="s">
        <v>44</v>
      </c>
      <c r="T71" s="115"/>
      <c r="U71" s="112"/>
      <c r="V71" s="112">
        <v>175</v>
      </c>
      <c r="W71" s="112">
        <v>225</v>
      </c>
      <c r="X71" s="112">
        <v>216</v>
      </c>
      <c r="Y71" s="112">
        <v>217</v>
      </c>
      <c r="Z71" s="112">
        <v>198</v>
      </c>
    </row>
    <row r="72" spans="1:26" x14ac:dyDescent="0.25">
      <c r="S72" s="115" t="s">
        <v>45</v>
      </c>
      <c r="T72" s="115"/>
      <c r="U72" s="112"/>
      <c r="V72" s="112">
        <v>133</v>
      </c>
      <c r="W72" s="112">
        <v>141</v>
      </c>
      <c r="X72" s="112">
        <v>145</v>
      </c>
      <c r="Y72" s="112">
        <v>120</v>
      </c>
      <c r="Z72" s="112">
        <v>161</v>
      </c>
    </row>
    <row r="73" spans="1:26" x14ac:dyDescent="0.25">
      <c r="S73" s="115" t="s">
        <v>46</v>
      </c>
      <c r="T73" s="115"/>
      <c r="U73" s="112"/>
      <c r="V73" s="112">
        <v>69</v>
      </c>
      <c r="W73" s="112">
        <v>85</v>
      </c>
      <c r="X73" s="112">
        <v>96</v>
      </c>
      <c r="Y73" s="112">
        <v>104</v>
      </c>
      <c r="Z73" s="112">
        <v>103</v>
      </c>
    </row>
    <row r="74" spans="1:26" x14ac:dyDescent="0.25">
      <c r="S74" s="115" t="s">
        <v>47</v>
      </c>
      <c r="T74" s="115"/>
      <c r="U74" s="112"/>
      <c r="V74" s="112">
        <v>49</v>
      </c>
      <c r="W74" s="112">
        <v>40</v>
      </c>
      <c r="X74" s="112">
        <v>36</v>
      </c>
      <c r="Y74" s="112">
        <v>43</v>
      </c>
      <c r="Z74" s="112">
        <v>59</v>
      </c>
    </row>
    <row r="75" spans="1:26" x14ac:dyDescent="0.25">
      <c r="S75" s="115" t="s">
        <v>48</v>
      </c>
      <c r="T75" s="115"/>
      <c r="U75" s="112"/>
      <c r="V75" s="112">
        <v>11</v>
      </c>
      <c r="W75" s="112">
        <v>14</v>
      </c>
      <c r="X75" s="112">
        <v>9</v>
      </c>
      <c r="Y75" s="112">
        <v>13</v>
      </c>
      <c r="Z75" s="112">
        <v>27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4</v>
      </c>
      <c r="X76" s="112">
        <v>0</v>
      </c>
      <c r="Y76" s="112">
        <v>4</v>
      </c>
      <c r="Z76" s="112">
        <v>7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1553</v>
      </c>
      <c r="W80" s="112">
        <v>1749</v>
      </c>
      <c r="X80" s="112">
        <v>1712</v>
      </c>
      <c r="Y80" s="112">
        <v>1706</v>
      </c>
      <c r="Z80" s="112">
        <v>1911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Weipa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58</v>
      </c>
      <c r="W83" s="112">
        <v>78</v>
      </c>
      <c r="X83" s="112">
        <v>72</v>
      </c>
      <c r="Y83" s="112">
        <v>80</v>
      </c>
      <c r="Z83" s="112">
        <v>66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112</v>
      </c>
      <c r="W84" s="112">
        <v>102</v>
      </c>
      <c r="X84" s="112">
        <v>103</v>
      </c>
      <c r="Y84" s="112">
        <v>113</v>
      </c>
      <c r="Z84" s="112">
        <v>105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460</v>
      </c>
      <c r="W85" s="112">
        <v>497</v>
      </c>
      <c r="X85" s="112">
        <v>529</v>
      </c>
      <c r="Y85" s="112">
        <v>575</v>
      </c>
      <c r="Z85" s="112">
        <v>601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3,945</v>
      </c>
      <c r="D86" s="96">
        <f t="shared" ref="D86:D91" si="4">AD4</f>
        <v>8.3196046128500845E-2</v>
      </c>
      <c r="E86" s="97">
        <f t="shared" ref="E86:E91" si="5">AD4</f>
        <v>8.3196046128500845E-2</v>
      </c>
      <c r="F86" s="96">
        <f t="shared" ref="F86:F91" si="6">AF4</f>
        <v>0.22858922454064157</v>
      </c>
      <c r="G86" s="97">
        <f t="shared" ref="G86:G91" si="7">AF4</f>
        <v>0.22858922454064157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36</v>
      </c>
      <c r="W86" s="112">
        <v>48</v>
      </c>
      <c r="X86" s="112">
        <v>39</v>
      </c>
      <c r="Y86" s="112">
        <v>52</v>
      </c>
      <c r="Z86" s="112">
        <v>61</v>
      </c>
    </row>
    <row r="87" spans="1:30" ht="15" customHeight="1" x14ac:dyDescent="0.25">
      <c r="A87" s="98" t="s">
        <v>4</v>
      </c>
      <c r="B87" s="49"/>
      <c r="C87" s="57" t="str">
        <f t="shared" si="3"/>
        <v>2,029</v>
      </c>
      <c r="D87" s="96">
        <f t="shared" si="4"/>
        <v>5.0750906266183282E-2</v>
      </c>
      <c r="E87" s="97">
        <f t="shared" si="5"/>
        <v>5.0750906266183282E-2</v>
      </c>
      <c r="F87" s="96">
        <f t="shared" si="6"/>
        <v>0.22524154589371981</v>
      </c>
      <c r="G87" s="97">
        <f t="shared" si="7"/>
        <v>0.22524154589371981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24</v>
      </c>
      <c r="W87" s="112">
        <v>23</v>
      </c>
      <c r="X87" s="112">
        <v>22</v>
      </c>
      <c r="Y87" s="112">
        <v>21</v>
      </c>
      <c r="Z87" s="112">
        <v>23</v>
      </c>
    </row>
    <row r="88" spans="1:30" ht="15" customHeight="1" x14ac:dyDescent="0.25">
      <c r="A88" s="98" t="s">
        <v>5</v>
      </c>
      <c r="B88" s="49"/>
      <c r="C88" s="57" t="str">
        <f t="shared" si="3"/>
        <v>1,911</v>
      </c>
      <c r="D88" s="96">
        <f t="shared" si="4"/>
        <v>0.11754385964912273</v>
      </c>
      <c r="E88" s="97">
        <f t="shared" si="5"/>
        <v>0.11754385964912273</v>
      </c>
      <c r="F88" s="96">
        <f t="shared" si="6"/>
        <v>0.23131443298969079</v>
      </c>
      <c r="G88" s="97">
        <f t="shared" si="7"/>
        <v>0.23131443298969079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21</v>
      </c>
      <c r="W88" s="112">
        <v>20</v>
      </c>
      <c r="X88" s="112">
        <v>22</v>
      </c>
      <c r="Y88" s="112">
        <v>27</v>
      </c>
      <c r="Z88" s="112">
        <v>31</v>
      </c>
    </row>
    <row r="89" spans="1:30" ht="15" customHeight="1" x14ac:dyDescent="0.25">
      <c r="A89" s="49" t="s">
        <v>6</v>
      </c>
      <c r="B89" s="49"/>
      <c r="C89" s="57" t="str">
        <f t="shared" si="3"/>
        <v>2,778</v>
      </c>
      <c r="D89" s="96">
        <f t="shared" si="4"/>
        <v>5.0680786686838175E-2</v>
      </c>
      <c r="E89" s="97">
        <f t="shared" si="5"/>
        <v>5.0680786686838175E-2</v>
      </c>
      <c r="F89" s="96">
        <f t="shared" si="6"/>
        <v>0.2237885462555067</v>
      </c>
      <c r="G89" s="97">
        <f t="shared" si="7"/>
        <v>0.2237885462555067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302</v>
      </c>
      <c r="W89" s="112">
        <v>330</v>
      </c>
      <c r="X89" s="112">
        <v>352</v>
      </c>
      <c r="Y89" s="112">
        <v>325</v>
      </c>
      <c r="Z89" s="112">
        <v>324</v>
      </c>
    </row>
    <row r="90" spans="1:30" ht="15" customHeight="1" x14ac:dyDescent="0.25">
      <c r="A90" s="49" t="s">
        <v>98</v>
      </c>
      <c r="B90" s="49"/>
      <c r="C90" s="57" t="str">
        <f t="shared" si="3"/>
        <v>$73,044</v>
      </c>
      <c r="D90" s="96">
        <f t="shared" si="4"/>
        <v>-1.1074497583926868E-2</v>
      </c>
      <c r="E90" s="97">
        <f t="shared" si="5"/>
        <v>-1.1074497583926868E-2</v>
      </c>
      <c r="F90" s="96">
        <f t="shared" si="6"/>
        <v>8.7647163494146918E-2</v>
      </c>
      <c r="G90" s="97">
        <f t="shared" si="7"/>
        <v>8.7647163494146918E-2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91</v>
      </c>
      <c r="W90" s="112">
        <v>119</v>
      </c>
      <c r="X90" s="112">
        <v>118</v>
      </c>
      <c r="Y90" s="112">
        <v>113</v>
      </c>
      <c r="Z90" s="112">
        <v>122</v>
      </c>
    </row>
    <row r="91" spans="1:30" ht="15" customHeight="1" x14ac:dyDescent="0.25">
      <c r="A91" s="49" t="s">
        <v>7</v>
      </c>
      <c r="B91" s="49"/>
      <c r="C91" s="57" t="str">
        <f t="shared" si="3"/>
        <v>$247.6 mil</v>
      </c>
      <c r="D91" s="96">
        <f t="shared" si="4"/>
        <v>5.6565530756076399E-2</v>
      </c>
      <c r="E91" s="97">
        <f t="shared" si="5"/>
        <v>5.6565530756076399E-2</v>
      </c>
      <c r="F91" s="96">
        <f t="shared" si="6"/>
        <v>0.37160271753623131</v>
      </c>
      <c r="G91" s="97">
        <f t="shared" si="7"/>
        <v>0.37160271753623131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1226</v>
      </c>
      <c r="W91" s="112">
        <v>1321</v>
      </c>
      <c r="X91" s="112">
        <v>1394</v>
      </c>
      <c r="Y91" s="112">
        <v>1430</v>
      </c>
      <c r="Z91" s="112">
        <v>1506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63</v>
      </c>
      <c r="W93" s="112">
        <v>81</v>
      </c>
      <c r="X93" s="112">
        <v>80</v>
      </c>
      <c r="Y93" s="112">
        <v>81</v>
      </c>
      <c r="Z93" s="112">
        <v>80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196</v>
      </c>
      <c r="W94" s="112">
        <v>221</v>
      </c>
      <c r="X94" s="112">
        <v>236</v>
      </c>
      <c r="Y94" s="112">
        <v>246</v>
      </c>
      <c r="Z94" s="112">
        <v>247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48</v>
      </c>
      <c r="W95" s="112">
        <v>51</v>
      </c>
      <c r="X95" s="112">
        <v>54</v>
      </c>
      <c r="Y95" s="112">
        <v>67</v>
      </c>
      <c r="Z95" s="112">
        <v>59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138</v>
      </c>
      <c r="W96" s="112">
        <v>139</v>
      </c>
      <c r="X96" s="112">
        <v>135</v>
      </c>
      <c r="Y96" s="112">
        <v>163</v>
      </c>
      <c r="Z96" s="112">
        <v>167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171</v>
      </c>
      <c r="W97" s="112">
        <v>189</v>
      </c>
      <c r="X97" s="112">
        <v>198</v>
      </c>
      <c r="Y97" s="112">
        <v>183</v>
      </c>
      <c r="Z97" s="112">
        <v>192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86</v>
      </c>
      <c r="W98" s="112">
        <v>97</v>
      </c>
      <c r="X98" s="112">
        <v>104</v>
      </c>
      <c r="Y98" s="112">
        <v>107</v>
      </c>
      <c r="Z98" s="112">
        <v>111</v>
      </c>
    </row>
    <row r="99" spans="1:32" ht="15" customHeight="1" x14ac:dyDescent="0.25">
      <c r="S99" s="115" t="s">
        <v>199</v>
      </c>
      <c r="T99" s="115"/>
      <c r="U99" s="112"/>
      <c r="V99" s="112">
        <v>129</v>
      </c>
      <c r="W99" s="112">
        <v>160</v>
      </c>
      <c r="X99" s="112">
        <v>178</v>
      </c>
      <c r="Y99" s="112">
        <v>168</v>
      </c>
      <c r="Z99" s="112">
        <v>169</v>
      </c>
    </row>
    <row r="100" spans="1:32" ht="15" customHeight="1" x14ac:dyDescent="0.25">
      <c r="S100" s="115" t="s">
        <v>58</v>
      </c>
      <c r="T100" s="115"/>
      <c r="U100" s="112"/>
      <c r="V100" s="112">
        <v>75</v>
      </c>
      <c r="W100" s="112">
        <v>86</v>
      </c>
      <c r="X100" s="112">
        <v>89</v>
      </c>
      <c r="Y100" s="112">
        <v>88</v>
      </c>
      <c r="Z100" s="112">
        <v>97</v>
      </c>
    </row>
    <row r="101" spans="1:32" x14ac:dyDescent="0.25">
      <c r="A101" s="18"/>
      <c r="S101" s="118" t="s">
        <v>53</v>
      </c>
      <c r="T101" s="118"/>
      <c r="U101" s="112"/>
      <c r="V101" s="112">
        <v>1044</v>
      </c>
      <c r="W101" s="112">
        <v>1153</v>
      </c>
      <c r="X101" s="112">
        <v>1208</v>
      </c>
      <c r="Y101" s="112">
        <v>1208</v>
      </c>
      <c r="Z101" s="112">
        <v>1269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2488</v>
      </c>
      <c r="W104" s="112">
        <v>2872</v>
      </c>
      <c r="X104" s="112">
        <v>2878</v>
      </c>
      <c r="Y104" s="112">
        <v>3101</v>
      </c>
      <c r="Z104" s="112">
        <v>3101</v>
      </c>
      <c r="AB104" s="109" t="str">
        <f>TEXT(Z104,"###,###")</f>
        <v>3,101</v>
      </c>
      <c r="AD104" s="130">
        <f>Z104/($Z$4)*100</f>
        <v>78.605830164765521</v>
      </c>
      <c r="AF104" s="109"/>
    </row>
    <row r="105" spans="1:32" x14ac:dyDescent="0.25">
      <c r="S105" s="115" t="s">
        <v>17</v>
      </c>
      <c r="T105" s="115"/>
      <c r="U105" s="112"/>
      <c r="V105" s="112">
        <v>559</v>
      </c>
      <c r="W105" s="112">
        <v>598</v>
      </c>
      <c r="X105" s="112">
        <v>609</v>
      </c>
      <c r="Y105" s="112">
        <v>610</v>
      </c>
      <c r="Z105" s="112">
        <v>695</v>
      </c>
      <c r="AB105" s="109" t="str">
        <f>TEXT(Z105,"###,###")</f>
        <v>695</v>
      </c>
      <c r="AD105" s="130">
        <f>Z105/($Z$4)*100</f>
        <v>17.617237008871989</v>
      </c>
      <c r="AF105" s="109"/>
    </row>
    <row r="106" spans="1:32" x14ac:dyDescent="0.25">
      <c r="S106" s="118" t="s">
        <v>53</v>
      </c>
      <c r="T106" s="118"/>
      <c r="U106" s="120"/>
      <c r="V106" s="120">
        <v>3047</v>
      </c>
      <c r="W106" s="120">
        <v>3470</v>
      </c>
      <c r="X106" s="120">
        <v>3487</v>
      </c>
      <c r="Y106" s="120">
        <v>3711</v>
      </c>
      <c r="Z106" s="120">
        <v>3796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247</v>
      </c>
      <c r="W108" s="112">
        <v>368</v>
      </c>
      <c r="X108" s="112">
        <v>336</v>
      </c>
      <c r="Y108" s="112">
        <v>317</v>
      </c>
      <c r="Z108" s="112">
        <v>364</v>
      </c>
      <c r="AB108" s="109" t="str">
        <f>TEXT(Z108,"###,###")</f>
        <v>364</v>
      </c>
      <c r="AD108" s="130">
        <f>Z108/($Z$4)*100</f>
        <v>9.2268694550063373</v>
      </c>
      <c r="AF108" s="109"/>
    </row>
    <row r="109" spans="1:32" x14ac:dyDescent="0.25">
      <c r="S109" s="115" t="s">
        <v>20</v>
      </c>
      <c r="T109" s="115"/>
      <c r="U109" s="112"/>
      <c r="V109" s="112">
        <v>319</v>
      </c>
      <c r="W109" s="112">
        <v>339</v>
      </c>
      <c r="X109" s="112">
        <v>352</v>
      </c>
      <c r="Y109" s="112">
        <v>321</v>
      </c>
      <c r="Z109" s="112">
        <v>379</v>
      </c>
      <c r="AB109" s="109" t="str">
        <f>TEXT(Z109,"###,###")</f>
        <v>379</v>
      </c>
      <c r="AD109" s="130">
        <f>Z109/($Z$4)*100</f>
        <v>9.6070975918884667</v>
      </c>
      <c r="AF109" s="109"/>
    </row>
    <row r="110" spans="1:32" x14ac:dyDescent="0.25">
      <c r="S110" s="115" t="s">
        <v>21</v>
      </c>
      <c r="T110" s="115"/>
      <c r="U110" s="112"/>
      <c r="V110" s="112">
        <v>542</v>
      </c>
      <c r="W110" s="112">
        <v>652</v>
      </c>
      <c r="X110" s="112">
        <v>580</v>
      </c>
      <c r="Y110" s="112">
        <v>608</v>
      </c>
      <c r="Z110" s="112">
        <v>672</v>
      </c>
      <c r="AB110" s="109" t="str">
        <f>TEXT(Z110,"###,###")</f>
        <v>672</v>
      </c>
      <c r="AD110" s="130">
        <f>Z110/($Z$4)*100</f>
        <v>17.034220532319392</v>
      </c>
      <c r="AF110" s="109"/>
    </row>
    <row r="111" spans="1:32" x14ac:dyDescent="0.25">
      <c r="S111" s="115" t="s">
        <v>22</v>
      </c>
      <c r="T111" s="115"/>
      <c r="U111" s="112"/>
      <c r="V111" s="112">
        <v>1960</v>
      </c>
      <c r="W111" s="112">
        <v>2153</v>
      </c>
      <c r="X111" s="112">
        <v>2187</v>
      </c>
      <c r="Y111" s="112">
        <v>2267</v>
      </c>
      <c r="Z111" s="112">
        <v>2399</v>
      </c>
      <c r="AB111" s="109" t="str">
        <f>TEXT(Z111,"###,###")</f>
        <v>2,399</v>
      </c>
      <c r="AD111" s="130">
        <f>Z111/($Z$4)*100</f>
        <v>60.811153358681878</v>
      </c>
      <c r="AF111" s="109"/>
    </row>
    <row r="112" spans="1:32" x14ac:dyDescent="0.25">
      <c r="S112" s="118" t="s">
        <v>53</v>
      </c>
      <c r="T112" s="118"/>
      <c r="U112" s="112"/>
      <c r="V112" s="112">
        <v>3210</v>
      </c>
      <c r="W112" s="112">
        <v>3645</v>
      </c>
      <c r="X112" s="112">
        <v>3568</v>
      </c>
      <c r="Y112" s="112">
        <v>3638</v>
      </c>
      <c r="Z112" s="112">
        <v>3945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37.630000000000003</v>
      </c>
      <c r="W118" s="131">
        <v>37.83</v>
      </c>
      <c r="X118" s="131">
        <v>37.96</v>
      </c>
      <c r="Y118" s="131">
        <v>38.07</v>
      </c>
      <c r="Z118" s="131">
        <v>38.049999999999997</v>
      </c>
      <c r="AB118" s="109" t="str">
        <f>TEXT(Z118,"##.0")</f>
        <v>38.1</v>
      </c>
    </row>
    <row r="120" spans="19:32" x14ac:dyDescent="0.25">
      <c r="S120" s="101" t="s">
        <v>100</v>
      </c>
      <c r="T120" s="112"/>
      <c r="U120" s="112"/>
      <c r="V120" s="112">
        <v>2091</v>
      </c>
      <c r="W120" s="112">
        <v>2309</v>
      </c>
      <c r="X120" s="112">
        <v>2424</v>
      </c>
      <c r="Y120" s="112">
        <v>2458</v>
      </c>
      <c r="Z120" s="112">
        <v>2580</v>
      </c>
      <c r="AB120" s="109" t="str">
        <f>TEXT(Z120,"###,###")</f>
        <v>2,580</v>
      </c>
    </row>
    <row r="121" spans="19:32" x14ac:dyDescent="0.25">
      <c r="S121" s="101" t="s">
        <v>101</v>
      </c>
      <c r="T121" s="112"/>
      <c r="U121" s="112"/>
      <c r="V121" s="112">
        <v>47</v>
      </c>
      <c r="W121" s="112">
        <v>40</v>
      </c>
      <c r="X121" s="112">
        <v>40</v>
      </c>
      <c r="Y121" s="112">
        <v>40</v>
      </c>
      <c r="Z121" s="112">
        <v>47</v>
      </c>
      <c r="AB121" s="109" t="str">
        <f>TEXT(Z121,"###,###")</f>
        <v>47</v>
      </c>
    </row>
    <row r="122" spans="19:32" x14ac:dyDescent="0.25">
      <c r="S122" s="101" t="s">
        <v>102</v>
      </c>
      <c r="T122" s="112"/>
      <c r="U122" s="112"/>
      <c r="V122" s="112">
        <v>132</v>
      </c>
      <c r="W122" s="112">
        <v>121</v>
      </c>
      <c r="X122" s="112">
        <v>131</v>
      </c>
      <c r="Y122" s="112">
        <v>148</v>
      </c>
      <c r="Z122" s="112">
        <v>153</v>
      </c>
      <c r="AB122" s="109" t="str">
        <f>TEXT(Z122,"###,###")</f>
        <v>153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2223</v>
      </c>
      <c r="W124" s="112">
        <v>2430</v>
      </c>
      <c r="X124" s="112">
        <v>2555</v>
      </c>
      <c r="Y124" s="112">
        <v>2606</v>
      </c>
      <c r="Z124" s="112">
        <v>2733</v>
      </c>
      <c r="AB124" s="109" t="str">
        <f>TEXT(Z124,"###,###")</f>
        <v>2,733</v>
      </c>
      <c r="AD124" s="127">
        <f>Z124/$Z$7*100</f>
        <v>98.38012958963283</v>
      </c>
    </row>
    <row r="125" spans="19:32" x14ac:dyDescent="0.25">
      <c r="S125" s="101" t="s">
        <v>104</v>
      </c>
      <c r="T125" s="112"/>
      <c r="U125" s="112"/>
      <c r="V125" s="112">
        <v>179</v>
      </c>
      <c r="W125" s="112">
        <v>161</v>
      </c>
      <c r="X125" s="112">
        <v>171</v>
      </c>
      <c r="Y125" s="112">
        <v>188</v>
      </c>
      <c r="Z125" s="112">
        <v>200</v>
      </c>
      <c r="AB125" s="109" t="str">
        <f>TEXT(Z125,"###,###")</f>
        <v>200</v>
      </c>
      <c r="AD125" s="127">
        <f>Z125/$Z$7*100</f>
        <v>7.1994240460763139</v>
      </c>
    </row>
    <row r="127" spans="19:32" x14ac:dyDescent="0.25">
      <c r="S127" s="101" t="s">
        <v>105</v>
      </c>
      <c r="T127" s="112"/>
      <c r="U127" s="112"/>
      <c r="V127" s="112">
        <v>1227</v>
      </c>
      <c r="W127" s="112">
        <v>1320</v>
      </c>
      <c r="X127" s="112">
        <v>1393</v>
      </c>
      <c r="Y127" s="112">
        <v>1432</v>
      </c>
      <c r="Z127" s="112">
        <v>1502</v>
      </c>
      <c r="AB127" s="109" t="str">
        <f>TEXT(Z127,"###,###")</f>
        <v>1,502</v>
      </c>
      <c r="AD127" s="127">
        <f>Z127/$Z$7*100</f>
        <v>54.067674586033121</v>
      </c>
    </row>
    <row r="128" spans="19:32" x14ac:dyDescent="0.25">
      <c r="S128" s="101" t="s">
        <v>106</v>
      </c>
      <c r="T128" s="112"/>
      <c r="U128" s="112"/>
      <c r="V128" s="112">
        <v>1043</v>
      </c>
      <c r="W128" s="112">
        <v>1149</v>
      </c>
      <c r="X128" s="112">
        <v>1205</v>
      </c>
      <c r="Y128" s="112">
        <v>1206</v>
      </c>
      <c r="Z128" s="112">
        <v>1267</v>
      </c>
      <c r="AB128" s="109" t="str">
        <f>TEXT(Z128,"###,###")</f>
        <v>1,267</v>
      </c>
      <c r="AD128" s="127">
        <f>Z128/$Z$7*100</f>
        <v>45.608351331893445</v>
      </c>
    </row>
    <row r="130" spans="19:20" x14ac:dyDescent="0.25">
      <c r="S130" s="101" t="s">
        <v>280</v>
      </c>
      <c r="T130" s="127">
        <v>92.872570194384451</v>
      </c>
    </row>
    <row r="131" spans="19:20" x14ac:dyDescent="0.25">
      <c r="S131" s="101" t="s">
        <v>281</v>
      </c>
      <c r="T131" s="127">
        <v>1.6918646508279338</v>
      </c>
    </row>
    <row r="132" spans="19:20" x14ac:dyDescent="0.25">
      <c r="S132" s="101" t="s">
        <v>282</v>
      </c>
      <c r="T132" s="127">
        <v>5.5075593952483803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80E9DCC-FDC1-4C66-AEFA-B53F4B618D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6CCBD3E-11BA-4BE5-8E60-721DEF5759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105232E-1D3A-41EE-93E6-34577A2123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3C7E333-9FBD-48AA-B0DA-E3ED15F3BB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94359-E6CC-4BD4-8C87-7D4ACABDA882}">
  <sheetPr codeName="Sheet13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186</v>
      </c>
      <c r="T1" s="99"/>
      <c r="U1" s="99"/>
      <c r="V1" s="99"/>
      <c r="W1" s="99"/>
      <c r="X1" s="99"/>
      <c r="Y1" s="100" t="s">
        <v>269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186</v>
      </c>
      <c r="Y3" s="105" t="s">
        <v>269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9.73 Western Downs,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24201</v>
      </c>
      <c r="W4" s="108">
        <v>27312</v>
      </c>
      <c r="X4" s="108">
        <v>25426</v>
      </c>
      <c r="Y4" s="108">
        <v>25955</v>
      </c>
      <c r="Z4" s="108">
        <v>27837</v>
      </c>
      <c r="AB4" s="109" t="str">
        <f>TEXT(Z4,"###,###")</f>
        <v>27,837</v>
      </c>
      <c r="AD4" s="110">
        <f>Z4/Y4-1</f>
        <v>7.251011365825466E-2</v>
      </c>
      <c r="AF4" s="110">
        <f>Z4/V4-1</f>
        <v>0.1502417255485311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13175</v>
      </c>
      <c r="W5" s="108">
        <v>15099</v>
      </c>
      <c r="X5" s="108">
        <v>13554</v>
      </c>
      <c r="Y5" s="108">
        <v>13853</v>
      </c>
      <c r="Z5" s="108">
        <v>14812</v>
      </c>
      <c r="AB5" s="109" t="str">
        <f>TEXT(Z5,"###,###")</f>
        <v>14,812</v>
      </c>
      <c r="AD5" s="110">
        <f t="shared" ref="AD5:AD9" si="0">Z5/Y5-1</f>
        <v>6.9226882263769607E-2</v>
      </c>
      <c r="AF5" s="110">
        <f t="shared" ref="AF5:AF9" si="1">Z5/V5-1</f>
        <v>0.12425047438330172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11024</v>
      </c>
      <c r="W6" s="108">
        <v>12210</v>
      </c>
      <c r="X6" s="108">
        <v>11877</v>
      </c>
      <c r="Y6" s="108">
        <v>12099</v>
      </c>
      <c r="Z6" s="108">
        <v>12988</v>
      </c>
      <c r="AB6" s="109" t="str">
        <f>TEXT(Z6,"###,###")</f>
        <v>12,988</v>
      </c>
      <c r="AD6" s="110">
        <f t="shared" si="0"/>
        <v>7.3477146871642196E-2</v>
      </c>
      <c r="AF6" s="110">
        <f t="shared" si="1"/>
        <v>0.17815674891146593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16485</v>
      </c>
      <c r="W7" s="108">
        <v>18511</v>
      </c>
      <c r="X7" s="108">
        <v>17356</v>
      </c>
      <c r="Y7" s="108">
        <v>18285</v>
      </c>
      <c r="Z7" s="108">
        <v>18697</v>
      </c>
      <c r="AB7" s="109" t="str">
        <f>TEXT(Z7,"###,###")</f>
        <v>18,697</v>
      </c>
      <c r="AD7" s="110">
        <f t="shared" si="0"/>
        <v>2.2532130161334374E-2</v>
      </c>
      <c r="AF7" s="110">
        <f t="shared" si="1"/>
        <v>0.13418259023354562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27,837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18,697</v>
      </c>
      <c r="P8" s="67"/>
      <c r="S8" s="107" t="s">
        <v>84</v>
      </c>
      <c r="T8" s="108"/>
      <c r="U8" s="108"/>
      <c r="V8" s="108">
        <v>40978.11</v>
      </c>
      <c r="W8" s="108">
        <v>42033.96</v>
      </c>
      <c r="X8" s="108">
        <v>43053.82</v>
      </c>
      <c r="Y8" s="108">
        <v>44112.33</v>
      </c>
      <c r="Z8" s="108">
        <v>43269.68</v>
      </c>
      <c r="AB8" s="109" t="str">
        <f>TEXT(Z8,"$###,###")</f>
        <v>$43,270</v>
      </c>
      <c r="AD8" s="110">
        <f t="shared" si="0"/>
        <v>-1.9102368884164611E-2</v>
      </c>
      <c r="AF8" s="110">
        <f t="shared" si="1"/>
        <v>5.5921808009202989E-2</v>
      </c>
    </row>
    <row r="9" spans="1:32" x14ac:dyDescent="0.25">
      <c r="A9" s="30" t="s">
        <v>14</v>
      </c>
      <c r="B9" s="71"/>
      <c r="C9" s="72"/>
      <c r="D9" s="73">
        <f>AD104</f>
        <v>70.736789165499161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53.447077071187884</v>
      </c>
      <c r="P9" s="74" t="s">
        <v>85</v>
      </c>
      <c r="S9" s="107" t="s">
        <v>7</v>
      </c>
      <c r="T9" s="108"/>
      <c r="U9" s="108"/>
      <c r="V9" s="108">
        <v>831957884</v>
      </c>
      <c r="W9" s="108">
        <v>885529285</v>
      </c>
      <c r="X9" s="108">
        <v>869967913</v>
      </c>
      <c r="Y9" s="108">
        <v>861224648</v>
      </c>
      <c r="Z9" s="108">
        <v>923287801</v>
      </c>
      <c r="AB9" s="109" t="str">
        <f>TEXT(Z9/1000000,"$#,###.0")&amp;" mil"</f>
        <v>$923.3 mil</v>
      </c>
      <c r="AD9" s="110">
        <f t="shared" si="0"/>
        <v>7.2063837401922459E-2</v>
      </c>
      <c r="AF9" s="110">
        <f t="shared" si="1"/>
        <v>0.10977709179326678</v>
      </c>
    </row>
    <row r="10" spans="1:32" x14ac:dyDescent="0.25">
      <c r="A10" s="30" t="s">
        <v>17</v>
      </c>
      <c r="B10" s="71"/>
      <c r="C10" s="72"/>
      <c r="D10" s="73">
        <f>AD105</f>
        <v>13.808959298775012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46.376424025244688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73.765844787933901</v>
      </c>
      <c r="P11" s="74" t="s">
        <v>85</v>
      </c>
      <c r="S11" s="107" t="s">
        <v>29</v>
      </c>
      <c r="T11" s="112"/>
      <c r="U11" s="112"/>
      <c r="V11" s="112">
        <v>20072</v>
      </c>
      <c r="W11" s="112">
        <v>22168</v>
      </c>
      <c r="X11" s="112">
        <v>21145</v>
      </c>
      <c r="Y11" s="112">
        <v>21121</v>
      </c>
      <c r="Z11" s="112">
        <v>22930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14.093170027277102</v>
      </c>
      <c r="P12" s="74" t="s">
        <v>85</v>
      </c>
      <c r="S12" s="107" t="s">
        <v>30</v>
      </c>
      <c r="T12" s="112"/>
      <c r="U12" s="112"/>
      <c r="V12" s="112">
        <v>4132</v>
      </c>
      <c r="W12" s="112">
        <v>5145</v>
      </c>
      <c r="X12" s="112">
        <v>4285</v>
      </c>
      <c r="Y12" s="112">
        <v>4833</v>
      </c>
      <c r="Z12" s="112">
        <v>4907</v>
      </c>
    </row>
    <row r="13" spans="1:32" ht="15" customHeight="1" x14ac:dyDescent="0.25">
      <c r="A13" s="30" t="s">
        <v>19</v>
      </c>
      <c r="B13" s="72"/>
      <c r="C13" s="72"/>
      <c r="D13" s="73">
        <f>AD108</f>
        <v>17.404892768617309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12.16772744290528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17.200129324280631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41.9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20.659553831231815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16.403701128523291</v>
      </c>
      <c r="P15" s="74" t="s">
        <v>85</v>
      </c>
      <c r="S15" s="115" t="s">
        <v>61</v>
      </c>
      <c r="T15" s="115"/>
      <c r="U15" s="116"/>
      <c r="V15" s="116">
        <v>2826</v>
      </c>
      <c r="W15" s="116">
        <v>3238</v>
      </c>
      <c r="X15" s="116">
        <v>3171</v>
      </c>
      <c r="Y15" s="112">
        <v>3408</v>
      </c>
      <c r="Z15" s="112">
        <v>3618</v>
      </c>
      <c r="AB15" s="117">
        <f t="shared" ref="AB15:AB34" si="2">IF(Z15="np",0,Z15/$Z$34)</f>
        <v>0.12997090203685743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31.016273305313074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83.596298871476705</v>
      </c>
      <c r="P16" s="37" t="s">
        <v>85</v>
      </c>
      <c r="S16" s="115" t="s">
        <v>62</v>
      </c>
      <c r="T16" s="115"/>
      <c r="U16" s="116"/>
      <c r="V16" s="116">
        <v>557</v>
      </c>
      <c r="W16" s="116">
        <v>705</v>
      </c>
      <c r="X16" s="116">
        <v>700</v>
      </c>
      <c r="Y16" s="112">
        <v>857</v>
      </c>
      <c r="Z16" s="112">
        <v>793</v>
      </c>
      <c r="AB16" s="117">
        <f t="shared" si="2"/>
        <v>2.8487265150698712E-2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1075</v>
      </c>
      <c r="W17" s="116">
        <v>1560</v>
      </c>
      <c r="X17" s="116">
        <v>1108</v>
      </c>
      <c r="Y17" s="112">
        <v>1046</v>
      </c>
      <c r="Z17" s="112">
        <v>1220</v>
      </c>
      <c r="AB17" s="117">
        <f t="shared" si="2"/>
        <v>4.3826561770305708E-2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464</v>
      </c>
      <c r="W18" s="116">
        <v>391</v>
      </c>
      <c r="X18" s="116">
        <v>443</v>
      </c>
      <c r="Y18" s="112">
        <v>382</v>
      </c>
      <c r="Z18" s="112">
        <v>381</v>
      </c>
      <c r="AB18" s="117">
        <f t="shared" si="2"/>
        <v>1.3686819700398751E-2</v>
      </c>
    </row>
    <row r="19" spans="1:28" x14ac:dyDescent="0.25">
      <c r="A19" s="63" t="str">
        <f>$S$1&amp;" ("&amp;$V$2&amp;" to "&amp;$Z$2&amp;")"</f>
        <v>Western Downs (2016-17 to 2020-21)</v>
      </c>
      <c r="B19" s="63"/>
      <c r="C19" s="63"/>
      <c r="D19" s="63"/>
      <c r="E19" s="63"/>
      <c r="F19" s="63"/>
      <c r="G19" s="63" t="str">
        <f>$S$1&amp;" ("&amp;$V$2&amp;" to "&amp;$Z$2&amp;")"</f>
        <v>Western Downs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1909</v>
      </c>
      <c r="W19" s="116">
        <v>2258</v>
      </c>
      <c r="X19" s="116">
        <v>2059</v>
      </c>
      <c r="Y19" s="112">
        <v>2075</v>
      </c>
      <c r="Z19" s="112">
        <v>2168</v>
      </c>
      <c r="AB19" s="117">
        <f t="shared" si="2"/>
        <v>7.7881955670510469E-2</v>
      </c>
    </row>
    <row r="20" spans="1:28" x14ac:dyDescent="0.25">
      <c r="S20" s="115" t="s">
        <v>66</v>
      </c>
      <c r="T20" s="115"/>
      <c r="U20" s="116"/>
      <c r="V20" s="116">
        <v>1085</v>
      </c>
      <c r="W20" s="116">
        <v>1230</v>
      </c>
      <c r="X20" s="116">
        <v>1214</v>
      </c>
      <c r="Y20" s="112">
        <v>1100</v>
      </c>
      <c r="Z20" s="112">
        <v>1266</v>
      </c>
      <c r="AB20" s="117">
        <f t="shared" si="2"/>
        <v>4.5479038689513959E-2</v>
      </c>
    </row>
    <row r="21" spans="1:28" x14ac:dyDescent="0.25">
      <c r="S21" s="115" t="s">
        <v>67</v>
      </c>
      <c r="T21" s="115"/>
      <c r="U21" s="116"/>
      <c r="V21" s="116">
        <v>2070</v>
      </c>
      <c r="W21" s="116">
        <v>2323</v>
      </c>
      <c r="X21" s="116">
        <v>2196</v>
      </c>
      <c r="Y21" s="112">
        <v>2201</v>
      </c>
      <c r="Z21" s="112">
        <v>2495</v>
      </c>
      <c r="AB21" s="117">
        <f t="shared" si="2"/>
        <v>8.9628911161403882E-2</v>
      </c>
    </row>
    <row r="22" spans="1:28" x14ac:dyDescent="0.25">
      <c r="S22" s="115" t="s">
        <v>68</v>
      </c>
      <c r="T22" s="115"/>
      <c r="U22" s="116"/>
      <c r="V22" s="116">
        <v>1562</v>
      </c>
      <c r="W22" s="116">
        <v>1565</v>
      </c>
      <c r="X22" s="116">
        <v>1427</v>
      </c>
      <c r="Y22" s="112">
        <v>1504</v>
      </c>
      <c r="Z22" s="112">
        <v>1886</v>
      </c>
      <c r="AB22" s="117">
        <f t="shared" si="2"/>
        <v>6.7751553687538171E-2</v>
      </c>
    </row>
    <row r="23" spans="1:28" x14ac:dyDescent="0.25">
      <c r="S23" s="115" t="s">
        <v>69</v>
      </c>
      <c r="T23" s="115"/>
      <c r="U23" s="116"/>
      <c r="V23" s="116">
        <v>772</v>
      </c>
      <c r="W23" s="116">
        <v>1002</v>
      </c>
      <c r="X23" s="116">
        <v>861</v>
      </c>
      <c r="Y23" s="112">
        <v>1066</v>
      </c>
      <c r="Z23" s="112">
        <v>1114</v>
      </c>
      <c r="AB23" s="117">
        <f t="shared" si="2"/>
        <v>4.0018680173869309E-2</v>
      </c>
    </row>
    <row r="24" spans="1:28" x14ac:dyDescent="0.25">
      <c r="S24" s="115" t="s">
        <v>70</v>
      </c>
      <c r="T24" s="115"/>
      <c r="U24" s="116"/>
      <c r="V24" s="116">
        <v>67</v>
      </c>
      <c r="W24" s="116">
        <v>64</v>
      </c>
      <c r="X24" s="116">
        <v>64</v>
      </c>
      <c r="Y24" s="112">
        <v>56</v>
      </c>
      <c r="Z24" s="112">
        <v>57</v>
      </c>
      <c r="AB24" s="117">
        <f t="shared" si="2"/>
        <v>2.0476344433667422E-3</v>
      </c>
    </row>
    <row r="25" spans="1:28" x14ac:dyDescent="0.25">
      <c r="S25" s="115" t="s">
        <v>71</v>
      </c>
      <c r="T25" s="115"/>
      <c r="U25" s="116"/>
      <c r="V25" s="116">
        <v>584</v>
      </c>
      <c r="W25" s="116">
        <v>659</v>
      </c>
      <c r="X25" s="116">
        <v>591</v>
      </c>
      <c r="Y25" s="112">
        <v>592</v>
      </c>
      <c r="Z25" s="112">
        <v>626</v>
      </c>
      <c r="AB25" s="117">
        <f t="shared" si="2"/>
        <v>2.2488055465747028E-2</v>
      </c>
    </row>
    <row r="26" spans="1:28" x14ac:dyDescent="0.25">
      <c r="S26" s="115" t="s">
        <v>72</v>
      </c>
      <c r="T26" s="115"/>
      <c r="U26" s="116"/>
      <c r="V26" s="116">
        <v>343</v>
      </c>
      <c r="W26" s="116">
        <v>541</v>
      </c>
      <c r="X26" s="116">
        <v>478</v>
      </c>
      <c r="Y26" s="112">
        <v>506</v>
      </c>
      <c r="Z26" s="112">
        <v>516</v>
      </c>
      <c r="AB26" s="117">
        <f t="shared" si="2"/>
        <v>1.8536480224162086E-2</v>
      </c>
    </row>
    <row r="27" spans="1:28" x14ac:dyDescent="0.25">
      <c r="S27" s="115" t="s">
        <v>73</v>
      </c>
      <c r="T27" s="115"/>
      <c r="U27" s="116"/>
      <c r="V27" s="116">
        <v>837</v>
      </c>
      <c r="W27" s="116">
        <v>1054</v>
      </c>
      <c r="X27" s="116">
        <v>985</v>
      </c>
      <c r="Y27" s="112">
        <v>1006</v>
      </c>
      <c r="Z27" s="112">
        <v>1100</v>
      </c>
      <c r="AB27" s="117">
        <f t="shared" si="2"/>
        <v>3.9515752415849412E-2</v>
      </c>
    </row>
    <row r="28" spans="1:28" x14ac:dyDescent="0.25">
      <c r="S28" s="115" t="s">
        <v>74</v>
      </c>
      <c r="T28" s="115"/>
      <c r="U28" s="116"/>
      <c r="V28" s="116">
        <v>1226</v>
      </c>
      <c r="W28" s="116">
        <v>1553</v>
      </c>
      <c r="X28" s="116">
        <v>1547</v>
      </c>
      <c r="Y28" s="112">
        <v>1401</v>
      </c>
      <c r="Z28" s="112">
        <v>1693</v>
      </c>
      <c r="AB28" s="117">
        <f t="shared" si="2"/>
        <v>6.0818335309120952E-2</v>
      </c>
    </row>
    <row r="29" spans="1:28" x14ac:dyDescent="0.25">
      <c r="S29" s="115" t="s">
        <v>75</v>
      </c>
      <c r="T29" s="115"/>
      <c r="U29" s="116"/>
      <c r="V29" s="116">
        <v>1321</v>
      </c>
      <c r="W29" s="116">
        <v>1343</v>
      </c>
      <c r="X29" s="116">
        <v>1346</v>
      </c>
      <c r="Y29" s="112">
        <v>1208</v>
      </c>
      <c r="Z29" s="112">
        <v>1311</v>
      </c>
      <c r="AB29" s="117">
        <f t="shared" si="2"/>
        <v>4.7095592197435067E-2</v>
      </c>
    </row>
    <row r="30" spans="1:28" x14ac:dyDescent="0.25">
      <c r="S30" s="115" t="s">
        <v>76</v>
      </c>
      <c r="T30" s="115"/>
      <c r="U30" s="116"/>
      <c r="V30" s="116">
        <v>1524</v>
      </c>
      <c r="W30" s="116">
        <v>1615</v>
      </c>
      <c r="X30" s="116">
        <v>1690</v>
      </c>
      <c r="Y30" s="112">
        <v>1699</v>
      </c>
      <c r="Z30" s="112">
        <v>1713</v>
      </c>
      <c r="AB30" s="117">
        <f t="shared" si="2"/>
        <v>6.1536803534863668E-2</v>
      </c>
    </row>
    <row r="31" spans="1:28" x14ac:dyDescent="0.25">
      <c r="S31" s="115" t="s">
        <v>77</v>
      </c>
      <c r="T31" s="115"/>
      <c r="U31" s="116"/>
      <c r="V31" s="116">
        <v>1550</v>
      </c>
      <c r="W31" s="116">
        <v>1798</v>
      </c>
      <c r="X31" s="116">
        <v>1865</v>
      </c>
      <c r="Y31" s="112">
        <v>1958</v>
      </c>
      <c r="Z31" s="112">
        <v>2153</v>
      </c>
      <c r="AB31" s="117">
        <f t="shared" si="2"/>
        <v>7.7343104501203436E-2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178</v>
      </c>
      <c r="W32" s="116">
        <v>127</v>
      </c>
      <c r="X32" s="116">
        <v>125</v>
      </c>
      <c r="Y32" s="112">
        <v>166</v>
      </c>
      <c r="Z32" s="112">
        <v>190</v>
      </c>
      <c r="AB32" s="117">
        <f t="shared" si="2"/>
        <v>6.825448144555807E-3</v>
      </c>
    </row>
    <row r="33" spans="19:32" x14ac:dyDescent="0.25">
      <c r="S33" s="115" t="s">
        <v>79</v>
      </c>
      <c r="T33" s="115"/>
      <c r="U33" s="116"/>
      <c r="V33" s="116">
        <v>794</v>
      </c>
      <c r="W33" s="116">
        <v>980</v>
      </c>
      <c r="X33" s="116">
        <v>1013</v>
      </c>
      <c r="Y33" s="112">
        <v>990</v>
      </c>
      <c r="Z33" s="112">
        <v>1105</v>
      </c>
      <c r="AB33" s="117">
        <f t="shared" si="2"/>
        <v>3.9695369472285087E-2</v>
      </c>
    </row>
    <row r="34" spans="19:32" x14ac:dyDescent="0.25">
      <c r="S34" s="118" t="s">
        <v>53</v>
      </c>
      <c r="T34" s="118"/>
      <c r="U34" s="119"/>
      <c r="V34" s="119">
        <v>24199</v>
      </c>
      <c r="W34" s="119">
        <v>27308</v>
      </c>
      <c r="X34" s="119">
        <v>25426</v>
      </c>
      <c r="Y34" s="120">
        <v>25951</v>
      </c>
      <c r="Z34" s="120">
        <v>27837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13965</v>
      </c>
      <c r="W37" s="112">
        <v>15821</v>
      </c>
      <c r="X37" s="112">
        <v>14549</v>
      </c>
      <c r="Y37" s="112">
        <v>15520</v>
      </c>
      <c r="Z37" s="112">
        <v>15630</v>
      </c>
      <c r="AB37" s="132">
        <f>Z37/Z40*100</f>
        <v>83.596298871476705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2518</v>
      </c>
      <c r="W38" s="112">
        <v>2693</v>
      </c>
      <c r="X38" s="112">
        <v>2809</v>
      </c>
      <c r="Y38" s="112">
        <v>2770</v>
      </c>
      <c r="Z38" s="112">
        <v>3067</v>
      </c>
      <c r="AB38" s="132">
        <f>Z38/Z40*100</f>
        <v>16.403701128523291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16483</v>
      </c>
      <c r="W40" s="112">
        <v>18514</v>
      </c>
      <c r="X40" s="112">
        <v>17358</v>
      </c>
      <c r="Y40" s="112">
        <v>18290</v>
      </c>
      <c r="Z40" s="112">
        <v>18697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82</v>
      </c>
      <c r="W44" s="112">
        <v>74</v>
      </c>
      <c r="X44" s="112">
        <v>72</v>
      </c>
      <c r="Y44" s="112">
        <v>69</v>
      </c>
      <c r="Z44" s="112">
        <v>95</v>
      </c>
    </row>
    <row r="45" spans="19:32" x14ac:dyDescent="0.25">
      <c r="S45" s="115" t="s">
        <v>37</v>
      </c>
      <c r="T45" s="115"/>
      <c r="U45" s="112"/>
      <c r="V45" s="112">
        <v>522</v>
      </c>
      <c r="W45" s="112">
        <v>545</v>
      </c>
      <c r="X45" s="112">
        <v>499</v>
      </c>
      <c r="Y45" s="112">
        <v>440</v>
      </c>
      <c r="Z45" s="112">
        <v>612</v>
      </c>
    </row>
    <row r="46" spans="19:32" x14ac:dyDescent="0.25">
      <c r="S46" s="115" t="s">
        <v>38</v>
      </c>
      <c r="T46" s="115"/>
      <c r="U46" s="112"/>
      <c r="V46" s="112">
        <v>869</v>
      </c>
      <c r="W46" s="112">
        <v>1250</v>
      </c>
      <c r="X46" s="112">
        <v>1006</v>
      </c>
      <c r="Y46" s="112">
        <v>926</v>
      </c>
      <c r="Z46" s="112">
        <v>1077</v>
      </c>
    </row>
    <row r="47" spans="19:32" x14ac:dyDescent="0.25">
      <c r="S47" s="115" t="s">
        <v>39</v>
      </c>
      <c r="T47" s="115"/>
      <c r="U47" s="112"/>
      <c r="V47" s="112">
        <v>1244</v>
      </c>
      <c r="W47" s="112">
        <v>1417</v>
      </c>
      <c r="X47" s="112">
        <v>1244</v>
      </c>
      <c r="Y47" s="112">
        <v>1289</v>
      </c>
      <c r="Z47" s="112">
        <v>1393</v>
      </c>
    </row>
    <row r="48" spans="19:32" x14ac:dyDescent="0.25">
      <c r="S48" s="115" t="s">
        <v>40</v>
      </c>
      <c r="T48" s="115"/>
      <c r="U48" s="112"/>
      <c r="V48" s="112">
        <v>1426</v>
      </c>
      <c r="W48" s="112">
        <v>1628</v>
      </c>
      <c r="X48" s="112">
        <v>1493</v>
      </c>
      <c r="Y48" s="112">
        <v>1513</v>
      </c>
      <c r="Z48" s="112">
        <v>1682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1354</v>
      </c>
      <c r="W49" s="112">
        <v>1472</v>
      </c>
      <c r="X49" s="112">
        <v>1347</v>
      </c>
      <c r="Y49" s="112">
        <v>1329</v>
      </c>
      <c r="Z49" s="112">
        <v>1446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Western Downs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1215</v>
      </c>
      <c r="W50" s="112">
        <v>1346</v>
      </c>
      <c r="X50" s="112">
        <v>1297</v>
      </c>
      <c r="Y50" s="112">
        <v>1306</v>
      </c>
      <c r="Z50" s="112">
        <v>1372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1252</v>
      </c>
      <c r="W51" s="112">
        <v>1318</v>
      </c>
      <c r="X51" s="112">
        <v>1142</v>
      </c>
      <c r="Y51" s="112">
        <v>1127</v>
      </c>
      <c r="Z51" s="112">
        <v>1148</v>
      </c>
    </row>
    <row r="52" spans="1:26" ht="15" customHeight="1" x14ac:dyDescent="0.25">
      <c r="S52" s="115" t="s">
        <v>44</v>
      </c>
      <c r="T52" s="115"/>
      <c r="U52" s="112"/>
      <c r="V52" s="112">
        <v>1240</v>
      </c>
      <c r="W52" s="112">
        <v>1392</v>
      </c>
      <c r="X52" s="112">
        <v>1311</v>
      </c>
      <c r="Y52" s="112">
        <v>1355</v>
      </c>
      <c r="Z52" s="112">
        <v>1341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1167</v>
      </c>
      <c r="W53" s="112">
        <v>1305</v>
      </c>
      <c r="X53" s="112">
        <v>1204</v>
      </c>
      <c r="Y53" s="112">
        <v>1218</v>
      </c>
      <c r="Z53" s="112">
        <v>1293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1071</v>
      </c>
      <c r="W54" s="112">
        <v>1217</v>
      </c>
      <c r="X54" s="112">
        <v>1107</v>
      </c>
      <c r="Y54" s="112">
        <v>1147</v>
      </c>
      <c r="Z54" s="112">
        <v>1155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789</v>
      </c>
      <c r="W55" s="112">
        <v>925</v>
      </c>
      <c r="X55" s="112">
        <v>836</v>
      </c>
      <c r="Y55" s="112">
        <v>919</v>
      </c>
      <c r="Z55" s="112">
        <v>929</v>
      </c>
    </row>
    <row r="56" spans="1:26" ht="15" customHeight="1" x14ac:dyDescent="0.25">
      <c r="S56" s="115" t="s">
        <v>48</v>
      </c>
      <c r="T56" s="115"/>
      <c r="U56" s="112"/>
      <c r="V56" s="112">
        <v>495</v>
      </c>
      <c r="W56" s="112">
        <v>604</v>
      </c>
      <c r="X56" s="112">
        <v>518</v>
      </c>
      <c r="Y56" s="112">
        <v>600</v>
      </c>
      <c r="Z56" s="112">
        <v>606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245</v>
      </c>
      <c r="W57" s="112">
        <v>311</v>
      </c>
      <c r="X57" s="112">
        <v>273</v>
      </c>
      <c r="Y57" s="112">
        <v>316</v>
      </c>
      <c r="Z57" s="112">
        <v>353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98</v>
      </c>
      <c r="W58" s="112">
        <v>154</v>
      </c>
      <c r="X58" s="112">
        <v>116</v>
      </c>
      <c r="Y58" s="112">
        <v>161</v>
      </c>
      <c r="Z58" s="112">
        <v>159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66</v>
      </c>
      <c r="W59" s="112">
        <v>81</v>
      </c>
      <c r="X59" s="112">
        <v>63</v>
      </c>
      <c r="Y59" s="112">
        <v>93</v>
      </c>
      <c r="Z59" s="112">
        <v>99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41</v>
      </c>
      <c r="W60" s="112">
        <v>49</v>
      </c>
      <c r="X60" s="112">
        <v>43</v>
      </c>
      <c r="Y60" s="112">
        <v>46</v>
      </c>
      <c r="Z60" s="112">
        <v>52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13173</v>
      </c>
      <c r="W61" s="112">
        <v>15097</v>
      </c>
      <c r="X61" s="112">
        <v>13554</v>
      </c>
      <c r="Y61" s="112">
        <v>13853</v>
      </c>
      <c r="Z61" s="112">
        <v>14812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55</v>
      </c>
      <c r="W63" s="112">
        <v>50</v>
      </c>
      <c r="X63" s="112">
        <v>59</v>
      </c>
      <c r="Y63" s="112">
        <v>64</v>
      </c>
      <c r="Z63" s="112">
        <v>78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466</v>
      </c>
      <c r="W64" s="112">
        <v>458</v>
      </c>
      <c r="X64" s="112">
        <v>403</v>
      </c>
      <c r="Y64" s="112">
        <v>379</v>
      </c>
      <c r="Z64" s="112">
        <v>512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Western Downs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797</v>
      </c>
      <c r="W65" s="112">
        <v>936</v>
      </c>
      <c r="X65" s="112">
        <v>864</v>
      </c>
      <c r="Y65" s="112">
        <v>894</v>
      </c>
      <c r="Z65" s="112">
        <v>985</v>
      </c>
    </row>
    <row r="66" spans="1:26" x14ac:dyDescent="0.25">
      <c r="S66" s="115" t="s">
        <v>39</v>
      </c>
      <c r="T66" s="115"/>
      <c r="U66" s="112"/>
      <c r="V66" s="112">
        <v>984</v>
      </c>
      <c r="W66" s="112">
        <v>1021</v>
      </c>
      <c r="X66" s="112">
        <v>1128</v>
      </c>
      <c r="Y66" s="112">
        <v>1017</v>
      </c>
      <c r="Z66" s="112">
        <v>1162</v>
      </c>
    </row>
    <row r="67" spans="1:26" x14ac:dyDescent="0.25">
      <c r="S67" s="115" t="s">
        <v>40</v>
      </c>
      <c r="T67" s="115"/>
      <c r="U67" s="112"/>
      <c r="V67" s="112">
        <v>1095</v>
      </c>
      <c r="W67" s="112">
        <v>1161</v>
      </c>
      <c r="X67" s="112">
        <v>1158</v>
      </c>
      <c r="Y67" s="112">
        <v>1201</v>
      </c>
      <c r="Z67" s="112">
        <v>1364</v>
      </c>
    </row>
    <row r="68" spans="1:26" x14ac:dyDescent="0.25">
      <c r="S68" s="115" t="s">
        <v>41</v>
      </c>
      <c r="T68" s="115"/>
      <c r="U68" s="112"/>
      <c r="V68" s="112">
        <v>1094</v>
      </c>
      <c r="W68" s="112">
        <v>1169</v>
      </c>
      <c r="X68" s="112">
        <v>1186</v>
      </c>
      <c r="Y68" s="112">
        <v>1163</v>
      </c>
      <c r="Z68" s="112">
        <v>1235</v>
      </c>
    </row>
    <row r="69" spans="1:26" x14ac:dyDescent="0.25">
      <c r="S69" s="115" t="s">
        <v>42</v>
      </c>
      <c r="T69" s="115"/>
      <c r="U69" s="112"/>
      <c r="V69" s="112">
        <v>1065</v>
      </c>
      <c r="W69" s="112">
        <v>1170</v>
      </c>
      <c r="X69" s="112">
        <v>1185</v>
      </c>
      <c r="Y69" s="112">
        <v>1212</v>
      </c>
      <c r="Z69" s="112">
        <v>1266</v>
      </c>
    </row>
    <row r="70" spans="1:26" x14ac:dyDescent="0.25">
      <c r="S70" s="115" t="s">
        <v>43</v>
      </c>
      <c r="T70" s="115"/>
      <c r="U70" s="112"/>
      <c r="V70" s="112">
        <v>1121</v>
      </c>
      <c r="W70" s="112">
        <v>1139</v>
      </c>
      <c r="X70" s="112">
        <v>1083</v>
      </c>
      <c r="Y70" s="112">
        <v>1142</v>
      </c>
      <c r="Z70" s="112">
        <v>1140</v>
      </c>
    </row>
    <row r="71" spans="1:26" x14ac:dyDescent="0.25">
      <c r="S71" s="115" t="s">
        <v>44</v>
      </c>
      <c r="T71" s="115"/>
      <c r="U71" s="112"/>
      <c r="V71" s="112">
        <v>1176</v>
      </c>
      <c r="W71" s="112">
        <v>1294</v>
      </c>
      <c r="X71" s="112">
        <v>1293</v>
      </c>
      <c r="Y71" s="112">
        <v>1233</v>
      </c>
      <c r="Z71" s="112">
        <v>1279</v>
      </c>
    </row>
    <row r="72" spans="1:26" x14ac:dyDescent="0.25">
      <c r="S72" s="115" t="s">
        <v>45</v>
      </c>
      <c r="T72" s="115"/>
      <c r="U72" s="112"/>
      <c r="V72" s="112">
        <v>1056</v>
      </c>
      <c r="W72" s="112">
        <v>1168</v>
      </c>
      <c r="X72" s="112">
        <v>1099</v>
      </c>
      <c r="Y72" s="112">
        <v>1135</v>
      </c>
      <c r="Z72" s="112">
        <v>1239</v>
      </c>
    </row>
    <row r="73" spans="1:26" x14ac:dyDescent="0.25">
      <c r="S73" s="115" t="s">
        <v>46</v>
      </c>
      <c r="T73" s="115"/>
      <c r="U73" s="112"/>
      <c r="V73" s="112">
        <v>899</v>
      </c>
      <c r="W73" s="112">
        <v>1056</v>
      </c>
      <c r="X73" s="112">
        <v>1077</v>
      </c>
      <c r="Y73" s="112">
        <v>1041</v>
      </c>
      <c r="Z73" s="112">
        <v>1070</v>
      </c>
    </row>
    <row r="74" spans="1:26" x14ac:dyDescent="0.25">
      <c r="S74" s="115" t="s">
        <v>47</v>
      </c>
      <c r="T74" s="115"/>
      <c r="U74" s="112"/>
      <c r="V74" s="112">
        <v>617</v>
      </c>
      <c r="W74" s="112">
        <v>755</v>
      </c>
      <c r="X74" s="112">
        <v>693</v>
      </c>
      <c r="Y74" s="112">
        <v>786</v>
      </c>
      <c r="Z74" s="112">
        <v>748</v>
      </c>
    </row>
    <row r="75" spans="1:26" x14ac:dyDescent="0.25">
      <c r="S75" s="115" t="s">
        <v>48</v>
      </c>
      <c r="T75" s="115"/>
      <c r="U75" s="112"/>
      <c r="V75" s="112">
        <v>286</v>
      </c>
      <c r="W75" s="112">
        <v>413</v>
      </c>
      <c r="X75" s="112">
        <v>338</v>
      </c>
      <c r="Y75" s="112">
        <v>397</v>
      </c>
      <c r="Z75" s="112">
        <v>477</v>
      </c>
    </row>
    <row r="76" spans="1:26" x14ac:dyDescent="0.25">
      <c r="S76" s="115" t="s">
        <v>49</v>
      </c>
      <c r="T76" s="115"/>
      <c r="U76" s="112"/>
      <c r="V76" s="112">
        <v>165</v>
      </c>
      <c r="W76" s="112">
        <v>202</v>
      </c>
      <c r="X76" s="112">
        <v>156</v>
      </c>
      <c r="Y76" s="112">
        <v>197</v>
      </c>
      <c r="Z76" s="112">
        <v>194</v>
      </c>
    </row>
    <row r="77" spans="1:26" x14ac:dyDescent="0.25">
      <c r="S77" s="115" t="s">
        <v>50</v>
      </c>
      <c r="T77" s="115"/>
      <c r="U77" s="112"/>
      <c r="V77" s="112">
        <v>72</v>
      </c>
      <c r="W77" s="112">
        <v>96</v>
      </c>
      <c r="X77" s="112">
        <v>79</v>
      </c>
      <c r="Y77" s="112">
        <v>126</v>
      </c>
      <c r="Z77" s="112">
        <v>131</v>
      </c>
    </row>
    <row r="78" spans="1:26" x14ac:dyDescent="0.25">
      <c r="S78" s="115" t="s">
        <v>51</v>
      </c>
      <c r="T78" s="115"/>
      <c r="U78" s="112"/>
      <c r="V78" s="112">
        <v>43</v>
      </c>
      <c r="W78" s="112">
        <v>65</v>
      </c>
      <c r="X78" s="112">
        <v>47</v>
      </c>
      <c r="Y78" s="112">
        <v>68</v>
      </c>
      <c r="Z78" s="112">
        <v>61</v>
      </c>
    </row>
    <row r="79" spans="1:26" x14ac:dyDescent="0.25">
      <c r="S79" s="115" t="s">
        <v>52</v>
      </c>
      <c r="T79" s="115"/>
      <c r="U79" s="112"/>
      <c r="V79" s="112">
        <v>38</v>
      </c>
      <c r="W79" s="112">
        <v>48</v>
      </c>
      <c r="X79" s="112">
        <v>35</v>
      </c>
      <c r="Y79" s="112">
        <v>44</v>
      </c>
      <c r="Z79" s="112">
        <v>47</v>
      </c>
    </row>
    <row r="80" spans="1:26" x14ac:dyDescent="0.25">
      <c r="S80" s="118" t="s">
        <v>53</v>
      </c>
      <c r="T80" s="118"/>
      <c r="U80" s="112"/>
      <c r="V80" s="112">
        <v>11026</v>
      </c>
      <c r="W80" s="112">
        <v>12211</v>
      </c>
      <c r="X80" s="112">
        <v>11875</v>
      </c>
      <c r="Y80" s="112">
        <v>12100</v>
      </c>
      <c r="Z80" s="112">
        <v>12988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Western Downs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836</v>
      </c>
      <c r="W83" s="112">
        <v>959</v>
      </c>
      <c r="X83" s="112">
        <v>898</v>
      </c>
      <c r="Y83" s="112">
        <v>1001</v>
      </c>
      <c r="Z83" s="112">
        <v>983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551</v>
      </c>
      <c r="W84" s="112">
        <v>573</v>
      </c>
      <c r="X84" s="112">
        <v>554</v>
      </c>
      <c r="Y84" s="112">
        <v>537</v>
      </c>
      <c r="Z84" s="112">
        <v>534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1748</v>
      </c>
      <c r="W85" s="112">
        <v>1866</v>
      </c>
      <c r="X85" s="112">
        <v>1860</v>
      </c>
      <c r="Y85" s="112">
        <v>1886</v>
      </c>
      <c r="Z85" s="112">
        <v>1918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27,837</v>
      </c>
      <c r="D86" s="96">
        <f t="shared" ref="D86:D91" si="4">AD4</f>
        <v>7.251011365825466E-2</v>
      </c>
      <c r="E86" s="97">
        <f t="shared" ref="E86:E91" si="5">AD4</f>
        <v>7.251011365825466E-2</v>
      </c>
      <c r="F86" s="96">
        <f t="shared" ref="F86:F91" si="6">AF4</f>
        <v>0.1502417255485311</v>
      </c>
      <c r="G86" s="97">
        <f t="shared" ref="G86:G91" si="7">AF4</f>
        <v>0.1502417255485311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244</v>
      </c>
      <c r="W86" s="112">
        <v>247</v>
      </c>
      <c r="X86" s="112">
        <v>260</v>
      </c>
      <c r="Y86" s="112">
        <v>271</v>
      </c>
      <c r="Z86" s="112">
        <v>279</v>
      </c>
    </row>
    <row r="87" spans="1:30" ht="15" customHeight="1" x14ac:dyDescent="0.25">
      <c r="A87" s="98" t="s">
        <v>4</v>
      </c>
      <c r="B87" s="49"/>
      <c r="C87" s="57" t="str">
        <f t="shared" si="3"/>
        <v>14,812</v>
      </c>
      <c r="D87" s="96">
        <f t="shared" si="4"/>
        <v>6.9226882263769607E-2</v>
      </c>
      <c r="E87" s="97">
        <f t="shared" si="5"/>
        <v>6.9226882263769607E-2</v>
      </c>
      <c r="F87" s="96">
        <f t="shared" si="6"/>
        <v>0.12425047438330172</v>
      </c>
      <c r="G87" s="97">
        <f t="shared" si="7"/>
        <v>0.12425047438330172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207</v>
      </c>
      <c r="W87" s="112">
        <v>213</v>
      </c>
      <c r="X87" s="112">
        <v>196</v>
      </c>
      <c r="Y87" s="112">
        <v>203</v>
      </c>
      <c r="Z87" s="112">
        <v>208</v>
      </c>
    </row>
    <row r="88" spans="1:30" ht="15" customHeight="1" x14ac:dyDescent="0.25">
      <c r="A88" s="98" t="s">
        <v>5</v>
      </c>
      <c r="B88" s="49"/>
      <c r="C88" s="57" t="str">
        <f t="shared" si="3"/>
        <v>12,988</v>
      </c>
      <c r="D88" s="96">
        <f t="shared" si="4"/>
        <v>7.3477146871642196E-2</v>
      </c>
      <c r="E88" s="97">
        <f t="shared" si="5"/>
        <v>7.3477146871642196E-2</v>
      </c>
      <c r="F88" s="96">
        <f t="shared" si="6"/>
        <v>0.17815674891146593</v>
      </c>
      <c r="G88" s="97">
        <f t="shared" si="7"/>
        <v>0.17815674891146593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366</v>
      </c>
      <c r="W88" s="112">
        <v>398</v>
      </c>
      <c r="X88" s="112">
        <v>398</v>
      </c>
      <c r="Y88" s="112">
        <v>385</v>
      </c>
      <c r="Z88" s="112">
        <v>382</v>
      </c>
    </row>
    <row r="89" spans="1:30" ht="15" customHeight="1" x14ac:dyDescent="0.25">
      <c r="A89" s="49" t="s">
        <v>6</v>
      </c>
      <c r="B89" s="49"/>
      <c r="C89" s="57" t="str">
        <f t="shared" si="3"/>
        <v>18,697</v>
      </c>
      <c r="D89" s="96">
        <f t="shared" si="4"/>
        <v>2.2532130161334374E-2</v>
      </c>
      <c r="E89" s="97">
        <f t="shared" si="5"/>
        <v>2.2532130161334374E-2</v>
      </c>
      <c r="F89" s="96">
        <f t="shared" si="6"/>
        <v>0.13418259023354562</v>
      </c>
      <c r="G89" s="97">
        <f t="shared" si="7"/>
        <v>0.13418259023354562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1181</v>
      </c>
      <c r="W89" s="112">
        <v>1307</v>
      </c>
      <c r="X89" s="112">
        <v>1295</v>
      </c>
      <c r="Y89" s="112">
        <v>1307</v>
      </c>
      <c r="Z89" s="112">
        <v>1316</v>
      </c>
    </row>
    <row r="90" spans="1:30" ht="15" customHeight="1" x14ac:dyDescent="0.25">
      <c r="A90" s="49" t="s">
        <v>98</v>
      </c>
      <c r="B90" s="49"/>
      <c r="C90" s="57" t="str">
        <f t="shared" si="3"/>
        <v>$43,270</v>
      </c>
      <c r="D90" s="96">
        <f t="shared" si="4"/>
        <v>-1.9102368884164611E-2</v>
      </c>
      <c r="E90" s="97">
        <f t="shared" si="5"/>
        <v>-1.9102368884164611E-2</v>
      </c>
      <c r="F90" s="96">
        <f t="shared" si="6"/>
        <v>5.5921808009202989E-2</v>
      </c>
      <c r="G90" s="97">
        <f t="shared" si="7"/>
        <v>5.5921808009202989E-2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1443</v>
      </c>
      <c r="W90" s="112">
        <v>1653</v>
      </c>
      <c r="X90" s="112">
        <v>1637</v>
      </c>
      <c r="Y90" s="112">
        <v>1662</v>
      </c>
      <c r="Z90" s="112">
        <v>1760</v>
      </c>
    </row>
    <row r="91" spans="1:30" ht="15" customHeight="1" x14ac:dyDescent="0.25">
      <c r="A91" s="49" t="s">
        <v>7</v>
      </c>
      <c r="B91" s="49"/>
      <c r="C91" s="57" t="str">
        <f t="shared" si="3"/>
        <v>$923.3 mil</v>
      </c>
      <c r="D91" s="96">
        <f t="shared" si="4"/>
        <v>7.2063837401922459E-2</v>
      </c>
      <c r="E91" s="97">
        <f t="shared" si="5"/>
        <v>7.2063837401922459E-2</v>
      </c>
      <c r="F91" s="96">
        <f t="shared" si="6"/>
        <v>0.10977709179326678</v>
      </c>
      <c r="G91" s="97">
        <f t="shared" si="7"/>
        <v>0.10977709179326678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8951</v>
      </c>
      <c r="W91" s="112">
        <v>10150</v>
      </c>
      <c r="X91" s="112">
        <v>9326</v>
      </c>
      <c r="Y91" s="112">
        <v>9821</v>
      </c>
      <c r="Z91" s="112">
        <v>9994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495</v>
      </c>
      <c r="W93" s="112">
        <v>578</v>
      </c>
      <c r="X93" s="112">
        <v>543</v>
      </c>
      <c r="Y93" s="112">
        <v>580</v>
      </c>
      <c r="Z93" s="112">
        <v>595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1129</v>
      </c>
      <c r="W94" s="112">
        <v>1202</v>
      </c>
      <c r="X94" s="112">
        <v>1213</v>
      </c>
      <c r="Y94" s="112">
        <v>1249</v>
      </c>
      <c r="Z94" s="112">
        <v>1250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230</v>
      </c>
      <c r="W95" s="112">
        <v>250</v>
      </c>
      <c r="X95" s="112">
        <v>259</v>
      </c>
      <c r="Y95" s="112">
        <v>274</v>
      </c>
      <c r="Z95" s="112">
        <v>304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937</v>
      </c>
      <c r="W96" s="112">
        <v>1098</v>
      </c>
      <c r="X96" s="112">
        <v>1150</v>
      </c>
      <c r="Y96" s="112">
        <v>1161</v>
      </c>
      <c r="Z96" s="112">
        <v>1197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1449</v>
      </c>
      <c r="W97" s="112">
        <v>1467</v>
      </c>
      <c r="X97" s="112">
        <v>1430</v>
      </c>
      <c r="Y97" s="112">
        <v>1421</v>
      </c>
      <c r="Z97" s="112">
        <v>1395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769</v>
      </c>
      <c r="W98" s="112">
        <v>836</v>
      </c>
      <c r="X98" s="112">
        <v>816</v>
      </c>
      <c r="Y98" s="112">
        <v>827</v>
      </c>
      <c r="Z98" s="112">
        <v>902</v>
      </c>
    </row>
    <row r="99" spans="1:32" ht="15" customHeight="1" x14ac:dyDescent="0.25">
      <c r="S99" s="115" t="s">
        <v>199</v>
      </c>
      <c r="T99" s="115"/>
      <c r="U99" s="112"/>
      <c r="V99" s="112">
        <v>99</v>
      </c>
      <c r="W99" s="112">
        <v>116</v>
      </c>
      <c r="X99" s="112">
        <v>120</v>
      </c>
      <c r="Y99" s="112">
        <v>115</v>
      </c>
      <c r="Z99" s="112">
        <v>119</v>
      </c>
    </row>
    <row r="100" spans="1:32" ht="15" customHeight="1" x14ac:dyDescent="0.25">
      <c r="S100" s="115" t="s">
        <v>58</v>
      </c>
      <c r="T100" s="115"/>
      <c r="U100" s="112"/>
      <c r="V100" s="112">
        <v>736</v>
      </c>
      <c r="W100" s="112">
        <v>876</v>
      </c>
      <c r="X100" s="112">
        <v>914</v>
      </c>
      <c r="Y100" s="112">
        <v>983</v>
      </c>
      <c r="Z100" s="112">
        <v>998</v>
      </c>
    </row>
    <row r="101" spans="1:32" x14ac:dyDescent="0.25">
      <c r="A101" s="18"/>
      <c r="S101" s="118" t="s">
        <v>53</v>
      </c>
      <c r="T101" s="118"/>
      <c r="U101" s="112"/>
      <c r="V101" s="112">
        <v>7538</v>
      </c>
      <c r="W101" s="112">
        <v>8363</v>
      </c>
      <c r="X101" s="112">
        <v>8030</v>
      </c>
      <c r="Y101" s="112">
        <v>8471</v>
      </c>
      <c r="Z101" s="112">
        <v>8669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17030</v>
      </c>
      <c r="W104" s="112">
        <v>18292</v>
      </c>
      <c r="X104" s="112">
        <v>17874</v>
      </c>
      <c r="Y104" s="112">
        <v>19691</v>
      </c>
      <c r="Z104" s="112">
        <v>19691</v>
      </c>
      <c r="AB104" s="109" t="str">
        <f>TEXT(Z104,"###,###")</f>
        <v>19,691</v>
      </c>
      <c r="AD104" s="130">
        <f>Z104/($Z$4)*100</f>
        <v>70.736789165499161</v>
      </c>
      <c r="AF104" s="109"/>
    </row>
    <row r="105" spans="1:32" x14ac:dyDescent="0.25">
      <c r="S105" s="115" t="s">
        <v>17</v>
      </c>
      <c r="T105" s="115"/>
      <c r="U105" s="112"/>
      <c r="V105" s="112">
        <v>3728</v>
      </c>
      <c r="W105" s="112">
        <v>3965</v>
      </c>
      <c r="X105" s="112">
        <v>3976</v>
      </c>
      <c r="Y105" s="112">
        <v>3787</v>
      </c>
      <c r="Z105" s="112">
        <v>3844</v>
      </c>
      <c r="AB105" s="109" t="str">
        <f>TEXT(Z105,"###,###")</f>
        <v>3,844</v>
      </c>
      <c r="AD105" s="130">
        <f>Z105/($Z$4)*100</f>
        <v>13.808959298775012</v>
      </c>
      <c r="AF105" s="109"/>
    </row>
    <row r="106" spans="1:32" x14ac:dyDescent="0.25">
      <c r="S106" s="118" t="s">
        <v>53</v>
      </c>
      <c r="T106" s="118"/>
      <c r="U106" s="120"/>
      <c r="V106" s="120">
        <v>20758</v>
      </c>
      <c r="W106" s="120">
        <v>22257</v>
      </c>
      <c r="X106" s="120">
        <v>21850</v>
      </c>
      <c r="Y106" s="120">
        <v>23478</v>
      </c>
      <c r="Z106" s="120">
        <v>23535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4255</v>
      </c>
      <c r="W108" s="112">
        <v>5130</v>
      </c>
      <c r="X108" s="112">
        <v>4403</v>
      </c>
      <c r="Y108" s="112">
        <v>4386</v>
      </c>
      <c r="Z108" s="112">
        <v>4845</v>
      </c>
      <c r="AB108" s="109" t="str">
        <f>TEXT(Z108,"###,###")</f>
        <v>4,845</v>
      </c>
      <c r="AD108" s="130">
        <f>Z108/($Z$4)*100</f>
        <v>17.404892768617309</v>
      </c>
      <c r="AF108" s="109"/>
    </row>
    <row r="109" spans="1:32" x14ac:dyDescent="0.25">
      <c r="S109" s="115" t="s">
        <v>20</v>
      </c>
      <c r="T109" s="115"/>
      <c r="U109" s="112"/>
      <c r="V109" s="112">
        <v>4079</v>
      </c>
      <c r="W109" s="112">
        <v>4313</v>
      </c>
      <c r="X109" s="112">
        <v>4099</v>
      </c>
      <c r="Y109" s="112">
        <v>4176</v>
      </c>
      <c r="Z109" s="112">
        <v>4788</v>
      </c>
      <c r="AB109" s="109" t="str">
        <f>TEXT(Z109,"###,###")</f>
        <v>4,788</v>
      </c>
      <c r="AD109" s="130">
        <f>Z109/($Z$4)*100</f>
        <v>17.200129324280631</v>
      </c>
      <c r="AF109" s="109"/>
    </row>
    <row r="110" spans="1:32" x14ac:dyDescent="0.25">
      <c r="S110" s="115" t="s">
        <v>21</v>
      </c>
      <c r="T110" s="115"/>
      <c r="U110" s="112"/>
      <c r="V110" s="112">
        <v>4863</v>
      </c>
      <c r="W110" s="112">
        <v>5379</v>
      </c>
      <c r="X110" s="112">
        <v>4941</v>
      </c>
      <c r="Y110" s="112">
        <v>5289</v>
      </c>
      <c r="Z110" s="112">
        <v>5751</v>
      </c>
      <c r="AB110" s="109" t="str">
        <f>TEXT(Z110,"###,###")</f>
        <v>5,751</v>
      </c>
      <c r="AD110" s="130">
        <f>Z110/($Z$4)*100</f>
        <v>20.659553831231815</v>
      </c>
      <c r="AF110" s="109"/>
    </row>
    <row r="111" spans="1:32" x14ac:dyDescent="0.25">
      <c r="S111" s="115" t="s">
        <v>22</v>
      </c>
      <c r="T111" s="115"/>
      <c r="U111" s="112"/>
      <c r="V111" s="112">
        <v>7612</v>
      </c>
      <c r="W111" s="112">
        <v>7990</v>
      </c>
      <c r="X111" s="112">
        <v>8278</v>
      </c>
      <c r="Y111" s="112">
        <v>8015</v>
      </c>
      <c r="Z111" s="112">
        <v>8634</v>
      </c>
      <c r="AB111" s="109" t="str">
        <f>TEXT(Z111,"###,###")</f>
        <v>8,634</v>
      </c>
      <c r="AD111" s="130">
        <f>Z111/($Z$4)*100</f>
        <v>31.016273305313074</v>
      </c>
      <c r="AF111" s="109"/>
    </row>
    <row r="112" spans="1:32" x14ac:dyDescent="0.25">
      <c r="S112" s="118" t="s">
        <v>53</v>
      </c>
      <c r="T112" s="118"/>
      <c r="U112" s="112"/>
      <c r="V112" s="112">
        <v>24201</v>
      </c>
      <c r="W112" s="112">
        <v>27309</v>
      </c>
      <c r="X112" s="112">
        <v>25428</v>
      </c>
      <c r="Y112" s="112">
        <v>25952</v>
      </c>
      <c r="Z112" s="112">
        <v>27837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41.15</v>
      </c>
      <c r="W118" s="131">
        <v>41.77</v>
      </c>
      <c r="X118" s="131">
        <v>41.31</v>
      </c>
      <c r="Y118" s="131">
        <v>42.12</v>
      </c>
      <c r="Z118" s="131">
        <v>41.86</v>
      </c>
      <c r="AB118" s="109" t="str">
        <f>TEXT(Z118,"##.0")</f>
        <v>41.9</v>
      </c>
    </row>
    <row r="120" spans="19:32" x14ac:dyDescent="0.25">
      <c r="S120" s="101" t="s">
        <v>100</v>
      </c>
      <c r="T120" s="112"/>
      <c r="U120" s="112"/>
      <c r="V120" s="112">
        <v>12352</v>
      </c>
      <c r="W120" s="112">
        <v>13373</v>
      </c>
      <c r="X120" s="112">
        <v>13071</v>
      </c>
      <c r="Y120" s="112">
        <v>13459</v>
      </c>
      <c r="Z120" s="112">
        <v>13792</v>
      </c>
      <c r="AB120" s="109" t="str">
        <f>TEXT(Z120,"###,###")</f>
        <v>13,792</v>
      </c>
    </row>
    <row r="121" spans="19:32" x14ac:dyDescent="0.25">
      <c r="S121" s="101" t="s">
        <v>101</v>
      </c>
      <c r="T121" s="112"/>
      <c r="U121" s="112"/>
      <c r="V121" s="112">
        <v>2082</v>
      </c>
      <c r="W121" s="112">
        <v>2807</v>
      </c>
      <c r="X121" s="112">
        <v>2175</v>
      </c>
      <c r="Y121" s="112">
        <v>2620</v>
      </c>
      <c r="Z121" s="112">
        <v>2635</v>
      </c>
      <c r="AB121" s="109" t="str">
        <f>TEXT(Z121,"###,###")</f>
        <v>2,635</v>
      </c>
    </row>
    <row r="122" spans="19:32" x14ac:dyDescent="0.25">
      <c r="S122" s="101" t="s">
        <v>102</v>
      </c>
      <c r="T122" s="112"/>
      <c r="U122" s="112"/>
      <c r="V122" s="112">
        <v>2052</v>
      </c>
      <c r="W122" s="112">
        <v>2332</v>
      </c>
      <c r="X122" s="112">
        <v>2116</v>
      </c>
      <c r="Y122" s="112">
        <v>2209</v>
      </c>
      <c r="Z122" s="112">
        <v>2275</v>
      </c>
      <c r="AB122" s="109" t="str">
        <f>TEXT(Z122,"###,###")</f>
        <v>2,275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14404</v>
      </c>
      <c r="W124" s="112">
        <v>15705</v>
      </c>
      <c r="X124" s="112">
        <v>15187</v>
      </c>
      <c r="Y124" s="112">
        <v>15668</v>
      </c>
      <c r="Z124" s="112">
        <v>16067</v>
      </c>
      <c r="AB124" s="109" t="str">
        <f>TEXT(Z124,"###,###")</f>
        <v>16,067</v>
      </c>
      <c r="AD124" s="127">
        <f>Z124/$Z$7*100</f>
        <v>85.933572230839175</v>
      </c>
    </row>
    <row r="125" spans="19:32" x14ac:dyDescent="0.25">
      <c r="S125" s="101" t="s">
        <v>104</v>
      </c>
      <c r="T125" s="112"/>
      <c r="U125" s="112"/>
      <c r="V125" s="112">
        <v>4134</v>
      </c>
      <c r="W125" s="112">
        <v>5139</v>
      </c>
      <c r="X125" s="112">
        <v>4291</v>
      </c>
      <c r="Y125" s="112">
        <v>4829</v>
      </c>
      <c r="Z125" s="112">
        <v>4910</v>
      </c>
      <c r="AB125" s="109" t="str">
        <f>TEXT(Z125,"###,###")</f>
        <v>4,910</v>
      </c>
      <c r="AD125" s="127">
        <f>Z125/$Z$7*100</f>
        <v>26.260897470182382</v>
      </c>
    </row>
    <row r="127" spans="19:32" x14ac:dyDescent="0.25">
      <c r="S127" s="101" t="s">
        <v>105</v>
      </c>
      <c r="T127" s="112"/>
      <c r="U127" s="112"/>
      <c r="V127" s="112">
        <v>8952</v>
      </c>
      <c r="W127" s="112">
        <v>10154</v>
      </c>
      <c r="X127" s="112">
        <v>9328</v>
      </c>
      <c r="Y127" s="112">
        <v>9816</v>
      </c>
      <c r="Z127" s="112">
        <v>9993</v>
      </c>
      <c r="AB127" s="109" t="str">
        <f>TEXT(Z127,"###,###")</f>
        <v>9,993</v>
      </c>
      <c r="AD127" s="127">
        <f>Z127/$Z$7*100</f>
        <v>53.447077071187884</v>
      </c>
    </row>
    <row r="128" spans="19:32" x14ac:dyDescent="0.25">
      <c r="S128" s="101" t="s">
        <v>106</v>
      </c>
      <c r="T128" s="112"/>
      <c r="U128" s="112"/>
      <c r="V128" s="112">
        <v>7538</v>
      </c>
      <c r="W128" s="112">
        <v>8360</v>
      </c>
      <c r="X128" s="112">
        <v>8034</v>
      </c>
      <c r="Y128" s="112">
        <v>8468</v>
      </c>
      <c r="Z128" s="112">
        <v>8671</v>
      </c>
      <c r="AB128" s="109" t="str">
        <f>TEXT(Z128,"###,###")</f>
        <v>8,671</v>
      </c>
      <c r="AD128" s="127">
        <f>Z128/$Z$7*100</f>
        <v>46.376424025244688</v>
      </c>
    </row>
    <row r="130" spans="19:20" x14ac:dyDescent="0.25">
      <c r="S130" s="101" t="s">
        <v>280</v>
      </c>
      <c r="T130" s="127">
        <v>73.765844787933901</v>
      </c>
    </row>
    <row r="131" spans="19:20" x14ac:dyDescent="0.25">
      <c r="S131" s="101" t="s">
        <v>281</v>
      </c>
      <c r="T131" s="127">
        <v>14.093170027277102</v>
      </c>
    </row>
    <row r="132" spans="19:20" x14ac:dyDescent="0.25">
      <c r="S132" s="101" t="s">
        <v>282</v>
      </c>
      <c r="T132" s="127">
        <v>12.16772744290528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EDD339C-BBA3-4DC8-815D-81801C216F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7DFC892-C0E4-4151-9D71-88D1FD3E20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0E76EC8-1D9F-4545-9F82-74FA2BBF232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9597DD4-103D-4035-A8C6-5D8B5221D5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4255C-B3D8-4984-A7AD-3D77D2F53F7D}">
  <sheetPr codeName="Sheet13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187</v>
      </c>
      <c r="T1" s="99"/>
      <c r="U1" s="99"/>
      <c r="V1" s="99"/>
      <c r="W1" s="99"/>
      <c r="X1" s="99"/>
      <c r="Y1" s="100" t="s">
        <v>270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187</v>
      </c>
      <c r="Y3" s="105" t="s">
        <v>270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9.74 Whitsunday,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31596</v>
      </c>
      <c r="W4" s="108">
        <v>35102</v>
      </c>
      <c r="X4" s="108">
        <v>34084</v>
      </c>
      <c r="Y4" s="108">
        <v>35451</v>
      </c>
      <c r="Z4" s="108">
        <v>37196</v>
      </c>
      <c r="AB4" s="109" t="str">
        <f>TEXT(Z4,"###,###")</f>
        <v>37,196</v>
      </c>
      <c r="AD4" s="110">
        <f>Z4/Y4-1</f>
        <v>4.9222871005049296E-2</v>
      </c>
      <c r="AF4" s="110">
        <f>Z4/V4-1</f>
        <v>0.17723762501582474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17093</v>
      </c>
      <c r="W5" s="108">
        <v>19122</v>
      </c>
      <c r="X5" s="108">
        <v>18018</v>
      </c>
      <c r="Y5" s="108">
        <v>18874</v>
      </c>
      <c r="Z5" s="108">
        <v>19227</v>
      </c>
      <c r="AB5" s="109" t="str">
        <f>TEXT(Z5,"###,###")</f>
        <v>19,227</v>
      </c>
      <c r="AD5" s="110">
        <f t="shared" ref="AD5:AD9" si="0">Z5/Y5-1</f>
        <v>1.8702977641199547E-2</v>
      </c>
      <c r="AF5" s="110">
        <f t="shared" ref="AF5:AF9" si="1">Z5/V5-1</f>
        <v>0.12484642836248749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14504</v>
      </c>
      <c r="W6" s="108">
        <v>15980</v>
      </c>
      <c r="X6" s="108">
        <v>16064</v>
      </c>
      <c r="Y6" s="108">
        <v>16580</v>
      </c>
      <c r="Z6" s="108">
        <v>17910</v>
      </c>
      <c r="AB6" s="109" t="str">
        <f>TEXT(Z6,"###,###")</f>
        <v>17,910</v>
      </c>
      <c r="AD6" s="110">
        <f t="shared" si="0"/>
        <v>8.0217129071170179E-2</v>
      </c>
      <c r="AF6" s="110">
        <f t="shared" si="1"/>
        <v>0.23483177054605631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20379</v>
      </c>
      <c r="W7" s="108">
        <v>22494</v>
      </c>
      <c r="X7" s="108">
        <v>21870</v>
      </c>
      <c r="Y7" s="108">
        <v>23202</v>
      </c>
      <c r="Z7" s="108">
        <v>22960</v>
      </c>
      <c r="AB7" s="109" t="str">
        <f>TEXT(Z7,"###,###")</f>
        <v>22,960</v>
      </c>
      <c r="AD7" s="110">
        <f t="shared" si="0"/>
        <v>-1.043013533316095E-2</v>
      </c>
      <c r="AF7" s="110">
        <f t="shared" si="1"/>
        <v>0.12664998282545747</v>
      </c>
    </row>
    <row r="8" spans="1:32" ht="17.25" customHeight="1" x14ac:dyDescent="0.25">
      <c r="A8" s="64" t="s">
        <v>12</v>
      </c>
      <c r="B8" s="65"/>
      <c r="C8" s="29"/>
      <c r="D8" s="66" t="str">
        <f>AB4</f>
        <v>37,196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22,960</v>
      </c>
      <c r="P8" s="67"/>
      <c r="S8" s="107" t="s">
        <v>84</v>
      </c>
      <c r="T8" s="108"/>
      <c r="U8" s="108"/>
      <c r="V8" s="108">
        <v>38038.92</v>
      </c>
      <c r="W8" s="108">
        <v>39910.33</v>
      </c>
      <c r="X8" s="108">
        <v>40880</v>
      </c>
      <c r="Y8" s="108">
        <v>38863.51</v>
      </c>
      <c r="Z8" s="108">
        <v>41070</v>
      </c>
      <c r="AB8" s="109" t="str">
        <f>TEXT(Z8,"$###,###")</f>
        <v>$41,070</v>
      </c>
      <c r="AD8" s="110">
        <f t="shared" si="0"/>
        <v>5.6775365889493612E-2</v>
      </c>
      <c r="AF8" s="110">
        <f t="shared" si="1"/>
        <v>7.9683650324457123E-2</v>
      </c>
    </row>
    <row r="9" spans="1:32" x14ac:dyDescent="0.25">
      <c r="A9" s="30" t="s">
        <v>14</v>
      </c>
      <c r="B9" s="71"/>
      <c r="C9" s="72"/>
      <c r="D9" s="73">
        <f>AD104</f>
        <v>82.100225830734487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53.227351916376307</v>
      </c>
      <c r="P9" s="74" t="s">
        <v>85</v>
      </c>
      <c r="S9" s="107" t="s">
        <v>7</v>
      </c>
      <c r="T9" s="108"/>
      <c r="U9" s="108"/>
      <c r="V9" s="108">
        <v>989314250</v>
      </c>
      <c r="W9" s="108">
        <v>1140063303</v>
      </c>
      <c r="X9" s="108">
        <v>1152545942</v>
      </c>
      <c r="Y9" s="108">
        <v>1234867750</v>
      </c>
      <c r="Z9" s="108">
        <v>1326587256</v>
      </c>
      <c r="AB9" s="109" t="str">
        <f>TEXT(Z9/1000000,"$#,###.0")&amp;" mil"</f>
        <v>$1,326.6 mil</v>
      </c>
      <c r="AD9" s="110">
        <f t="shared" si="0"/>
        <v>7.4274760191931577E-2</v>
      </c>
      <c r="AF9" s="110">
        <f t="shared" si="1"/>
        <v>0.34091594859772822</v>
      </c>
    </row>
    <row r="10" spans="1:32" x14ac:dyDescent="0.25">
      <c r="A10" s="30" t="s">
        <v>17</v>
      </c>
      <c r="B10" s="71"/>
      <c r="C10" s="72"/>
      <c r="D10" s="73">
        <f>AD105</f>
        <v>8.8262178728895577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46.576655052264812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82.752613240418114</v>
      </c>
      <c r="P11" s="74" t="s">
        <v>85</v>
      </c>
      <c r="S11" s="107" t="s">
        <v>29</v>
      </c>
      <c r="T11" s="112"/>
      <c r="U11" s="112"/>
      <c r="V11" s="112">
        <v>28214</v>
      </c>
      <c r="W11" s="112">
        <v>31339</v>
      </c>
      <c r="X11" s="112">
        <v>30571</v>
      </c>
      <c r="Y11" s="112">
        <v>31718</v>
      </c>
      <c r="Z11" s="112">
        <v>33235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8.5452961672473862</v>
      </c>
      <c r="P12" s="74" t="s">
        <v>85</v>
      </c>
      <c r="S12" s="107" t="s">
        <v>30</v>
      </c>
      <c r="T12" s="112"/>
      <c r="U12" s="112"/>
      <c r="V12" s="112">
        <v>3383</v>
      </c>
      <c r="W12" s="112">
        <v>3766</v>
      </c>
      <c r="X12" s="112">
        <v>3514</v>
      </c>
      <c r="Y12" s="112">
        <v>3734</v>
      </c>
      <c r="Z12" s="112">
        <v>3961</v>
      </c>
    </row>
    <row r="13" spans="1:32" ht="15" customHeight="1" x14ac:dyDescent="0.25">
      <c r="A13" s="30" t="s">
        <v>19</v>
      </c>
      <c r="B13" s="72"/>
      <c r="C13" s="72"/>
      <c r="D13" s="73">
        <f>AD108</f>
        <v>15.289278417034089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8.6933797909407673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18.300354876868479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41.3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25.405957629852672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20.744773519163765</v>
      </c>
      <c r="P15" s="74" t="s">
        <v>85</v>
      </c>
      <c r="S15" s="115" t="s">
        <v>61</v>
      </c>
      <c r="T15" s="115"/>
      <c r="U15" s="116"/>
      <c r="V15" s="116">
        <v>2708</v>
      </c>
      <c r="W15" s="116">
        <v>2638</v>
      </c>
      <c r="X15" s="116">
        <v>2632</v>
      </c>
      <c r="Y15" s="112">
        <v>3245</v>
      </c>
      <c r="Z15" s="112">
        <v>3368</v>
      </c>
      <c r="AB15" s="117">
        <f t="shared" ref="AB15:AB34" si="2">IF(Z15="np",0,Z15/$Z$34)</f>
        <v>9.054737068501989E-2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32.288418109474136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79.255226480836242</v>
      </c>
      <c r="P16" s="37" t="s">
        <v>85</v>
      </c>
      <c r="S16" s="115" t="s">
        <v>62</v>
      </c>
      <c r="T16" s="115"/>
      <c r="U16" s="116"/>
      <c r="V16" s="116">
        <v>905</v>
      </c>
      <c r="W16" s="116">
        <v>836</v>
      </c>
      <c r="X16" s="116">
        <v>1029</v>
      </c>
      <c r="Y16" s="112">
        <v>1117</v>
      </c>
      <c r="Z16" s="112">
        <v>1324</v>
      </c>
      <c r="AB16" s="117">
        <f t="shared" si="2"/>
        <v>3.5595225293042265E-2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1259</v>
      </c>
      <c r="W17" s="116">
        <v>1705</v>
      </c>
      <c r="X17" s="116">
        <v>1306</v>
      </c>
      <c r="Y17" s="112">
        <v>1355</v>
      </c>
      <c r="Z17" s="112">
        <v>1373</v>
      </c>
      <c r="AB17" s="117">
        <f t="shared" si="2"/>
        <v>3.6912571244219809E-2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122</v>
      </c>
      <c r="W18" s="116">
        <v>127</v>
      </c>
      <c r="X18" s="116">
        <v>138</v>
      </c>
      <c r="Y18" s="112">
        <v>147</v>
      </c>
      <c r="Z18" s="112">
        <v>140</v>
      </c>
      <c r="AB18" s="117">
        <f t="shared" si="2"/>
        <v>3.7638455747929884E-3</v>
      </c>
    </row>
    <row r="19" spans="1:28" x14ac:dyDescent="0.25">
      <c r="A19" s="63" t="str">
        <f>$S$1&amp;" ("&amp;$V$2&amp;" to "&amp;$Z$2&amp;")"</f>
        <v>Whitsunday (2016-17 to 2020-21)</v>
      </c>
      <c r="B19" s="63"/>
      <c r="C19" s="63"/>
      <c r="D19" s="63"/>
      <c r="E19" s="63"/>
      <c r="F19" s="63"/>
      <c r="G19" s="63" t="str">
        <f>$S$1&amp;" ("&amp;$V$2&amp;" to "&amp;$Z$2&amp;")"</f>
        <v>Whitsunday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2774</v>
      </c>
      <c r="W19" s="116">
        <v>3760</v>
      </c>
      <c r="X19" s="116">
        <v>3415</v>
      </c>
      <c r="Y19" s="112">
        <v>3213</v>
      </c>
      <c r="Z19" s="112">
        <v>3303</v>
      </c>
      <c r="AB19" s="117">
        <f t="shared" si="2"/>
        <v>8.8799870953866003E-2</v>
      </c>
    </row>
    <row r="20" spans="1:28" x14ac:dyDescent="0.25">
      <c r="S20" s="115" t="s">
        <v>66</v>
      </c>
      <c r="T20" s="115"/>
      <c r="U20" s="116"/>
      <c r="V20" s="116">
        <v>538</v>
      </c>
      <c r="W20" s="116">
        <v>609</v>
      </c>
      <c r="X20" s="116">
        <v>628</v>
      </c>
      <c r="Y20" s="112">
        <v>707</v>
      </c>
      <c r="Z20" s="112">
        <v>784</v>
      </c>
      <c r="AB20" s="117">
        <f t="shared" si="2"/>
        <v>2.1077535218840735E-2</v>
      </c>
    </row>
    <row r="21" spans="1:28" x14ac:dyDescent="0.25">
      <c r="S21" s="115" t="s">
        <v>67</v>
      </c>
      <c r="T21" s="115"/>
      <c r="U21" s="116"/>
      <c r="V21" s="116">
        <v>2493</v>
      </c>
      <c r="W21" s="116">
        <v>2785</v>
      </c>
      <c r="X21" s="116">
        <v>2681</v>
      </c>
      <c r="Y21" s="112">
        <v>2783</v>
      </c>
      <c r="Z21" s="112">
        <v>2911</v>
      </c>
      <c r="AB21" s="117">
        <f t="shared" si="2"/>
        <v>7.8261103344445637E-2</v>
      </c>
    </row>
    <row r="22" spans="1:28" x14ac:dyDescent="0.25">
      <c r="S22" s="115" t="s">
        <v>68</v>
      </c>
      <c r="T22" s="115"/>
      <c r="U22" s="116"/>
      <c r="V22" s="116">
        <v>4338</v>
      </c>
      <c r="W22" s="116">
        <v>4986</v>
      </c>
      <c r="X22" s="116">
        <v>5066</v>
      </c>
      <c r="Y22" s="112">
        <v>4874</v>
      </c>
      <c r="Z22" s="112">
        <v>5334</v>
      </c>
      <c r="AB22" s="117">
        <f t="shared" si="2"/>
        <v>0.14340251639961285</v>
      </c>
    </row>
    <row r="23" spans="1:28" x14ac:dyDescent="0.25">
      <c r="S23" s="115" t="s">
        <v>69</v>
      </c>
      <c r="T23" s="115"/>
      <c r="U23" s="116"/>
      <c r="V23" s="116">
        <v>1934</v>
      </c>
      <c r="W23" s="116">
        <v>2286</v>
      </c>
      <c r="X23" s="116">
        <v>2164</v>
      </c>
      <c r="Y23" s="112">
        <v>2155</v>
      </c>
      <c r="Z23" s="112">
        <v>2264</v>
      </c>
      <c r="AB23" s="117">
        <f t="shared" si="2"/>
        <v>6.0866759866652326E-2</v>
      </c>
    </row>
    <row r="24" spans="1:28" x14ac:dyDescent="0.25">
      <c r="S24" s="115" t="s">
        <v>70</v>
      </c>
      <c r="T24" s="115"/>
      <c r="U24" s="116"/>
      <c r="V24" s="116">
        <v>74</v>
      </c>
      <c r="W24" s="116">
        <v>94</v>
      </c>
      <c r="X24" s="116">
        <v>96</v>
      </c>
      <c r="Y24" s="112">
        <v>96</v>
      </c>
      <c r="Z24" s="112">
        <v>111</v>
      </c>
      <c r="AB24" s="117">
        <f t="shared" si="2"/>
        <v>2.9841918485858693E-3</v>
      </c>
    </row>
    <row r="25" spans="1:28" x14ac:dyDescent="0.25">
      <c r="S25" s="115" t="s">
        <v>71</v>
      </c>
      <c r="T25" s="115"/>
      <c r="U25" s="116"/>
      <c r="V25" s="116">
        <v>623</v>
      </c>
      <c r="W25" s="116">
        <v>676</v>
      </c>
      <c r="X25" s="116">
        <v>717</v>
      </c>
      <c r="Y25" s="112">
        <v>653</v>
      </c>
      <c r="Z25" s="112">
        <v>658</v>
      </c>
      <c r="AB25" s="117">
        <f t="shared" si="2"/>
        <v>1.7690074201527045E-2</v>
      </c>
    </row>
    <row r="26" spans="1:28" x14ac:dyDescent="0.25">
      <c r="S26" s="115" t="s">
        <v>72</v>
      </c>
      <c r="T26" s="115"/>
      <c r="U26" s="116"/>
      <c r="V26" s="116">
        <v>978</v>
      </c>
      <c r="W26" s="116">
        <v>1006</v>
      </c>
      <c r="X26" s="116">
        <v>994</v>
      </c>
      <c r="Y26" s="112">
        <v>1052</v>
      </c>
      <c r="Z26" s="112">
        <v>1093</v>
      </c>
      <c r="AB26" s="117">
        <f t="shared" si="2"/>
        <v>2.9384880094633831E-2</v>
      </c>
    </row>
    <row r="27" spans="1:28" x14ac:dyDescent="0.25">
      <c r="S27" s="115" t="s">
        <v>73</v>
      </c>
      <c r="T27" s="115"/>
      <c r="U27" s="116"/>
      <c r="V27" s="116">
        <v>1287</v>
      </c>
      <c r="W27" s="116">
        <v>1468</v>
      </c>
      <c r="X27" s="116">
        <v>1458</v>
      </c>
      <c r="Y27" s="112">
        <v>1491</v>
      </c>
      <c r="Z27" s="112">
        <v>1756</v>
      </c>
      <c r="AB27" s="117">
        <f t="shared" si="2"/>
        <v>4.7209377352403485E-2</v>
      </c>
    </row>
    <row r="28" spans="1:28" x14ac:dyDescent="0.25">
      <c r="S28" s="115" t="s">
        <v>74</v>
      </c>
      <c r="T28" s="115"/>
      <c r="U28" s="116"/>
      <c r="V28" s="116">
        <v>3366</v>
      </c>
      <c r="W28" s="116">
        <v>4037</v>
      </c>
      <c r="X28" s="116">
        <v>3952</v>
      </c>
      <c r="Y28" s="112">
        <v>4621</v>
      </c>
      <c r="Z28" s="112">
        <v>4488</v>
      </c>
      <c r="AB28" s="117">
        <f t="shared" si="2"/>
        <v>0.1206581352833638</v>
      </c>
    </row>
    <row r="29" spans="1:28" x14ac:dyDescent="0.25">
      <c r="S29" s="115" t="s">
        <v>75</v>
      </c>
      <c r="T29" s="115"/>
      <c r="U29" s="116"/>
      <c r="V29" s="116">
        <v>1133</v>
      </c>
      <c r="W29" s="116">
        <v>1147</v>
      </c>
      <c r="X29" s="116">
        <v>1219</v>
      </c>
      <c r="Y29" s="112">
        <v>1069</v>
      </c>
      <c r="Z29" s="112">
        <v>1075</v>
      </c>
      <c r="AB29" s="117">
        <f t="shared" si="2"/>
        <v>2.8900957092160447E-2</v>
      </c>
    </row>
    <row r="30" spans="1:28" x14ac:dyDescent="0.25">
      <c r="S30" s="115" t="s">
        <v>76</v>
      </c>
      <c r="T30" s="115"/>
      <c r="U30" s="116"/>
      <c r="V30" s="116">
        <v>1291</v>
      </c>
      <c r="W30" s="116">
        <v>1350</v>
      </c>
      <c r="X30" s="116">
        <v>1354</v>
      </c>
      <c r="Y30" s="112">
        <v>1541</v>
      </c>
      <c r="Z30" s="112">
        <v>1455</v>
      </c>
      <c r="AB30" s="117">
        <f t="shared" si="2"/>
        <v>3.9117109366598561E-2</v>
      </c>
    </row>
    <row r="31" spans="1:28" x14ac:dyDescent="0.25">
      <c r="S31" s="115" t="s">
        <v>77</v>
      </c>
      <c r="T31" s="115"/>
      <c r="U31" s="116"/>
      <c r="V31" s="116">
        <v>1646</v>
      </c>
      <c r="W31" s="116">
        <v>1884</v>
      </c>
      <c r="X31" s="116">
        <v>1976</v>
      </c>
      <c r="Y31" s="112">
        <v>1973</v>
      </c>
      <c r="Z31" s="112">
        <v>2278</v>
      </c>
      <c r="AB31" s="117">
        <f t="shared" si="2"/>
        <v>6.1243144424131625E-2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294</v>
      </c>
      <c r="W32" s="116">
        <v>367</v>
      </c>
      <c r="X32" s="116">
        <v>327</v>
      </c>
      <c r="Y32" s="112">
        <v>298</v>
      </c>
      <c r="Z32" s="112">
        <v>322</v>
      </c>
      <c r="AB32" s="117">
        <f t="shared" si="2"/>
        <v>8.6568448220238729E-3</v>
      </c>
    </row>
    <row r="33" spans="19:32" x14ac:dyDescent="0.25">
      <c r="S33" s="115" t="s">
        <v>79</v>
      </c>
      <c r="T33" s="115"/>
      <c r="U33" s="116"/>
      <c r="V33" s="116">
        <v>1048</v>
      </c>
      <c r="W33" s="116">
        <v>1265</v>
      </c>
      <c r="X33" s="116">
        <v>1270</v>
      </c>
      <c r="Y33" s="112">
        <v>1333</v>
      </c>
      <c r="Z33" s="112">
        <v>1579</v>
      </c>
      <c r="AB33" s="117">
        <f t="shared" si="2"/>
        <v>4.2450801161415204E-2</v>
      </c>
    </row>
    <row r="34" spans="19:32" x14ac:dyDescent="0.25">
      <c r="S34" s="118" t="s">
        <v>53</v>
      </c>
      <c r="T34" s="118"/>
      <c r="U34" s="119"/>
      <c r="V34" s="119">
        <v>31597</v>
      </c>
      <c r="W34" s="119">
        <v>35102</v>
      </c>
      <c r="X34" s="119">
        <v>34080</v>
      </c>
      <c r="Y34" s="120">
        <v>35453</v>
      </c>
      <c r="Z34" s="120">
        <v>37196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16589</v>
      </c>
      <c r="W37" s="112">
        <v>18420</v>
      </c>
      <c r="X37" s="112">
        <v>17565</v>
      </c>
      <c r="Y37" s="112">
        <v>18500</v>
      </c>
      <c r="Z37" s="112">
        <v>18197</v>
      </c>
      <c r="AB37" s="132">
        <f>Z37/Z40*100</f>
        <v>79.255226480836242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3786</v>
      </c>
      <c r="W38" s="112">
        <v>4076</v>
      </c>
      <c r="X38" s="112">
        <v>4302</v>
      </c>
      <c r="Y38" s="112">
        <v>4703</v>
      </c>
      <c r="Z38" s="112">
        <v>4763</v>
      </c>
      <c r="AB38" s="132">
        <f>Z38/Z40*100</f>
        <v>20.744773519163765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20375</v>
      </c>
      <c r="W40" s="112">
        <v>22496</v>
      </c>
      <c r="X40" s="112">
        <v>21867</v>
      </c>
      <c r="Y40" s="112">
        <v>23203</v>
      </c>
      <c r="Z40" s="112">
        <v>22960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15</v>
      </c>
      <c r="W44" s="112">
        <v>26</v>
      </c>
      <c r="X44" s="112">
        <v>26</v>
      </c>
      <c r="Y44" s="112">
        <v>25</v>
      </c>
      <c r="Z44" s="112">
        <v>54</v>
      </c>
    </row>
    <row r="45" spans="19:32" x14ac:dyDescent="0.25">
      <c r="S45" s="115" t="s">
        <v>37</v>
      </c>
      <c r="T45" s="115"/>
      <c r="U45" s="112"/>
      <c r="V45" s="112">
        <v>395</v>
      </c>
      <c r="W45" s="112">
        <v>449</v>
      </c>
      <c r="X45" s="112">
        <v>430</v>
      </c>
      <c r="Y45" s="112">
        <v>462</v>
      </c>
      <c r="Z45" s="112">
        <v>482</v>
      </c>
    </row>
    <row r="46" spans="19:32" x14ac:dyDescent="0.25">
      <c r="S46" s="115" t="s">
        <v>38</v>
      </c>
      <c r="T46" s="115"/>
      <c r="U46" s="112"/>
      <c r="V46" s="112">
        <v>921</v>
      </c>
      <c r="W46" s="112">
        <v>1032</v>
      </c>
      <c r="X46" s="112">
        <v>900</v>
      </c>
      <c r="Y46" s="112">
        <v>924</v>
      </c>
      <c r="Z46" s="112">
        <v>967</v>
      </c>
    </row>
    <row r="47" spans="19:32" x14ac:dyDescent="0.25">
      <c r="S47" s="115" t="s">
        <v>39</v>
      </c>
      <c r="T47" s="115"/>
      <c r="U47" s="112"/>
      <c r="V47" s="112">
        <v>1768</v>
      </c>
      <c r="W47" s="112">
        <v>2160</v>
      </c>
      <c r="X47" s="112">
        <v>1840</v>
      </c>
      <c r="Y47" s="112">
        <v>1759</v>
      </c>
      <c r="Z47" s="112">
        <v>1607</v>
      </c>
    </row>
    <row r="48" spans="19:32" x14ac:dyDescent="0.25">
      <c r="S48" s="115" t="s">
        <v>40</v>
      </c>
      <c r="T48" s="115"/>
      <c r="U48" s="112"/>
      <c r="V48" s="112">
        <v>2675</v>
      </c>
      <c r="W48" s="112">
        <v>3046</v>
      </c>
      <c r="X48" s="112">
        <v>2939</v>
      </c>
      <c r="Y48" s="112">
        <v>2984</v>
      </c>
      <c r="Z48" s="112">
        <v>2830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2029</v>
      </c>
      <c r="W49" s="112">
        <v>2141</v>
      </c>
      <c r="X49" s="112">
        <v>2082</v>
      </c>
      <c r="Y49" s="112">
        <v>2238</v>
      </c>
      <c r="Z49" s="112">
        <v>2446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Whitsunday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1547</v>
      </c>
      <c r="W50" s="112">
        <v>1714</v>
      </c>
      <c r="X50" s="112">
        <v>1708</v>
      </c>
      <c r="Y50" s="112">
        <v>1858</v>
      </c>
      <c r="Z50" s="112">
        <v>1956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1618</v>
      </c>
      <c r="W51" s="112">
        <v>1678</v>
      </c>
      <c r="X51" s="112">
        <v>1561</v>
      </c>
      <c r="Y51" s="112">
        <v>1606</v>
      </c>
      <c r="Z51" s="112">
        <v>1690</v>
      </c>
    </row>
    <row r="52" spans="1:26" ht="15" customHeight="1" x14ac:dyDescent="0.25">
      <c r="S52" s="115" t="s">
        <v>44</v>
      </c>
      <c r="T52" s="115"/>
      <c r="U52" s="112"/>
      <c r="V52" s="112">
        <v>1577</v>
      </c>
      <c r="W52" s="112">
        <v>1682</v>
      </c>
      <c r="X52" s="112">
        <v>1670</v>
      </c>
      <c r="Y52" s="112">
        <v>1688</v>
      </c>
      <c r="Z52" s="112">
        <v>1776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1447</v>
      </c>
      <c r="W53" s="112">
        <v>1470</v>
      </c>
      <c r="X53" s="112">
        <v>1418</v>
      </c>
      <c r="Y53" s="112">
        <v>1553</v>
      </c>
      <c r="Z53" s="112">
        <v>1574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1346</v>
      </c>
      <c r="W54" s="112">
        <v>1581</v>
      </c>
      <c r="X54" s="112">
        <v>1459</v>
      </c>
      <c r="Y54" s="112">
        <v>1512</v>
      </c>
      <c r="Z54" s="112">
        <v>1452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1003</v>
      </c>
      <c r="W55" s="112">
        <v>1172</v>
      </c>
      <c r="X55" s="112">
        <v>1100</v>
      </c>
      <c r="Y55" s="112">
        <v>1250</v>
      </c>
      <c r="Z55" s="112">
        <v>1312</v>
      </c>
    </row>
    <row r="56" spans="1:26" ht="15" customHeight="1" x14ac:dyDescent="0.25">
      <c r="S56" s="115" t="s">
        <v>48</v>
      </c>
      <c r="T56" s="115"/>
      <c r="U56" s="112"/>
      <c r="V56" s="112">
        <v>491</v>
      </c>
      <c r="W56" s="112">
        <v>600</v>
      </c>
      <c r="X56" s="112">
        <v>562</v>
      </c>
      <c r="Y56" s="112">
        <v>616</v>
      </c>
      <c r="Z56" s="112">
        <v>662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186</v>
      </c>
      <c r="W57" s="112">
        <v>234</v>
      </c>
      <c r="X57" s="112">
        <v>217</v>
      </c>
      <c r="Y57" s="112">
        <v>242</v>
      </c>
      <c r="Z57" s="112">
        <v>264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50</v>
      </c>
      <c r="W58" s="112">
        <v>74</v>
      </c>
      <c r="X58" s="112">
        <v>83</v>
      </c>
      <c r="Y58" s="112">
        <v>104</v>
      </c>
      <c r="Z58" s="112">
        <v>96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15</v>
      </c>
      <c r="W59" s="112">
        <v>31</v>
      </c>
      <c r="X59" s="112">
        <v>21</v>
      </c>
      <c r="Y59" s="112">
        <v>37</v>
      </c>
      <c r="Z59" s="112">
        <v>43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13</v>
      </c>
      <c r="W60" s="112">
        <v>26</v>
      </c>
      <c r="X60" s="112">
        <v>8</v>
      </c>
      <c r="Y60" s="112">
        <v>18</v>
      </c>
      <c r="Z60" s="112">
        <v>16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17090</v>
      </c>
      <c r="W61" s="112">
        <v>19121</v>
      </c>
      <c r="X61" s="112">
        <v>18014</v>
      </c>
      <c r="Y61" s="112">
        <v>18874</v>
      </c>
      <c r="Z61" s="112">
        <v>19227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27</v>
      </c>
      <c r="W63" s="112">
        <v>32</v>
      </c>
      <c r="X63" s="112">
        <v>43</v>
      </c>
      <c r="Y63" s="112">
        <v>55</v>
      </c>
      <c r="Z63" s="112">
        <v>82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405</v>
      </c>
      <c r="W64" s="112">
        <v>436</v>
      </c>
      <c r="X64" s="112">
        <v>450</v>
      </c>
      <c r="Y64" s="112">
        <v>422</v>
      </c>
      <c r="Z64" s="112">
        <v>555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Whitsunday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836</v>
      </c>
      <c r="W65" s="112">
        <v>945</v>
      </c>
      <c r="X65" s="112">
        <v>910</v>
      </c>
      <c r="Y65" s="112">
        <v>887</v>
      </c>
      <c r="Z65" s="112">
        <v>927</v>
      </c>
    </row>
    <row r="66" spans="1:26" x14ac:dyDescent="0.25">
      <c r="S66" s="115" t="s">
        <v>39</v>
      </c>
      <c r="T66" s="115"/>
      <c r="U66" s="112"/>
      <c r="V66" s="112">
        <v>1689</v>
      </c>
      <c r="W66" s="112">
        <v>1597</v>
      </c>
      <c r="X66" s="112">
        <v>1746</v>
      </c>
      <c r="Y66" s="112">
        <v>1706</v>
      </c>
      <c r="Z66" s="112">
        <v>1664</v>
      </c>
    </row>
    <row r="67" spans="1:26" x14ac:dyDescent="0.25">
      <c r="S67" s="115" t="s">
        <v>40</v>
      </c>
      <c r="T67" s="115"/>
      <c r="U67" s="112"/>
      <c r="V67" s="112">
        <v>2418</v>
      </c>
      <c r="W67" s="112">
        <v>2925</v>
      </c>
      <c r="X67" s="112">
        <v>2899</v>
      </c>
      <c r="Y67" s="112">
        <v>2943</v>
      </c>
      <c r="Z67" s="112">
        <v>3082</v>
      </c>
    </row>
    <row r="68" spans="1:26" x14ac:dyDescent="0.25">
      <c r="S68" s="115" t="s">
        <v>41</v>
      </c>
      <c r="T68" s="115"/>
      <c r="U68" s="112"/>
      <c r="V68" s="112">
        <v>1657</v>
      </c>
      <c r="W68" s="112">
        <v>1783</v>
      </c>
      <c r="X68" s="112">
        <v>1804</v>
      </c>
      <c r="Y68" s="112">
        <v>2033</v>
      </c>
      <c r="Z68" s="112">
        <v>2370</v>
      </c>
    </row>
    <row r="69" spans="1:26" x14ac:dyDescent="0.25">
      <c r="S69" s="115" t="s">
        <v>42</v>
      </c>
      <c r="T69" s="115"/>
      <c r="U69" s="112"/>
      <c r="V69" s="112">
        <v>1290</v>
      </c>
      <c r="W69" s="112">
        <v>1407</v>
      </c>
      <c r="X69" s="112">
        <v>1433</v>
      </c>
      <c r="Y69" s="112">
        <v>1506</v>
      </c>
      <c r="Z69" s="112">
        <v>1699</v>
      </c>
    </row>
    <row r="70" spans="1:26" x14ac:dyDescent="0.25">
      <c r="S70" s="115" t="s">
        <v>43</v>
      </c>
      <c r="T70" s="115"/>
      <c r="U70" s="112"/>
      <c r="V70" s="112">
        <v>1279</v>
      </c>
      <c r="W70" s="112">
        <v>1410</v>
      </c>
      <c r="X70" s="112">
        <v>1307</v>
      </c>
      <c r="Y70" s="112">
        <v>1378</v>
      </c>
      <c r="Z70" s="112">
        <v>1523</v>
      </c>
    </row>
    <row r="71" spans="1:26" x14ac:dyDescent="0.25">
      <c r="S71" s="115" t="s">
        <v>44</v>
      </c>
      <c r="T71" s="115"/>
      <c r="U71" s="112"/>
      <c r="V71" s="112">
        <v>1365</v>
      </c>
      <c r="W71" s="112">
        <v>1454</v>
      </c>
      <c r="X71" s="112">
        <v>1478</v>
      </c>
      <c r="Y71" s="112">
        <v>1479</v>
      </c>
      <c r="Z71" s="112">
        <v>1530</v>
      </c>
    </row>
    <row r="72" spans="1:26" x14ac:dyDescent="0.25">
      <c r="S72" s="115" t="s">
        <v>45</v>
      </c>
      <c r="T72" s="115"/>
      <c r="U72" s="112"/>
      <c r="V72" s="112">
        <v>1192</v>
      </c>
      <c r="W72" s="112">
        <v>1295</v>
      </c>
      <c r="X72" s="112">
        <v>1285</v>
      </c>
      <c r="Y72" s="112">
        <v>1316</v>
      </c>
      <c r="Z72" s="112">
        <v>1428</v>
      </c>
    </row>
    <row r="73" spans="1:26" x14ac:dyDescent="0.25">
      <c r="S73" s="115" t="s">
        <v>46</v>
      </c>
      <c r="T73" s="115"/>
      <c r="U73" s="112"/>
      <c r="V73" s="112">
        <v>1097</v>
      </c>
      <c r="W73" s="112">
        <v>1245</v>
      </c>
      <c r="X73" s="112">
        <v>1275</v>
      </c>
      <c r="Y73" s="112">
        <v>1256</v>
      </c>
      <c r="Z73" s="112">
        <v>1304</v>
      </c>
    </row>
    <row r="74" spans="1:26" x14ac:dyDescent="0.25">
      <c r="S74" s="115" t="s">
        <v>47</v>
      </c>
      <c r="T74" s="115"/>
      <c r="U74" s="112"/>
      <c r="V74" s="112">
        <v>771</v>
      </c>
      <c r="W74" s="112">
        <v>830</v>
      </c>
      <c r="X74" s="112">
        <v>839</v>
      </c>
      <c r="Y74" s="112">
        <v>905</v>
      </c>
      <c r="Z74" s="112">
        <v>981</v>
      </c>
    </row>
    <row r="75" spans="1:26" x14ac:dyDescent="0.25">
      <c r="S75" s="115" t="s">
        <v>48</v>
      </c>
      <c r="T75" s="115"/>
      <c r="U75" s="112"/>
      <c r="V75" s="112">
        <v>307</v>
      </c>
      <c r="W75" s="112">
        <v>371</v>
      </c>
      <c r="X75" s="112">
        <v>373</v>
      </c>
      <c r="Y75" s="112">
        <v>413</v>
      </c>
      <c r="Z75" s="112">
        <v>465</v>
      </c>
    </row>
    <row r="76" spans="1:26" x14ac:dyDescent="0.25">
      <c r="S76" s="115" t="s">
        <v>49</v>
      </c>
      <c r="T76" s="115"/>
      <c r="U76" s="112"/>
      <c r="V76" s="112">
        <v>98</v>
      </c>
      <c r="W76" s="112">
        <v>151</v>
      </c>
      <c r="X76" s="112">
        <v>138</v>
      </c>
      <c r="Y76" s="112">
        <v>167</v>
      </c>
      <c r="Z76" s="112">
        <v>185</v>
      </c>
    </row>
    <row r="77" spans="1:26" x14ac:dyDescent="0.25">
      <c r="S77" s="115" t="s">
        <v>50</v>
      </c>
      <c r="T77" s="115"/>
      <c r="U77" s="112"/>
      <c r="V77" s="112">
        <v>37</v>
      </c>
      <c r="W77" s="112">
        <v>51</v>
      </c>
      <c r="X77" s="112">
        <v>48</v>
      </c>
      <c r="Y77" s="112">
        <v>62</v>
      </c>
      <c r="Z77" s="112">
        <v>57</v>
      </c>
    </row>
    <row r="78" spans="1:26" x14ac:dyDescent="0.25">
      <c r="S78" s="115" t="s">
        <v>51</v>
      </c>
      <c r="T78" s="115"/>
      <c r="U78" s="112"/>
      <c r="V78" s="112">
        <v>27</v>
      </c>
      <c r="W78" s="112">
        <v>35</v>
      </c>
      <c r="X78" s="112">
        <v>24</v>
      </c>
      <c r="Y78" s="112">
        <v>31</v>
      </c>
      <c r="Z78" s="112">
        <v>39</v>
      </c>
    </row>
    <row r="79" spans="1:26" x14ac:dyDescent="0.25">
      <c r="S79" s="115" t="s">
        <v>52</v>
      </c>
      <c r="T79" s="115"/>
      <c r="U79" s="112"/>
      <c r="V79" s="112">
        <v>14</v>
      </c>
      <c r="W79" s="112">
        <v>22</v>
      </c>
      <c r="X79" s="112">
        <v>11</v>
      </c>
      <c r="Y79" s="112">
        <v>17</v>
      </c>
      <c r="Z79" s="112">
        <v>19</v>
      </c>
    </row>
    <row r="80" spans="1:26" x14ac:dyDescent="0.25">
      <c r="S80" s="118" t="s">
        <v>53</v>
      </c>
      <c r="T80" s="118"/>
      <c r="U80" s="112"/>
      <c r="V80" s="112">
        <v>14505</v>
      </c>
      <c r="W80" s="112">
        <v>15980</v>
      </c>
      <c r="X80" s="112">
        <v>16064</v>
      </c>
      <c r="Y80" s="112">
        <v>16580</v>
      </c>
      <c r="Z80" s="112">
        <v>17910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Whitsunday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830</v>
      </c>
      <c r="W83" s="112">
        <v>932</v>
      </c>
      <c r="X83" s="112">
        <v>924</v>
      </c>
      <c r="Y83" s="112">
        <v>1010</v>
      </c>
      <c r="Z83" s="112">
        <v>1016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745</v>
      </c>
      <c r="W84" s="112">
        <v>768</v>
      </c>
      <c r="X84" s="112">
        <v>770</v>
      </c>
      <c r="Y84" s="112">
        <v>812</v>
      </c>
      <c r="Z84" s="112">
        <v>817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2364</v>
      </c>
      <c r="W85" s="112">
        <v>2580</v>
      </c>
      <c r="X85" s="112">
        <v>2582</v>
      </c>
      <c r="Y85" s="112">
        <v>2684</v>
      </c>
      <c r="Z85" s="112">
        <v>2717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37,196</v>
      </c>
      <c r="D86" s="96">
        <f t="shared" ref="D86:D91" si="4">AD4</f>
        <v>4.9222871005049296E-2</v>
      </c>
      <c r="E86" s="97">
        <f t="shared" ref="E86:E91" si="5">AD4</f>
        <v>4.9222871005049296E-2</v>
      </c>
      <c r="F86" s="96">
        <f t="shared" ref="F86:F91" si="6">AF4</f>
        <v>0.17723762501582474</v>
      </c>
      <c r="G86" s="97">
        <f t="shared" ref="G86:G91" si="7">AF4</f>
        <v>0.17723762501582474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578</v>
      </c>
      <c r="W86" s="112">
        <v>560</v>
      </c>
      <c r="X86" s="112">
        <v>599</v>
      </c>
      <c r="Y86" s="112">
        <v>601</v>
      </c>
      <c r="Z86" s="112">
        <v>598</v>
      </c>
    </row>
    <row r="87" spans="1:30" ht="15" customHeight="1" x14ac:dyDescent="0.25">
      <c r="A87" s="98" t="s">
        <v>4</v>
      </c>
      <c r="B87" s="49"/>
      <c r="C87" s="57" t="str">
        <f t="shared" si="3"/>
        <v>19,227</v>
      </c>
      <c r="D87" s="96">
        <f t="shared" si="4"/>
        <v>1.8702977641199547E-2</v>
      </c>
      <c r="E87" s="97">
        <f t="shared" si="5"/>
        <v>1.8702977641199547E-2</v>
      </c>
      <c r="F87" s="96">
        <f t="shared" si="6"/>
        <v>0.12484642836248749</v>
      </c>
      <c r="G87" s="97">
        <f t="shared" si="7"/>
        <v>0.12484642836248749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192</v>
      </c>
      <c r="W87" s="112">
        <v>209</v>
      </c>
      <c r="X87" s="112">
        <v>193</v>
      </c>
      <c r="Y87" s="112">
        <v>214</v>
      </c>
      <c r="Z87" s="112">
        <v>214</v>
      </c>
    </row>
    <row r="88" spans="1:30" ht="15" customHeight="1" x14ac:dyDescent="0.25">
      <c r="A88" s="98" t="s">
        <v>5</v>
      </c>
      <c r="B88" s="49"/>
      <c r="C88" s="57" t="str">
        <f t="shared" si="3"/>
        <v>17,910</v>
      </c>
      <c r="D88" s="96">
        <f t="shared" si="4"/>
        <v>8.0217129071170179E-2</v>
      </c>
      <c r="E88" s="97">
        <f t="shared" si="5"/>
        <v>8.0217129071170179E-2</v>
      </c>
      <c r="F88" s="96">
        <f t="shared" si="6"/>
        <v>0.23483177054605631</v>
      </c>
      <c r="G88" s="97">
        <f t="shared" si="7"/>
        <v>0.23483177054605631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357</v>
      </c>
      <c r="W88" s="112">
        <v>361</v>
      </c>
      <c r="X88" s="112">
        <v>361</v>
      </c>
      <c r="Y88" s="112">
        <v>367</v>
      </c>
      <c r="Z88" s="112">
        <v>411</v>
      </c>
    </row>
    <row r="89" spans="1:30" ht="15" customHeight="1" x14ac:dyDescent="0.25">
      <c r="A89" s="49" t="s">
        <v>6</v>
      </c>
      <c r="B89" s="49"/>
      <c r="C89" s="57" t="str">
        <f t="shared" si="3"/>
        <v>22,960</v>
      </c>
      <c r="D89" s="96">
        <f t="shared" si="4"/>
        <v>-1.043013533316095E-2</v>
      </c>
      <c r="E89" s="97">
        <f t="shared" si="5"/>
        <v>-1.043013533316095E-2</v>
      </c>
      <c r="F89" s="96">
        <f t="shared" si="6"/>
        <v>0.12664998282545747</v>
      </c>
      <c r="G89" s="97">
        <f t="shared" si="7"/>
        <v>0.12664998282545747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1607</v>
      </c>
      <c r="W89" s="112">
        <v>1745</v>
      </c>
      <c r="X89" s="112">
        <v>1790</v>
      </c>
      <c r="Y89" s="112">
        <v>1831</v>
      </c>
      <c r="Z89" s="112">
        <v>1851</v>
      </c>
    </row>
    <row r="90" spans="1:30" ht="15" customHeight="1" x14ac:dyDescent="0.25">
      <c r="A90" s="49" t="s">
        <v>98</v>
      </c>
      <c r="B90" s="49"/>
      <c r="C90" s="57" t="str">
        <f t="shared" si="3"/>
        <v>$41,070</v>
      </c>
      <c r="D90" s="96">
        <f t="shared" si="4"/>
        <v>5.6775365889493612E-2</v>
      </c>
      <c r="E90" s="97">
        <f t="shared" si="5"/>
        <v>5.6775365889493612E-2</v>
      </c>
      <c r="F90" s="96">
        <f t="shared" si="6"/>
        <v>7.9683650324457123E-2</v>
      </c>
      <c r="G90" s="97">
        <f t="shared" si="7"/>
        <v>7.9683650324457123E-2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1797</v>
      </c>
      <c r="W90" s="112">
        <v>1937</v>
      </c>
      <c r="X90" s="112">
        <v>1906</v>
      </c>
      <c r="Y90" s="112">
        <v>1973</v>
      </c>
      <c r="Z90" s="112">
        <v>1937</v>
      </c>
    </row>
    <row r="91" spans="1:30" ht="15" customHeight="1" x14ac:dyDescent="0.25">
      <c r="A91" s="49" t="s">
        <v>7</v>
      </c>
      <c r="B91" s="49"/>
      <c r="C91" s="57" t="str">
        <f t="shared" si="3"/>
        <v>$1,326.6 mil</v>
      </c>
      <c r="D91" s="96">
        <f t="shared" si="4"/>
        <v>7.4274760191931577E-2</v>
      </c>
      <c r="E91" s="97">
        <f t="shared" si="5"/>
        <v>7.4274760191931577E-2</v>
      </c>
      <c r="F91" s="96">
        <f t="shared" si="6"/>
        <v>0.34091594859772822</v>
      </c>
      <c r="G91" s="97">
        <f t="shared" si="7"/>
        <v>0.34091594859772822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10983</v>
      </c>
      <c r="W91" s="112">
        <v>12213</v>
      </c>
      <c r="X91" s="112">
        <v>11717</v>
      </c>
      <c r="Y91" s="112">
        <v>12477</v>
      </c>
      <c r="Z91" s="112">
        <v>12217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776</v>
      </c>
      <c r="W93" s="112">
        <v>828</v>
      </c>
      <c r="X93" s="112">
        <v>840</v>
      </c>
      <c r="Y93" s="112">
        <v>875</v>
      </c>
      <c r="Z93" s="112">
        <v>920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1055</v>
      </c>
      <c r="W94" s="112">
        <v>1123</v>
      </c>
      <c r="X94" s="112">
        <v>1145</v>
      </c>
      <c r="Y94" s="112">
        <v>1188</v>
      </c>
      <c r="Z94" s="112">
        <v>1229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319</v>
      </c>
      <c r="W95" s="112">
        <v>347</v>
      </c>
      <c r="X95" s="112">
        <v>318</v>
      </c>
      <c r="Y95" s="112">
        <v>354</v>
      </c>
      <c r="Z95" s="112">
        <v>377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1376</v>
      </c>
      <c r="W96" s="112">
        <v>1492</v>
      </c>
      <c r="X96" s="112">
        <v>1508</v>
      </c>
      <c r="Y96" s="112">
        <v>1541</v>
      </c>
      <c r="Z96" s="112">
        <v>1618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1420</v>
      </c>
      <c r="W97" s="112">
        <v>1474</v>
      </c>
      <c r="X97" s="112">
        <v>1476</v>
      </c>
      <c r="Y97" s="112">
        <v>1505</v>
      </c>
      <c r="Z97" s="112">
        <v>1491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1055</v>
      </c>
      <c r="W98" s="112">
        <v>1087</v>
      </c>
      <c r="X98" s="112">
        <v>1115</v>
      </c>
      <c r="Y98" s="112">
        <v>1153</v>
      </c>
      <c r="Z98" s="112">
        <v>1161</v>
      </c>
    </row>
    <row r="99" spans="1:32" ht="15" customHeight="1" x14ac:dyDescent="0.25">
      <c r="S99" s="115" t="s">
        <v>199</v>
      </c>
      <c r="T99" s="115"/>
      <c r="U99" s="112"/>
      <c r="V99" s="112">
        <v>184</v>
      </c>
      <c r="W99" s="112">
        <v>232</v>
      </c>
      <c r="X99" s="112">
        <v>249</v>
      </c>
      <c r="Y99" s="112">
        <v>275</v>
      </c>
      <c r="Z99" s="112">
        <v>291</v>
      </c>
    </row>
    <row r="100" spans="1:32" ht="15" customHeight="1" x14ac:dyDescent="0.25">
      <c r="S100" s="115" t="s">
        <v>58</v>
      </c>
      <c r="T100" s="115"/>
      <c r="U100" s="112"/>
      <c r="V100" s="112">
        <v>1340</v>
      </c>
      <c r="W100" s="112">
        <v>1441</v>
      </c>
      <c r="X100" s="112">
        <v>1536</v>
      </c>
      <c r="Y100" s="112">
        <v>1555</v>
      </c>
      <c r="Z100" s="112">
        <v>1536</v>
      </c>
    </row>
    <row r="101" spans="1:32" x14ac:dyDescent="0.25">
      <c r="A101" s="18"/>
      <c r="S101" s="118" t="s">
        <v>53</v>
      </c>
      <c r="T101" s="118"/>
      <c r="U101" s="112"/>
      <c r="V101" s="112">
        <v>9398</v>
      </c>
      <c r="W101" s="112">
        <v>10284</v>
      </c>
      <c r="X101" s="112">
        <v>10153</v>
      </c>
      <c r="Y101" s="112">
        <v>10721</v>
      </c>
      <c r="Z101" s="112">
        <v>10696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26349</v>
      </c>
      <c r="W104" s="112">
        <v>28653</v>
      </c>
      <c r="X104" s="112">
        <v>28314</v>
      </c>
      <c r="Y104" s="112">
        <v>30538</v>
      </c>
      <c r="Z104" s="112">
        <v>30538</v>
      </c>
      <c r="AB104" s="109" t="str">
        <f>TEXT(Z104,"###,###")</f>
        <v>30,538</v>
      </c>
      <c r="AD104" s="130">
        <f>Z104/($Z$4)*100</f>
        <v>82.100225830734487</v>
      </c>
      <c r="AF104" s="109"/>
    </row>
    <row r="105" spans="1:32" x14ac:dyDescent="0.25">
      <c r="S105" s="115" t="s">
        <v>17</v>
      </c>
      <c r="T105" s="115"/>
      <c r="U105" s="112"/>
      <c r="V105" s="112">
        <v>3126</v>
      </c>
      <c r="W105" s="112">
        <v>3103</v>
      </c>
      <c r="X105" s="112">
        <v>3262</v>
      </c>
      <c r="Y105" s="112">
        <v>3269</v>
      </c>
      <c r="Z105" s="112">
        <v>3283</v>
      </c>
      <c r="AB105" s="109" t="str">
        <f>TEXT(Z105,"###,###")</f>
        <v>3,283</v>
      </c>
      <c r="AD105" s="130">
        <f>Z105/($Z$4)*100</f>
        <v>8.8262178728895577</v>
      </c>
      <c r="AF105" s="109"/>
    </row>
    <row r="106" spans="1:32" x14ac:dyDescent="0.25">
      <c r="S106" s="118" t="s">
        <v>53</v>
      </c>
      <c r="T106" s="118"/>
      <c r="U106" s="120"/>
      <c r="V106" s="120">
        <v>29475</v>
      </c>
      <c r="W106" s="120">
        <v>31756</v>
      </c>
      <c r="X106" s="120">
        <v>31576</v>
      </c>
      <c r="Y106" s="120">
        <v>33807</v>
      </c>
      <c r="Z106" s="120">
        <v>33821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4800</v>
      </c>
      <c r="W108" s="112">
        <v>6628</v>
      </c>
      <c r="X108" s="112">
        <v>4833</v>
      </c>
      <c r="Y108" s="112">
        <v>5220</v>
      </c>
      <c r="Z108" s="112">
        <v>5687</v>
      </c>
      <c r="AB108" s="109" t="str">
        <f>TEXT(Z108,"###,###")</f>
        <v>5,687</v>
      </c>
      <c r="AD108" s="130">
        <f>Z108/($Z$4)*100</f>
        <v>15.289278417034089</v>
      </c>
      <c r="AF108" s="109"/>
    </row>
    <row r="109" spans="1:32" x14ac:dyDescent="0.25">
      <c r="S109" s="115" t="s">
        <v>20</v>
      </c>
      <c r="T109" s="115"/>
      <c r="U109" s="112"/>
      <c r="V109" s="112">
        <v>5928</v>
      </c>
      <c r="W109" s="112">
        <v>6855</v>
      </c>
      <c r="X109" s="112">
        <v>6230</v>
      </c>
      <c r="Y109" s="112">
        <v>5960</v>
      </c>
      <c r="Z109" s="112">
        <v>6807</v>
      </c>
      <c r="AB109" s="109" t="str">
        <f>TEXT(Z109,"###,###")</f>
        <v>6,807</v>
      </c>
      <c r="AD109" s="130">
        <f>Z109/($Z$4)*100</f>
        <v>18.300354876868479</v>
      </c>
      <c r="AF109" s="109"/>
    </row>
    <row r="110" spans="1:32" x14ac:dyDescent="0.25">
      <c r="S110" s="115" t="s">
        <v>21</v>
      </c>
      <c r="T110" s="115"/>
      <c r="U110" s="112"/>
      <c r="V110" s="112">
        <v>7959</v>
      </c>
      <c r="W110" s="112">
        <v>7941</v>
      </c>
      <c r="X110" s="112">
        <v>9504</v>
      </c>
      <c r="Y110" s="112">
        <v>9888</v>
      </c>
      <c r="Z110" s="112">
        <v>9450</v>
      </c>
      <c r="AB110" s="109" t="str">
        <f>TEXT(Z110,"###,###")</f>
        <v>9,450</v>
      </c>
      <c r="AD110" s="130">
        <f>Z110/($Z$4)*100</f>
        <v>25.405957629852672</v>
      </c>
      <c r="AF110" s="109"/>
    </row>
    <row r="111" spans="1:32" x14ac:dyDescent="0.25">
      <c r="S111" s="115" t="s">
        <v>22</v>
      </c>
      <c r="T111" s="115"/>
      <c r="U111" s="112"/>
      <c r="V111" s="112">
        <v>10186</v>
      </c>
      <c r="W111" s="112">
        <v>10587</v>
      </c>
      <c r="X111" s="112">
        <v>10736</v>
      </c>
      <c r="Y111" s="112">
        <v>11374</v>
      </c>
      <c r="Z111" s="112">
        <v>12010</v>
      </c>
      <c r="AB111" s="109" t="str">
        <f>TEXT(Z111,"###,###")</f>
        <v>12,010</v>
      </c>
      <c r="AD111" s="130">
        <f>Z111/($Z$4)*100</f>
        <v>32.288418109474136</v>
      </c>
      <c r="AF111" s="109"/>
    </row>
    <row r="112" spans="1:32" x14ac:dyDescent="0.25">
      <c r="S112" s="118" t="s">
        <v>53</v>
      </c>
      <c r="T112" s="118"/>
      <c r="U112" s="112"/>
      <c r="V112" s="112">
        <v>31595</v>
      </c>
      <c r="W112" s="112">
        <v>35099</v>
      </c>
      <c r="X112" s="112">
        <v>34079</v>
      </c>
      <c r="Y112" s="112">
        <v>35456</v>
      </c>
      <c r="Z112" s="112">
        <v>37196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40.049999999999997</v>
      </c>
      <c r="W118" s="131">
        <v>40.28</v>
      </c>
      <c r="X118" s="131">
        <v>40.18</v>
      </c>
      <c r="Y118" s="131">
        <v>40.64</v>
      </c>
      <c r="Z118" s="131">
        <v>41.25</v>
      </c>
      <c r="AB118" s="109" t="str">
        <f>TEXT(Z118,"##.0")</f>
        <v>41.3</v>
      </c>
    </row>
    <row r="120" spans="19:32" x14ac:dyDescent="0.25">
      <c r="S120" s="101" t="s">
        <v>100</v>
      </c>
      <c r="T120" s="112"/>
      <c r="U120" s="112"/>
      <c r="V120" s="112">
        <v>16995</v>
      </c>
      <c r="W120" s="112">
        <v>18734</v>
      </c>
      <c r="X120" s="112">
        <v>18361</v>
      </c>
      <c r="Y120" s="112">
        <v>19468</v>
      </c>
      <c r="Z120" s="112">
        <v>19000</v>
      </c>
      <c r="AB120" s="109" t="str">
        <f>TEXT(Z120,"###,###")</f>
        <v>19,000</v>
      </c>
    </row>
    <row r="121" spans="19:32" x14ac:dyDescent="0.25">
      <c r="S121" s="101" t="s">
        <v>101</v>
      </c>
      <c r="T121" s="112"/>
      <c r="U121" s="112"/>
      <c r="V121" s="112">
        <v>1685</v>
      </c>
      <c r="W121" s="112">
        <v>1969</v>
      </c>
      <c r="X121" s="112">
        <v>1795</v>
      </c>
      <c r="Y121" s="112">
        <v>1924</v>
      </c>
      <c r="Z121" s="112">
        <v>1962</v>
      </c>
      <c r="AB121" s="109" t="str">
        <f>TEXT(Z121,"###,###")</f>
        <v>1,962</v>
      </c>
    </row>
    <row r="122" spans="19:32" x14ac:dyDescent="0.25">
      <c r="S122" s="101" t="s">
        <v>102</v>
      </c>
      <c r="T122" s="112"/>
      <c r="U122" s="112"/>
      <c r="V122" s="112">
        <v>1697</v>
      </c>
      <c r="W122" s="112">
        <v>1798</v>
      </c>
      <c r="X122" s="112">
        <v>1716</v>
      </c>
      <c r="Y122" s="112">
        <v>1814</v>
      </c>
      <c r="Z122" s="112">
        <v>1996</v>
      </c>
      <c r="AB122" s="109" t="str">
        <f>TEXT(Z122,"###,###")</f>
        <v>1,996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18692</v>
      </c>
      <c r="W124" s="112">
        <v>20532</v>
      </c>
      <c r="X124" s="112">
        <v>20077</v>
      </c>
      <c r="Y124" s="112">
        <v>21282</v>
      </c>
      <c r="Z124" s="112">
        <v>20996</v>
      </c>
      <c r="AB124" s="109" t="str">
        <f>TEXT(Z124,"###,###")</f>
        <v>20,996</v>
      </c>
      <c r="AD124" s="127">
        <f>Z124/$Z$7*100</f>
        <v>91.445993031358881</v>
      </c>
    </row>
    <row r="125" spans="19:32" x14ac:dyDescent="0.25">
      <c r="S125" s="101" t="s">
        <v>104</v>
      </c>
      <c r="T125" s="112"/>
      <c r="U125" s="112"/>
      <c r="V125" s="112">
        <v>3382</v>
      </c>
      <c r="W125" s="112">
        <v>3767</v>
      </c>
      <c r="X125" s="112">
        <v>3511</v>
      </c>
      <c r="Y125" s="112">
        <v>3738</v>
      </c>
      <c r="Z125" s="112">
        <v>3958</v>
      </c>
      <c r="AB125" s="109" t="str">
        <f>TEXT(Z125,"###,###")</f>
        <v>3,958</v>
      </c>
      <c r="AD125" s="127">
        <f>Z125/$Z$7*100</f>
        <v>17.238675958188153</v>
      </c>
    </row>
    <row r="127" spans="19:32" x14ac:dyDescent="0.25">
      <c r="S127" s="101" t="s">
        <v>105</v>
      </c>
      <c r="T127" s="112"/>
      <c r="U127" s="112"/>
      <c r="V127" s="112">
        <v>10980</v>
      </c>
      <c r="W127" s="112">
        <v>12213</v>
      </c>
      <c r="X127" s="112">
        <v>11718</v>
      </c>
      <c r="Y127" s="112">
        <v>12481</v>
      </c>
      <c r="Z127" s="112">
        <v>12221</v>
      </c>
      <c r="AB127" s="109" t="str">
        <f>TEXT(Z127,"###,###")</f>
        <v>12,221</v>
      </c>
      <c r="AD127" s="127">
        <f>Z127/$Z$7*100</f>
        <v>53.227351916376307</v>
      </c>
    </row>
    <row r="128" spans="19:32" x14ac:dyDescent="0.25">
      <c r="S128" s="101" t="s">
        <v>106</v>
      </c>
      <c r="T128" s="112"/>
      <c r="U128" s="112"/>
      <c r="V128" s="112">
        <v>9396</v>
      </c>
      <c r="W128" s="112">
        <v>10287</v>
      </c>
      <c r="X128" s="112">
        <v>10155</v>
      </c>
      <c r="Y128" s="112">
        <v>10727</v>
      </c>
      <c r="Z128" s="112">
        <v>10694</v>
      </c>
      <c r="AB128" s="109" t="str">
        <f>TEXT(Z128,"###,###")</f>
        <v>10,694</v>
      </c>
      <c r="AD128" s="127">
        <f>Z128/$Z$7*100</f>
        <v>46.576655052264812</v>
      </c>
    </row>
    <row r="130" spans="19:20" x14ac:dyDescent="0.25">
      <c r="S130" s="101" t="s">
        <v>280</v>
      </c>
      <c r="T130" s="127">
        <v>82.752613240418114</v>
      </c>
    </row>
    <row r="131" spans="19:20" x14ac:dyDescent="0.25">
      <c r="S131" s="101" t="s">
        <v>281</v>
      </c>
      <c r="T131" s="127">
        <v>8.5452961672473862</v>
      </c>
    </row>
    <row r="132" spans="19:20" x14ac:dyDescent="0.25">
      <c r="S132" s="101" t="s">
        <v>282</v>
      </c>
      <c r="T132" s="127">
        <v>8.6933797909407673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BE33FF3-01DA-433F-8499-4AF34D7966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6F4D798-B653-481E-A713-0C552389AAA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6188A82-DB7C-4FCA-B598-1C10E2ED27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55B826C-3058-4EC7-9344-A77A506822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4C56D-936E-426E-A055-C12F137CD464}">
  <sheetPr codeName="Sheet13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188</v>
      </c>
      <c r="T1" s="99"/>
      <c r="U1" s="99"/>
      <c r="V1" s="99"/>
      <c r="W1" s="99"/>
      <c r="X1" s="99"/>
      <c r="Y1" s="100" t="s">
        <v>271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188</v>
      </c>
      <c r="Y3" s="105" t="s">
        <v>271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9.75 Winton,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770</v>
      </c>
      <c r="W4" s="108">
        <v>1106</v>
      </c>
      <c r="X4" s="108">
        <v>909</v>
      </c>
      <c r="Y4" s="108">
        <v>1158</v>
      </c>
      <c r="Z4" s="108">
        <v>1200</v>
      </c>
      <c r="AB4" s="109" t="str">
        <f>TEXT(Z4,"###,###")</f>
        <v>1,200</v>
      </c>
      <c r="AD4" s="110">
        <f>Z4/Y4-1</f>
        <v>3.6269430051813378E-2</v>
      </c>
      <c r="AF4" s="110">
        <f>Z4/V4-1</f>
        <v>0.55844155844155852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389</v>
      </c>
      <c r="W5" s="108">
        <v>559</v>
      </c>
      <c r="X5" s="108">
        <v>443</v>
      </c>
      <c r="Y5" s="108">
        <v>592</v>
      </c>
      <c r="Z5" s="108">
        <v>608</v>
      </c>
      <c r="AB5" s="109" t="str">
        <f>TEXT(Z5,"###,###")</f>
        <v>608</v>
      </c>
      <c r="AD5" s="110">
        <f t="shared" ref="AD5:AD9" si="0">Z5/Y5-1</f>
        <v>2.7027027027026973E-2</v>
      </c>
      <c r="AF5" s="110">
        <f t="shared" ref="AF5:AF9" si="1">Z5/V5-1</f>
        <v>0.56298200514138808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382</v>
      </c>
      <c r="W6" s="108">
        <v>547</v>
      </c>
      <c r="X6" s="108">
        <v>469</v>
      </c>
      <c r="Y6" s="108">
        <v>571</v>
      </c>
      <c r="Z6" s="108">
        <v>590</v>
      </c>
      <c r="AB6" s="109" t="str">
        <f>TEXT(Z6,"###,###")</f>
        <v>590</v>
      </c>
      <c r="AD6" s="110">
        <f t="shared" si="0"/>
        <v>3.327495621716281E-2</v>
      </c>
      <c r="AF6" s="110">
        <f t="shared" si="1"/>
        <v>0.54450261780104703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503</v>
      </c>
      <c r="W7" s="108">
        <v>736</v>
      </c>
      <c r="X7" s="108">
        <v>576</v>
      </c>
      <c r="Y7" s="108">
        <v>758</v>
      </c>
      <c r="Z7" s="108">
        <v>753</v>
      </c>
      <c r="AB7" s="109" t="str">
        <f>TEXT(Z7,"###,###")</f>
        <v>753</v>
      </c>
      <c r="AD7" s="110">
        <f t="shared" si="0"/>
        <v>-6.5963060686016206E-3</v>
      </c>
      <c r="AF7" s="110">
        <f t="shared" si="1"/>
        <v>0.4970178926441351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1,200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753</v>
      </c>
      <c r="P8" s="67"/>
      <c r="S8" s="107" t="s">
        <v>84</v>
      </c>
      <c r="T8" s="108"/>
      <c r="U8" s="108"/>
      <c r="V8" s="108">
        <v>42632</v>
      </c>
      <c r="W8" s="108">
        <v>38826.33</v>
      </c>
      <c r="X8" s="108">
        <v>40981</v>
      </c>
      <c r="Y8" s="108">
        <v>42367.92</v>
      </c>
      <c r="Z8" s="108">
        <v>44407</v>
      </c>
      <c r="AB8" s="109" t="str">
        <f>TEXT(Z8,"$###,###")</f>
        <v>$44,407</v>
      </c>
      <c r="AD8" s="110">
        <f t="shared" si="0"/>
        <v>4.8127923202271994E-2</v>
      </c>
      <c r="AF8" s="110">
        <f t="shared" si="1"/>
        <v>4.163539125539506E-2</v>
      </c>
    </row>
    <row r="9" spans="1:32" x14ac:dyDescent="0.25">
      <c r="A9" s="30" t="s">
        <v>14</v>
      </c>
      <c r="B9" s="71"/>
      <c r="C9" s="72"/>
      <c r="D9" s="73">
        <f>AD104</f>
        <v>56.166666666666664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51.925630810092962</v>
      </c>
      <c r="P9" s="74" t="s">
        <v>85</v>
      </c>
      <c r="S9" s="107" t="s">
        <v>7</v>
      </c>
      <c r="T9" s="108"/>
      <c r="U9" s="108"/>
      <c r="V9" s="108">
        <v>25107933</v>
      </c>
      <c r="W9" s="108">
        <v>30940519</v>
      </c>
      <c r="X9" s="108">
        <v>29646607</v>
      </c>
      <c r="Y9" s="108">
        <v>48951215</v>
      </c>
      <c r="Z9" s="108">
        <v>44079569</v>
      </c>
      <c r="AB9" s="109" t="str">
        <f>TEXT(Z9/1000000,"$#,###.0")&amp;" mil"</f>
        <v>$44.1 mil</v>
      </c>
      <c r="AD9" s="110">
        <f t="shared" si="0"/>
        <v>-9.9520430698196161E-2</v>
      </c>
      <c r="AF9" s="110">
        <f t="shared" si="1"/>
        <v>0.75560325893812119</v>
      </c>
    </row>
    <row r="10" spans="1:32" x14ac:dyDescent="0.25">
      <c r="A10" s="30" t="s">
        <v>17</v>
      </c>
      <c r="B10" s="71"/>
      <c r="C10" s="72"/>
      <c r="D10" s="73">
        <f>AD105</f>
        <v>25.25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47.808764940239044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62.948207171314742</v>
      </c>
      <c r="P11" s="74" t="s">
        <v>85</v>
      </c>
      <c r="S11" s="107" t="s">
        <v>29</v>
      </c>
      <c r="T11" s="112"/>
      <c r="U11" s="112"/>
      <c r="V11" s="112">
        <v>614</v>
      </c>
      <c r="W11" s="112">
        <v>812</v>
      </c>
      <c r="X11" s="112">
        <v>756</v>
      </c>
      <c r="Y11" s="112">
        <v>888</v>
      </c>
      <c r="Z11" s="112">
        <v>920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21.513944223107568</v>
      </c>
      <c r="P12" s="74" t="s">
        <v>85</v>
      </c>
      <c r="S12" s="107" t="s">
        <v>30</v>
      </c>
      <c r="T12" s="112"/>
      <c r="U12" s="112"/>
      <c r="V12" s="112">
        <v>151</v>
      </c>
      <c r="W12" s="112">
        <v>299</v>
      </c>
      <c r="X12" s="112">
        <v>156</v>
      </c>
      <c r="Y12" s="112">
        <v>273</v>
      </c>
      <c r="Z12" s="112">
        <v>280</v>
      </c>
    </row>
    <row r="13" spans="1:32" ht="15" customHeight="1" x14ac:dyDescent="0.25">
      <c r="A13" s="30" t="s">
        <v>19</v>
      </c>
      <c r="B13" s="72"/>
      <c r="C13" s="72"/>
      <c r="D13" s="73">
        <f>AD108</f>
        <v>17.5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15.53784860557769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21.333333333333336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43.6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23.333333333333332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19.841269841269842</v>
      </c>
      <c r="P15" s="74" t="s">
        <v>85</v>
      </c>
      <c r="S15" s="115" t="s">
        <v>61</v>
      </c>
      <c r="T15" s="115"/>
      <c r="U15" s="116"/>
      <c r="V15" s="116">
        <v>77</v>
      </c>
      <c r="W15" s="116">
        <v>186</v>
      </c>
      <c r="X15" s="116">
        <v>88</v>
      </c>
      <c r="Y15" s="112">
        <v>231</v>
      </c>
      <c r="Z15" s="112">
        <v>225</v>
      </c>
      <c r="AB15" s="117">
        <f t="shared" ref="AB15:AB34" si="2">IF(Z15="np",0,Z15/$Z$34)</f>
        <v>0.1875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18.416666666666668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80.158730158730165</v>
      </c>
      <c r="P16" s="37" t="s">
        <v>85</v>
      </c>
      <c r="S16" s="115" t="s">
        <v>62</v>
      </c>
      <c r="T16" s="115"/>
      <c r="U16" s="116"/>
      <c r="V16" s="116">
        <v>5</v>
      </c>
      <c r="W16" s="116">
        <v>6</v>
      </c>
      <c r="X16" s="116">
        <v>10</v>
      </c>
      <c r="Y16" s="112">
        <v>6</v>
      </c>
      <c r="Z16" s="112">
        <v>8</v>
      </c>
      <c r="AB16" s="117">
        <f t="shared" si="2"/>
        <v>6.6666666666666671E-3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4</v>
      </c>
      <c r="W17" s="116">
        <v>39</v>
      </c>
      <c r="X17" s="116">
        <v>14</v>
      </c>
      <c r="Y17" s="112">
        <v>13</v>
      </c>
      <c r="Z17" s="112">
        <v>10</v>
      </c>
      <c r="AB17" s="117">
        <f t="shared" si="2"/>
        <v>8.3333333333333332E-3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9</v>
      </c>
      <c r="W18" s="116">
        <v>7</v>
      </c>
      <c r="X18" s="116">
        <v>3</v>
      </c>
      <c r="Y18" s="112">
        <v>7</v>
      </c>
      <c r="Z18" s="112">
        <v>5</v>
      </c>
      <c r="AB18" s="117">
        <f t="shared" si="2"/>
        <v>4.1666666666666666E-3</v>
      </c>
    </row>
    <row r="19" spans="1:28" x14ac:dyDescent="0.25">
      <c r="A19" s="63" t="str">
        <f>$S$1&amp;" ("&amp;$V$2&amp;" to "&amp;$Z$2&amp;")"</f>
        <v>Winton (2016-17 to 2020-21)</v>
      </c>
      <c r="B19" s="63"/>
      <c r="C19" s="63"/>
      <c r="D19" s="63"/>
      <c r="E19" s="63"/>
      <c r="F19" s="63"/>
      <c r="G19" s="63" t="str">
        <f>$S$1&amp;" ("&amp;$V$2&amp;" to "&amp;$Z$2&amp;")"</f>
        <v>Winton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50</v>
      </c>
      <c r="W19" s="116">
        <v>61</v>
      </c>
      <c r="X19" s="116">
        <v>69</v>
      </c>
      <c r="Y19" s="112">
        <v>74</v>
      </c>
      <c r="Z19" s="112">
        <v>92</v>
      </c>
      <c r="AB19" s="117">
        <f t="shared" si="2"/>
        <v>7.6666666666666661E-2</v>
      </c>
    </row>
    <row r="20" spans="1:28" x14ac:dyDescent="0.25">
      <c r="S20" s="115" t="s">
        <v>66</v>
      </c>
      <c r="T20" s="115"/>
      <c r="U20" s="116"/>
      <c r="V20" s="116">
        <v>15</v>
      </c>
      <c r="W20" s="116">
        <v>21</v>
      </c>
      <c r="X20" s="116">
        <v>18</v>
      </c>
      <c r="Y20" s="112">
        <v>35</v>
      </c>
      <c r="Z20" s="112">
        <v>32</v>
      </c>
      <c r="AB20" s="117">
        <f t="shared" si="2"/>
        <v>2.6666666666666668E-2</v>
      </c>
    </row>
    <row r="21" spans="1:28" x14ac:dyDescent="0.25">
      <c r="S21" s="115" t="s">
        <v>67</v>
      </c>
      <c r="T21" s="115"/>
      <c r="U21" s="116"/>
      <c r="V21" s="116">
        <v>67</v>
      </c>
      <c r="W21" s="116">
        <v>85</v>
      </c>
      <c r="X21" s="116">
        <v>59</v>
      </c>
      <c r="Y21" s="112">
        <v>80</v>
      </c>
      <c r="Z21" s="112">
        <v>78</v>
      </c>
      <c r="AB21" s="117">
        <f t="shared" si="2"/>
        <v>6.5000000000000002E-2</v>
      </c>
    </row>
    <row r="22" spans="1:28" x14ac:dyDescent="0.25">
      <c r="S22" s="115" t="s">
        <v>68</v>
      </c>
      <c r="T22" s="115"/>
      <c r="U22" s="116"/>
      <c r="V22" s="116">
        <v>56</v>
      </c>
      <c r="W22" s="116">
        <v>61</v>
      </c>
      <c r="X22" s="116">
        <v>73</v>
      </c>
      <c r="Y22" s="112">
        <v>62</v>
      </c>
      <c r="Z22" s="112">
        <v>71</v>
      </c>
      <c r="AB22" s="117">
        <f t="shared" si="2"/>
        <v>5.9166666666666666E-2</v>
      </c>
    </row>
    <row r="23" spans="1:28" x14ac:dyDescent="0.25">
      <c r="S23" s="115" t="s">
        <v>69</v>
      </c>
      <c r="T23" s="115"/>
      <c r="U23" s="116"/>
      <c r="V23" s="116">
        <v>36</v>
      </c>
      <c r="W23" s="116">
        <v>68</v>
      </c>
      <c r="X23" s="116">
        <v>47</v>
      </c>
      <c r="Y23" s="112">
        <v>63</v>
      </c>
      <c r="Z23" s="112">
        <v>68</v>
      </c>
      <c r="AB23" s="117">
        <f t="shared" si="2"/>
        <v>5.6666666666666664E-2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3</v>
      </c>
      <c r="X24" s="116">
        <v>68</v>
      </c>
      <c r="Y24" s="112">
        <v>0</v>
      </c>
      <c r="Z24" s="112">
        <v>7</v>
      </c>
      <c r="AB24" s="117">
        <f t="shared" si="2"/>
        <v>5.8333333333333336E-3</v>
      </c>
    </row>
    <row r="25" spans="1:28" x14ac:dyDescent="0.25">
      <c r="S25" s="115" t="s">
        <v>71</v>
      </c>
      <c r="T25" s="115"/>
      <c r="U25" s="116"/>
      <c r="V25" s="116">
        <v>5</v>
      </c>
      <c r="W25" s="116">
        <v>8</v>
      </c>
      <c r="X25" s="116">
        <v>11</v>
      </c>
      <c r="Y25" s="112">
        <v>22</v>
      </c>
      <c r="Z25" s="112">
        <v>13</v>
      </c>
      <c r="AB25" s="117">
        <f t="shared" si="2"/>
        <v>1.0833333333333334E-2</v>
      </c>
    </row>
    <row r="26" spans="1:28" x14ac:dyDescent="0.25">
      <c r="S26" s="115" t="s">
        <v>72</v>
      </c>
      <c r="T26" s="115"/>
      <c r="U26" s="116"/>
      <c r="V26" s="116">
        <v>3</v>
      </c>
      <c r="W26" s="116">
        <v>16</v>
      </c>
      <c r="X26" s="116">
        <v>6</v>
      </c>
      <c r="Y26" s="112">
        <v>9</v>
      </c>
      <c r="Z26" s="112">
        <v>10</v>
      </c>
      <c r="AB26" s="117">
        <f t="shared" si="2"/>
        <v>8.3333333333333332E-3</v>
      </c>
    </row>
    <row r="27" spans="1:28" x14ac:dyDescent="0.25">
      <c r="S27" s="115" t="s">
        <v>73</v>
      </c>
      <c r="T27" s="115"/>
      <c r="U27" s="116"/>
      <c r="V27" s="116">
        <v>21</v>
      </c>
      <c r="W27" s="116">
        <v>33</v>
      </c>
      <c r="X27" s="116">
        <v>23</v>
      </c>
      <c r="Y27" s="112">
        <v>27</v>
      </c>
      <c r="Z27" s="112">
        <v>37</v>
      </c>
      <c r="AB27" s="117">
        <f t="shared" si="2"/>
        <v>3.0833333333333334E-2</v>
      </c>
    </row>
    <row r="28" spans="1:28" x14ac:dyDescent="0.25">
      <c r="S28" s="115" t="s">
        <v>74</v>
      </c>
      <c r="T28" s="115"/>
      <c r="U28" s="116"/>
      <c r="V28" s="116">
        <v>26</v>
      </c>
      <c r="W28" s="116">
        <v>31</v>
      </c>
      <c r="X28" s="116">
        <v>24</v>
      </c>
      <c r="Y28" s="112">
        <v>42</v>
      </c>
      <c r="Z28" s="112">
        <v>37</v>
      </c>
      <c r="AB28" s="117">
        <f t="shared" si="2"/>
        <v>3.0833333333333334E-2</v>
      </c>
    </row>
    <row r="29" spans="1:28" x14ac:dyDescent="0.25">
      <c r="S29" s="115" t="s">
        <v>75</v>
      </c>
      <c r="T29" s="115"/>
      <c r="U29" s="116"/>
      <c r="V29" s="116">
        <v>144</v>
      </c>
      <c r="W29" s="116">
        <v>160</v>
      </c>
      <c r="X29" s="116">
        <v>169</v>
      </c>
      <c r="Y29" s="112">
        <v>179</v>
      </c>
      <c r="Z29" s="112">
        <v>177</v>
      </c>
      <c r="AB29" s="117">
        <f t="shared" si="2"/>
        <v>0.14749999999999999</v>
      </c>
    </row>
    <row r="30" spans="1:28" x14ac:dyDescent="0.25">
      <c r="S30" s="115" t="s">
        <v>76</v>
      </c>
      <c r="T30" s="115"/>
      <c r="U30" s="116"/>
      <c r="V30" s="116">
        <v>40</v>
      </c>
      <c r="W30" s="116">
        <v>40</v>
      </c>
      <c r="X30" s="116">
        <v>47</v>
      </c>
      <c r="Y30" s="112">
        <v>53</v>
      </c>
      <c r="Z30" s="112">
        <v>59</v>
      </c>
      <c r="AB30" s="117">
        <f t="shared" si="2"/>
        <v>4.9166666666666664E-2</v>
      </c>
    </row>
    <row r="31" spans="1:28" x14ac:dyDescent="0.25">
      <c r="S31" s="115" t="s">
        <v>77</v>
      </c>
      <c r="T31" s="115"/>
      <c r="U31" s="116"/>
      <c r="V31" s="116">
        <v>42</v>
      </c>
      <c r="W31" s="116">
        <v>68</v>
      </c>
      <c r="X31" s="116">
        <v>57</v>
      </c>
      <c r="Y31" s="112">
        <v>81</v>
      </c>
      <c r="Z31" s="112">
        <v>76</v>
      </c>
      <c r="AB31" s="117">
        <f t="shared" si="2"/>
        <v>6.3333333333333339E-2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21</v>
      </c>
      <c r="W32" s="116">
        <v>24</v>
      </c>
      <c r="X32" s="116">
        <v>21</v>
      </c>
      <c r="Y32" s="112">
        <v>26</v>
      </c>
      <c r="Z32" s="112">
        <v>29</v>
      </c>
      <c r="AB32" s="117">
        <f t="shared" si="2"/>
        <v>2.4166666666666666E-2</v>
      </c>
    </row>
    <row r="33" spans="19:32" x14ac:dyDescent="0.25">
      <c r="S33" s="115" t="s">
        <v>79</v>
      </c>
      <c r="T33" s="115"/>
      <c r="U33" s="116"/>
      <c r="V33" s="116">
        <v>20</v>
      </c>
      <c r="W33" s="116">
        <v>25</v>
      </c>
      <c r="X33" s="116">
        <v>15</v>
      </c>
      <c r="Y33" s="112">
        <v>20</v>
      </c>
      <c r="Z33" s="112">
        <v>21</v>
      </c>
      <c r="AB33" s="117">
        <f t="shared" si="2"/>
        <v>1.7500000000000002E-2</v>
      </c>
    </row>
    <row r="34" spans="19:32" x14ac:dyDescent="0.25">
      <c r="S34" s="118" t="s">
        <v>53</v>
      </c>
      <c r="T34" s="118"/>
      <c r="U34" s="119"/>
      <c r="V34" s="119">
        <v>772</v>
      </c>
      <c r="W34" s="119">
        <v>1106</v>
      </c>
      <c r="X34" s="119">
        <v>913</v>
      </c>
      <c r="Y34" s="120">
        <v>1158</v>
      </c>
      <c r="Z34" s="120">
        <v>1200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423</v>
      </c>
      <c r="W37" s="112">
        <v>613</v>
      </c>
      <c r="X37" s="112">
        <v>486</v>
      </c>
      <c r="Y37" s="112">
        <v>623</v>
      </c>
      <c r="Z37" s="112">
        <v>606</v>
      </c>
      <c r="AB37" s="132">
        <f>Z37/Z40*100</f>
        <v>80.158730158730165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87</v>
      </c>
      <c r="W38" s="112">
        <v>121</v>
      </c>
      <c r="X38" s="112">
        <v>91</v>
      </c>
      <c r="Y38" s="112">
        <v>139</v>
      </c>
      <c r="Z38" s="112">
        <v>150</v>
      </c>
      <c r="AB38" s="132">
        <f>Z38/Z40*100</f>
        <v>19.841269841269842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510</v>
      </c>
      <c r="W40" s="112">
        <v>734</v>
      </c>
      <c r="X40" s="112">
        <v>577</v>
      </c>
      <c r="Y40" s="112">
        <v>762</v>
      </c>
      <c r="Z40" s="112">
        <v>756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1</v>
      </c>
    </row>
    <row r="45" spans="19:32" x14ac:dyDescent="0.25">
      <c r="S45" s="115" t="s">
        <v>37</v>
      </c>
      <c r="T45" s="115"/>
      <c r="U45" s="112"/>
      <c r="V45" s="112">
        <v>9</v>
      </c>
      <c r="W45" s="112">
        <v>18</v>
      </c>
      <c r="X45" s="112">
        <v>18</v>
      </c>
      <c r="Y45" s="112">
        <v>22</v>
      </c>
      <c r="Z45" s="112">
        <v>26</v>
      </c>
    </row>
    <row r="46" spans="19:32" x14ac:dyDescent="0.25">
      <c r="S46" s="115" t="s">
        <v>38</v>
      </c>
      <c r="T46" s="115"/>
      <c r="U46" s="112"/>
      <c r="V46" s="112">
        <v>30</v>
      </c>
      <c r="W46" s="112">
        <v>39</v>
      </c>
      <c r="X46" s="112">
        <v>17</v>
      </c>
      <c r="Y46" s="112">
        <v>46</v>
      </c>
      <c r="Z46" s="112">
        <v>49</v>
      </c>
    </row>
    <row r="47" spans="19:32" x14ac:dyDescent="0.25">
      <c r="S47" s="115" t="s">
        <v>39</v>
      </c>
      <c r="T47" s="115"/>
      <c r="U47" s="112"/>
      <c r="V47" s="112">
        <v>23</v>
      </c>
      <c r="W47" s="112">
        <v>42</v>
      </c>
      <c r="X47" s="112">
        <v>41</v>
      </c>
      <c r="Y47" s="112">
        <v>56</v>
      </c>
      <c r="Z47" s="112">
        <v>53</v>
      </c>
    </row>
    <row r="48" spans="19:32" x14ac:dyDescent="0.25">
      <c r="S48" s="115" t="s">
        <v>40</v>
      </c>
      <c r="T48" s="115"/>
      <c r="U48" s="112"/>
      <c r="V48" s="112">
        <v>25</v>
      </c>
      <c r="W48" s="112">
        <v>67</v>
      </c>
      <c r="X48" s="112">
        <v>33</v>
      </c>
      <c r="Y48" s="112">
        <v>63</v>
      </c>
      <c r="Z48" s="112">
        <v>74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41</v>
      </c>
      <c r="W49" s="112">
        <v>58</v>
      </c>
      <c r="X49" s="112">
        <v>48</v>
      </c>
      <c r="Y49" s="112">
        <v>49</v>
      </c>
      <c r="Z49" s="112">
        <v>55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Winton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32</v>
      </c>
      <c r="W50" s="112">
        <v>45</v>
      </c>
      <c r="X50" s="112">
        <v>35</v>
      </c>
      <c r="Y50" s="112">
        <v>43</v>
      </c>
      <c r="Z50" s="112">
        <v>49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42</v>
      </c>
      <c r="W51" s="112">
        <v>42</v>
      </c>
      <c r="X51" s="112">
        <v>45</v>
      </c>
      <c r="Y51" s="112">
        <v>58</v>
      </c>
      <c r="Z51" s="112">
        <v>49</v>
      </c>
    </row>
    <row r="52" spans="1:26" ht="15" customHeight="1" x14ac:dyDescent="0.25">
      <c r="S52" s="115" t="s">
        <v>44</v>
      </c>
      <c r="T52" s="115"/>
      <c r="U52" s="112"/>
      <c r="V52" s="112">
        <v>41</v>
      </c>
      <c r="W52" s="112">
        <v>46</v>
      </c>
      <c r="X52" s="112">
        <v>38</v>
      </c>
      <c r="Y52" s="112">
        <v>42</v>
      </c>
      <c r="Z52" s="112">
        <v>37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34</v>
      </c>
      <c r="W53" s="112">
        <v>48</v>
      </c>
      <c r="X53" s="112">
        <v>36</v>
      </c>
      <c r="Y53" s="112">
        <v>56</v>
      </c>
      <c r="Z53" s="112">
        <v>50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41</v>
      </c>
      <c r="W54" s="112">
        <v>50</v>
      </c>
      <c r="X54" s="112">
        <v>37</v>
      </c>
      <c r="Y54" s="112">
        <v>42</v>
      </c>
      <c r="Z54" s="112">
        <v>42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41</v>
      </c>
      <c r="W55" s="112">
        <v>65</v>
      </c>
      <c r="X55" s="112">
        <v>51</v>
      </c>
      <c r="Y55" s="112">
        <v>70</v>
      </c>
      <c r="Z55" s="112">
        <v>62</v>
      </c>
    </row>
    <row r="56" spans="1:26" ht="15" customHeight="1" x14ac:dyDescent="0.25">
      <c r="S56" s="115" t="s">
        <v>48</v>
      </c>
      <c r="T56" s="115"/>
      <c r="U56" s="112"/>
      <c r="V56" s="112">
        <v>14</v>
      </c>
      <c r="W56" s="112">
        <v>20</v>
      </c>
      <c r="X56" s="112">
        <v>18</v>
      </c>
      <c r="Y56" s="112">
        <v>27</v>
      </c>
      <c r="Z56" s="112">
        <v>33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</v>
      </c>
      <c r="W57" s="112">
        <v>11</v>
      </c>
      <c r="X57" s="112">
        <v>14</v>
      </c>
      <c r="Y57" s="112">
        <v>21</v>
      </c>
      <c r="Z57" s="112">
        <v>16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7</v>
      </c>
      <c r="W58" s="112">
        <v>8</v>
      </c>
      <c r="X58" s="112">
        <v>7</v>
      </c>
      <c r="Y58" s="112">
        <v>7</v>
      </c>
      <c r="Z58" s="112">
        <v>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5</v>
      </c>
      <c r="X59" s="112">
        <v>0</v>
      </c>
      <c r="Y59" s="112">
        <v>4</v>
      </c>
      <c r="Z59" s="112">
        <v>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386</v>
      </c>
      <c r="W61" s="112">
        <v>564</v>
      </c>
      <c r="X61" s="112">
        <v>439</v>
      </c>
      <c r="Y61" s="112">
        <v>592</v>
      </c>
      <c r="Z61" s="112">
        <v>608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6</v>
      </c>
      <c r="X63" s="112">
        <v>0</v>
      </c>
      <c r="Y63" s="112">
        <v>0</v>
      </c>
      <c r="Z63" s="112">
        <v>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</v>
      </c>
      <c r="W64" s="112">
        <v>11</v>
      </c>
      <c r="X64" s="112">
        <v>21</v>
      </c>
      <c r="Y64" s="112">
        <v>13</v>
      </c>
      <c r="Z64" s="112">
        <v>13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Winton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26</v>
      </c>
      <c r="W65" s="112">
        <v>28</v>
      </c>
      <c r="X65" s="112">
        <v>36</v>
      </c>
      <c r="Y65" s="112">
        <v>41</v>
      </c>
      <c r="Z65" s="112">
        <v>37</v>
      </c>
    </row>
    <row r="66" spans="1:26" x14ac:dyDescent="0.25">
      <c r="S66" s="115" t="s">
        <v>39</v>
      </c>
      <c r="T66" s="115"/>
      <c r="U66" s="112"/>
      <c r="V66" s="112">
        <v>29</v>
      </c>
      <c r="W66" s="112">
        <v>47</v>
      </c>
      <c r="X66" s="112">
        <v>30</v>
      </c>
      <c r="Y66" s="112">
        <v>63</v>
      </c>
      <c r="Z66" s="112">
        <v>57</v>
      </c>
    </row>
    <row r="67" spans="1:26" x14ac:dyDescent="0.25">
      <c r="S67" s="115" t="s">
        <v>40</v>
      </c>
      <c r="T67" s="115"/>
      <c r="U67" s="112"/>
      <c r="V67" s="112">
        <v>32</v>
      </c>
      <c r="W67" s="112">
        <v>71</v>
      </c>
      <c r="X67" s="112">
        <v>45</v>
      </c>
      <c r="Y67" s="112">
        <v>65</v>
      </c>
      <c r="Z67" s="112">
        <v>67</v>
      </c>
    </row>
    <row r="68" spans="1:26" x14ac:dyDescent="0.25">
      <c r="S68" s="115" t="s">
        <v>41</v>
      </c>
      <c r="T68" s="115"/>
      <c r="U68" s="112"/>
      <c r="V68" s="112">
        <v>42</v>
      </c>
      <c r="W68" s="112">
        <v>59</v>
      </c>
      <c r="X68" s="112">
        <v>48</v>
      </c>
      <c r="Y68" s="112">
        <v>48</v>
      </c>
      <c r="Z68" s="112">
        <v>52</v>
      </c>
    </row>
    <row r="69" spans="1:26" x14ac:dyDescent="0.25">
      <c r="S69" s="115" t="s">
        <v>42</v>
      </c>
      <c r="T69" s="115"/>
      <c r="U69" s="112"/>
      <c r="V69" s="112">
        <v>43</v>
      </c>
      <c r="W69" s="112">
        <v>50</v>
      </c>
      <c r="X69" s="112">
        <v>55</v>
      </c>
      <c r="Y69" s="112">
        <v>84</v>
      </c>
      <c r="Z69" s="112">
        <v>73</v>
      </c>
    </row>
    <row r="70" spans="1:26" x14ac:dyDescent="0.25">
      <c r="S70" s="115" t="s">
        <v>43</v>
      </c>
      <c r="T70" s="115"/>
      <c r="U70" s="112"/>
      <c r="V70" s="112">
        <v>29</v>
      </c>
      <c r="W70" s="112">
        <v>49</v>
      </c>
      <c r="X70" s="112">
        <v>37</v>
      </c>
      <c r="Y70" s="112">
        <v>40</v>
      </c>
      <c r="Z70" s="112">
        <v>43</v>
      </c>
    </row>
    <row r="71" spans="1:26" x14ac:dyDescent="0.25">
      <c r="S71" s="115" t="s">
        <v>44</v>
      </c>
      <c r="T71" s="115"/>
      <c r="U71" s="112"/>
      <c r="V71" s="112">
        <v>43</v>
      </c>
      <c r="W71" s="112">
        <v>48</v>
      </c>
      <c r="X71" s="112">
        <v>44</v>
      </c>
      <c r="Y71" s="112">
        <v>52</v>
      </c>
      <c r="Z71" s="112">
        <v>54</v>
      </c>
    </row>
    <row r="72" spans="1:26" x14ac:dyDescent="0.25">
      <c r="S72" s="115" t="s">
        <v>45</v>
      </c>
      <c r="T72" s="115"/>
      <c r="U72" s="112"/>
      <c r="V72" s="112">
        <v>38</v>
      </c>
      <c r="W72" s="112">
        <v>59</v>
      </c>
      <c r="X72" s="112">
        <v>45</v>
      </c>
      <c r="Y72" s="112">
        <v>40</v>
      </c>
      <c r="Z72" s="112">
        <v>51</v>
      </c>
    </row>
    <row r="73" spans="1:26" x14ac:dyDescent="0.25">
      <c r="S73" s="115" t="s">
        <v>46</v>
      </c>
      <c r="T73" s="115"/>
      <c r="U73" s="112"/>
      <c r="V73" s="112">
        <v>38</v>
      </c>
      <c r="W73" s="112">
        <v>36</v>
      </c>
      <c r="X73" s="112">
        <v>39</v>
      </c>
      <c r="Y73" s="112">
        <v>55</v>
      </c>
      <c r="Z73" s="112">
        <v>49</v>
      </c>
    </row>
    <row r="74" spans="1:26" x14ac:dyDescent="0.25">
      <c r="S74" s="115" t="s">
        <v>47</v>
      </c>
      <c r="T74" s="115"/>
      <c r="U74" s="112"/>
      <c r="V74" s="112">
        <v>33</v>
      </c>
      <c r="W74" s="112">
        <v>40</v>
      </c>
      <c r="X74" s="112">
        <v>40</v>
      </c>
      <c r="Y74" s="112">
        <v>38</v>
      </c>
      <c r="Z74" s="112">
        <v>50</v>
      </c>
    </row>
    <row r="75" spans="1:26" x14ac:dyDescent="0.25">
      <c r="S75" s="115" t="s">
        <v>48</v>
      </c>
      <c r="T75" s="115"/>
      <c r="U75" s="112"/>
      <c r="V75" s="112">
        <v>10</v>
      </c>
      <c r="W75" s="112">
        <v>12</v>
      </c>
      <c r="X75" s="112">
        <v>17</v>
      </c>
      <c r="Y75" s="112">
        <v>21</v>
      </c>
      <c r="Z75" s="112">
        <v>24</v>
      </c>
    </row>
    <row r="76" spans="1:26" x14ac:dyDescent="0.25">
      <c r="S76" s="115" t="s">
        <v>49</v>
      </c>
      <c r="T76" s="115"/>
      <c r="U76" s="112"/>
      <c r="V76" s="112">
        <v>4</v>
      </c>
      <c r="W76" s="112">
        <v>8</v>
      </c>
      <c r="X76" s="112">
        <v>8</v>
      </c>
      <c r="Y76" s="112">
        <v>6</v>
      </c>
      <c r="Z76" s="112">
        <v>7</v>
      </c>
    </row>
    <row r="77" spans="1:26" x14ac:dyDescent="0.25">
      <c r="S77" s="115" t="s">
        <v>50</v>
      </c>
      <c r="T77" s="115"/>
      <c r="U77" s="112"/>
      <c r="V77" s="112">
        <v>6</v>
      </c>
      <c r="W77" s="112">
        <v>3</v>
      </c>
      <c r="X77" s="112">
        <v>7</v>
      </c>
      <c r="Y77" s="112">
        <v>5</v>
      </c>
      <c r="Z77" s="112">
        <v>5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6</v>
      </c>
      <c r="X78" s="112">
        <v>5</v>
      </c>
      <c r="Y78" s="112">
        <v>3</v>
      </c>
      <c r="Z78" s="112">
        <v>3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3</v>
      </c>
      <c r="X79" s="112">
        <v>0</v>
      </c>
      <c r="Y79" s="112">
        <v>3</v>
      </c>
      <c r="Z79" s="112">
        <v>2</v>
      </c>
    </row>
    <row r="80" spans="1:26" x14ac:dyDescent="0.25">
      <c r="S80" s="118" t="s">
        <v>53</v>
      </c>
      <c r="T80" s="118"/>
      <c r="U80" s="112"/>
      <c r="V80" s="112">
        <v>385</v>
      </c>
      <c r="W80" s="112">
        <v>548</v>
      </c>
      <c r="X80" s="112">
        <v>470</v>
      </c>
      <c r="Y80" s="112">
        <v>567</v>
      </c>
      <c r="Z80" s="112">
        <v>590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Winton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18</v>
      </c>
      <c r="W83" s="112">
        <v>26</v>
      </c>
      <c r="X83" s="112">
        <v>20</v>
      </c>
      <c r="Y83" s="112">
        <v>33</v>
      </c>
      <c r="Z83" s="112">
        <v>29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12</v>
      </c>
      <c r="W84" s="112">
        <v>12</v>
      </c>
      <c r="X84" s="112">
        <v>14</v>
      </c>
      <c r="Y84" s="112">
        <v>14</v>
      </c>
      <c r="Z84" s="112">
        <v>7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36</v>
      </c>
      <c r="W85" s="112">
        <v>53</v>
      </c>
      <c r="X85" s="112">
        <v>50</v>
      </c>
      <c r="Y85" s="112">
        <v>56</v>
      </c>
      <c r="Z85" s="112">
        <v>43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1,200</v>
      </c>
      <c r="D86" s="96">
        <f t="shared" ref="D86:D91" si="4">AD4</f>
        <v>3.6269430051813378E-2</v>
      </c>
      <c r="E86" s="97">
        <f t="shared" ref="E86:E91" si="5">AD4</f>
        <v>3.6269430051813378E-2</v>
      </c>
      <c r="F86" s="96">
        <f t="shared" ref="F86:F91" si="6">AF4</f>
        <v>0.55844155844155852</v>
      </c>
      <c r="G86" s="97">
        <f t="shared" ref="G86:G91" si="7">AF4</f>
        <v>0.55844155844155852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12</v>
      </c>
      <c r="W86" s="112">
        <v>14</v>
      </c>
      <c r="X86" s="112">
        <v>18</v>
      </c>
      <c r="Y86" s="112">
        <v>15</v>
      </c>
      <c r="Z86" s="112">
        <v>12</v>
      </c>
    </row>
    <row r="87" spans="1:30" ht="15" customHeight="1" x14ac:dyDescent="0.25">
      <c r="A87" s="98" t="s">
        <v>4</v>
      </c>
      <c r="B87" s="49"/>
      <c r="C87" s="57" t="str">
        <f t="shared" si="3"/>
        <v>608</v>
      </c>
      <c r="D87" s="96">
        <f t="shared" si="4"/>
        <v>2.7027027027026973E-2</v>
      </c>
      <c r="E87" s="97">
        <f t="shared" si="5"/>
        <v>2.7027027027026973E-2</v>
      </c>
      <c r="F87" s="96">
        <f t="shared" si="6"/>
        <v>0.56298200514138808</v>
      </c>
      <c r="G87" s="97">
        <f t="shared" si="7"/>
        <v>0.56298200514138808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9</v>
      </c>
      <c r="W87" s="112">
        <v>6</v>
      </c>
      <c r="X87" s="112">
        <v>0</v>
      </c>
      <c r="Y87" s="112">
        <v>4</v>
      </c>
      <c r="Z87" s="112">
        <v>7</v>
      </c>
    </row>
    <row r="88" spans="1:30" ht="15" customHeight="1" x14ac:dyDescent="0.25">
      <c r="A88" s="98" t="s">
        <v>5</v>
      </c>
      <c r="B88" s="49"/>
      <c r="C88" s="57" t="str">
        <f t="shared" si="3"/>
        <v>590</v>
      </c>
      <c r="D88" s="96">
        <f t="shared" si="4"/>
        <v>3.327495621716281E-2</v>
      </c>
      <c r="E88" s="97">
        <f t="shared" si="5"/>
        <v>3.327495621716281E-2</v>
      </c>
      <c r="F88" s="96">
        <f t="shared" si="6"/>
        <v>0.54450261780104703</v>
      </c>
      <c r="G88" s="97">
        <f t="shared" si="7"/>
        <v>0.54450261780104703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5</v>
      </c>
      <c r="W88" s="112">
        <v>12</v>
      </c>
      <c r="X88" s="112">
        <v>9</v>
      </c>
      <c r="Y88" s="112">
        <v>13</v>
      </c>
      <c r="Z88" s="112">
        <v>10</v>
      </c>
    </row>
    <row r="89" spans="1:30" ht="15" customHeight="1" x14ac:dyDescent="0.25">
      <c r="A89" s="49" t="s">
        <v>6</v>
      </c>
      <c r="B89" s="49"/>
      <c r="C89" s="57" t="str">
        <f t="shared" si="3"/>
        <v>753</v>
      </c>
      <c r="D89" s="96">
        <f t="shared" si="4"/>
        <v>-6.5963060686016206E-3</v>
      </c>
      <c r="E89" s="97">
        <f t="shared" si="5"/>
        <v>-6.5963060686016206E-3</v>
      </c>
      <c r="F89" s="96">
        <f t="shared" si="6"/>
        <v>0.4970178926441351</v>
      </c>
      <c r="G89" s="97">
        <f t="shared" si="7"/>
        <v>0.4970178926441351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45</v>
      </c>
      <c r="W89" s="112">
        <v>50</v>
      </c>
      <c r="X89" s="112">
        <v>36</v>
      </c>
      <c r="Y89" s="112">
        <v>44</v>
      </c>
      <c r="Z89" s="112">
        <v>44</v>
      </c>
    </row>
    <row r="90" spans="1:30" ht="15" customHeight="1" x14ac:dyDescent="0.25">
      <c r="A90" s="49" t="s">
        <v>98</v>
      </c>
      <c r="B90" s="49"/>
      <c r="C90" s="57" t="str">
        <f t="shared" si="3"/>
        <v>$44,407</v>
      </c>
      <c r="D90" s="96">
        <f t="shared" si="4"/>
        <v>4.8127923202271994E-2</v>
      </c>
      <c r="E90" s="97">
        <f t="shared" si="5"/>
        <v>4.8127923202271994E-2</v>
      </c>
      <c r="F90" s="96">
        <f t="shared" si="6"/>
        <v>4.163539125539506E-2</v>
      </c>
      <c r="G90" s="97">
        <f t="shared" si="7"/>
        <v>4.163539125539506E-2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51</v>
      </c>
      <c r="W90" s="112">
        <v>71</v>
      </c>
      <c r="X90" s="112">
        <v>58</v>
      </c>
      <c r="Y90" s="112">
        <v>73</v>
      </c>
      <c r="Z90" s="112">
        <v>89</v>
      </c>
    </row>
    <row r="91" spans="1:30" ht="15" customHeight="1" x14ac:dyDescent="0.25">
      <c r="A91" s="49" t="s">
        <v>7</v>
      </c>
      <c r="B91" s="49"/>
      <c r="C91" s="57" t="str">
        <f t="shared" si="3"/>
        <v>$44.1 mil</v>
      </c>
      <c r="D91" s="96">
        <f t="shared" si="4"/>
        <v>-9.9520430698196161E-2</v>
      </c>
      <c r="E91" s="97">
        <f t="shared" si="5"/>
        <v>-9.9520430698196161E-2</v>
      </c>
      <c r="F91" s="96">
        <f t="shared" si="6"/>
        <v>0.75560325893812119</v>
      </c>
      <c r="G91" s="97">
        <f t="shared" si="7"/>
        <v>0.75560325893812119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268</v>
      </c>
      <c r="W91" s="112">
        <v>394</v>
      </c>
      <c r="X91" s="112">
        <v>294</v>
      </c>
      <c r="Y91" s="112">
        <v>394</v>
      </c>
      <c r="Z91" s="112">
        <v>387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14</v>
      </c>
      <c r="W93" s="112">
        <v>22</v>
      </c>
      <c r="X93" s="112">
        <v>18</v>
      </c>
      <c r="Y93" s="112">
        <v>35</v>
      </c>
      <c r="Z93" s="112">
        <v>31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27</v>
      </c>
      <c r="W94" s="112">
        <v>35</v>
      </c>
      <c r="X94" s="112">
        <v>39</v>
      </c>
      <c r="Y94" s="112">
        <v>41</v>
      </c>
      <c r="Z94" s="112">
        <v>38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12</v>
      </c>
      <c r="W95" s="112">
        <v>9</v>
      </c>
      <c r="X95" s="112">
        <v>7</v>
      </c>
      <c r="Y95" s="112">
        <v>10</v>
      </c>
      <c r="Z95" s="112">
        <v>11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49</v>
      </c>
      <c r="W96" s="112">
        <v>43</v>
      </c>
      <c r="X96" s="112">
        <v>47</v>
      </c>
      <c r="Y96" s="112">
        <v>45</v>
      </c>
      <c r="Z96" s="112">
        <v>54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41</v>
      </c>
      <c r="W97" s="112">
        <v>51</v>
      </c>
      <c r="X97" s="112">
        <v>41</v>
      </c>
      <c r="Y97" s="112">
        <v>51</v>
      </c>
      <c r="Z97" s="112">
        <v>47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14</v>
      </c>
      <c r="W98" s="112">
        <v>19</v>
      </c>
      <c r="X98" s="112">
        <v>20</v>
      </c>
      <c r="Y98" s="112">
        <v>25</v>
      </c>
      <c r="Z98" s="112">
        <v>29</v>
      </c>
    </row>
    <row r="99" spans="1:32" ht="15" customHeight="1" x14ac:dyDescent="0.25">
      <c r="S99" s="115" t="s">
        <v>199</v>
      </c>
      <c r="T99" s="115"/>
      <c r="U99" s="112"/>
      <c r="V99" s="112">
        <v>4</v>
      </c>
      <c r="W99" s="112">
        <v>5</v>
      </c>
      <c r="X99" s="112">
        <v>4</v>
      </c>
      <c r="Y99" s="112">
        <v>5</v>
      </c>
      <c r="Z99" s="112">
        <v>4</v>
      </c>
    </row>
    <row r="100" spans="1:32" ht="15" customHeight="1" x14ac:dyDescent="0.25">
      <c r="S100" s="115" t="s">
        <v>58</v>
      </c>
      <c r="T100" s="115"/>
      <c r="U100" s="112"/>
      <c r="V100" s="112">
        <v>18</v>
      </c>
      <c r="W100" s="112">
        <v>47</v>
      </c>
      <c r="X100" s="112">
        <v>36</v>
      </c>
      <c r="Y100" s="112">
        <v>45</v>
      </c>
      <c r="Z100" s="112">
        <v>47</v>
      </c>
    </row>
    <row r="101" spans="1:32" x14ac:dyDescent="0.25">
      <c r="A101" s="18"/>
      <c r="S101" s="118" t="s">
        <v>53</v>
      </c>
      <c r="T101" s="118"/>
      <c r="U101" s="112"/>
      <c r="V101" s="112">
        <v>244</v>
      </c>
      <c r="W101" s="112">
        <v>348</v>
      </c>
      <c r="X101" s="112">
        <v>278</v>
      </c>
      <c r="Y101" s="112">
        <v>366</v>
      </c>
      <c r="Z101" s="112">
        <v>363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513</v>
      </c>
      <c r="W104" s="112">
        <v>565</v>
      </c>
      <c r="X104" s="112">
        <v>626</v>
      </c>
      <c r="Y104" s="112">
        <v>674</v>
      </c>
      <c r="Z104" s="112">
        <v>674</v>
      </c>
      <c r="AB104" s="109" t="str">
        <f>TEXT(Z104,"###,###")</f>
        <v>674</v>
      </c>
      <c r="AD104" s="130">
        <f>Z104/($Z$4)*100</f>
        <v>56.166666666666664</v>
      </c>
      <c r="AF104" s="109"/>
    </row>
    <row r="105" spans="1:32" x14ac:dyDescent="0.25">
      <c r="S105" s="115" t="s">
        <v>17</v>
      </c>
      <c r="T105" s="115"/>
      <c r="U105" s="112"/>
      <c r="V105" s="112">
        <v>258</v>
      </c>
      <c r="W105" s="112">
        <v>283</v>
      </c>
      <c r="X105" s="112">
        <v>276</v>
      </c>
      <c r="Y105" s="112">
        <v>306</v>
      </c>
      <c r="Z105" s="112">
        <v>303</v>
      </c>
      <c r="AB105" s="109" t="str">
        <f>TEXT(Z105,"###,###")</f>
        <v>303</v>
      </c>
      <c r="AD105" s="130">
        <f>Z105/($Z$4)*100</f>
        <v>25.25</v>
      </c>
      <c r="AF105" s="109"/>
    </row>
    <row r="106" spans="1:32" x14ac:dyDescent="0.25">
      <c r="S106" s="118" t="s">
        <v>53</v>
      </c>
      <c r="T106" s="118"/>
      <c r="U106" s="120"/>
      <c r="V106" s="120">
        <v>771</v>
      </c>
      <c r="W106" s="120">
        <v>848</v>
      </c>
      <c r="X106" s="120">
        <v>902</v>
      </c>
      <c r="Y106" s="120">
        <v>980</v>
      </c>
      <c r="Z106" s="120">
        <v>977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124</v>
      </c>
      <c r="W108" s="112">
        <v>239</v>
      </c>
      <c r="X108" s="112">
        <v>126</v>
      </c>
      <c r="Y108" s="112">
        <v>243</v>
      </c>
      <c r="Z108" s="112">
        <v>210</v>
      </c>
      <c r="AB108" s="109" t="str">
        <f>TEXT(Z108,"###,###")</f>
        <v>210</v>
      </c>
      <c r="AD108" s="130">
        <f>Z108/($Z$4)*100</f>
        <v>17.5</v>
      </c>
      <c r="AF108" s="109"/>
    </row>
    <row r="109" spans="1:32" x14ac:dyDescent="0.25">
      <c r="S109" s="115" t="s">
        <v>20</v>
      </c>
      <c r="T109" s="115"/>
      <c r="U109" s="112"/>
      <c r="V109" s="112">
        <v>138</v>
      </c>
      <c r="W109" s="112">
        <v>182</v>
      </c>
      <c r="X109" s="112">
        <v>162</v>
      </c>
      <c r="Y109" s="112">
        <v>216</v>
      </c>
      <c r="Z109" s="112">
        <v>256</v>
      </c>
      <c r="AB109" s="109" t="str">
        <f>TEXT(Z109,"###,###")</f>
        <v>256</v>
      </c>
      <c r="AD109" s="130">
        <f>Z109/($Z$4)*100</f>
        <v>21.333333333333336</v>
      </c>
      <c r="AF109" s="109"/>
    </row>
    <row r="110" spans="1:32" x14ac:dyDescent="0.25">
      <c r="S110" s="115" t="s">
        <v>21</v>
      </c>
      <c r="T110" s="115"/>
      <c r="U110" s="112"/>
      <c r="V110" s="112">
        <v>209</v>
      </c>
      <c r="W110" s="112">
        <v>217</v>
      </c>
      <c r="X110" s="112">
        <v>285</v>
      </c>
      <c r="Y110" s="112">
        <v>253</v>
      </c>
      <c r="Z110" s="112">
        <v>280</v>
      </c>
      <c r="AB110" s="109" t="str">
        <f>TEXT(Z110,"###,###")</f>
        <v>280</v>
      </c>
      <c r="AD110" s="130">
        <f>Z110/($Z$4)*100</f>
        <v>23.333333333333332</v>
      </c>
      <c r="AF110" s="109"/>
    </row>
    <row r="111" spans="1:32" x14ac:dyDescent="0.25">
      <c r="S111" s="115" t="s">
        <v>22</v>
      </c>
      <c r="T111" s="115"/>
      <c r="U111" s="112"/>
      <c r="V111" s="112">
        <v>185</v>
      </c>
      <c r="W111" s="112">
        <v>212</v>
      </c>
      <c r="X111" s="112">
        <v>194</v>
      </c>
      <c r="Y111" s="112">
        <v>219</v>
      </c>
      <c r="Z111" s="112">
        <v>221</v>
      </c>
      <c r="AB111" s="109" t="str">
        <f>TEXT(Z111,"###,###")</f>
        <v>221</v>
      </c>
      <c r="AD111" s="130">
        <f>Z111/($Z$4)*100</f>
        <v>18.416666666666668</v>
      </c>
      <c r="AF111" s="109"/>
    </row>
    <row r="112" spans="1:32" x14ac:dyDescent="0.25">
      <c r="S112" s="118" t="s">
        <v>53</v>
      </c>
      <c r="T112" s="118"/>
      <c r="U112" s="112"/>
      <c r="V112" s="112">
        <v>768</v>
      </c>
      <c r="W112" s="112">
        <v>1108</v>
      </c>
      <c r="X112" s="112">
        <v>910</v>
      </c>
      <c r="Y112" s="112">
        <v>1157</v>
      </c>
      <c r="Z112" s="112">
        <v>1200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43.56</v>
      </c>
      <c r="W118" s="131">
        <v>43.5</v>
      </c>
      <c r="X118" s="131">
        <v>43.7</v>
      </c>
      <c r="Y118" s="131">
        <v>43.09</v>
      </c>
      <c r="Z118" s="131">
        <v>43.63</v>
      </c>
      <c r="AB118" s="109" t="str">
        <f>TEXT(Z118,"##.0")</f>
        <v>43.6</v>
      </c>
    </row>
    <row r="120" spans="19:32" x14ac:dyDescent="0.25">
      <c r="S120" s="101" t="s">
        <v>100</v>
      </c>
      <c r="T120" s="112"/>
      <c r="U120" s="112"/>
      <c r="V120" s="112">
        <v>355</v>
      </c>
      <c r="W120" s="112">
        <v>437</v>
      </c>
      <c r="X120" s="112">
        <v>423</v>
      </c>
      <c r="Y120" s="112">
        <v>485</v>
      </c>
      <c r="Z120" s="112">
        <v>474</v>
      </c>
      <c r="AB120" s="109" t="str">
        <f>TEXT(Z120,"###,###")</f>
        <v>474</v>
      </c>
    </row>
    <row r="121" spans="19:32" x14ac:dyDescent="0.25">
      <c r="S121" s="101" t="s">
        <v>101</v>
      </c>
      <c r="T121" s="112"/>
      <c r="U121" s="112"/>
      <c r="V121" s="112">
        <v>77</v>
      </c>
      <c r="W121" s="112">
        <v>175</v>
      </c>
      <c r="X121" s="112">
        <v>76</v>
      </c>
      <c r="Y121" s="112">
        <v>144</v>
      </c>
      <c r="Z121" s="112">
        <v>162</v>
      </c>
      <c r="AB121" s="109" t="str">
        <f>TEXT(Z121,"###,###")</f>
        <v>162</v>
      </c>
    </row>
    <row r="122" spans="19:32" x14ac:dyDescent="0.25">
      <c r="S122" s="101" t="s">
        <v>102</v>
      </c>
      <c r="T122" s="112"/>
      <c r="U122" s="112"/>
      <c r="V122" s="112">
        <v>78</v>
      </c>
      <c r="W122" s="112">
        <v>124</v>
      </c>
      <c r="X122" s="112">
        <v>79</v>
      </c>
      <c r="Y122" s="112">
        <v>125</v>
      </c>
      <c r="Z122" s="112">
        <v>117</v>
      </c>
      <c r="AB122" s="109" t="str">
        <f>TEXT(Z122,"###,###")</f>
        <v>117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433</v>
      </c>
      <c r="W124" s="112">
        <v>561</v>
      </c>
      <c r="X124" s="112">
        <v>502</v>
      </c>
      <c r="Y124" s="112">
        <v>610</v>
      </c>
      <c r="Z124" s="112">
        <v>591</v>
      </c>
      <c r="AB124" s="109" t="str">
        <f>TEXT(Z124,"###,###")</f>
        <v>591</v>
      </c>
      <c r="AD124" s="127">
        <f>Z124/$Z$7*100</f>
        <v>78.486055776892428</v>
      </c>
    </row>
    <row r="125" spans="19:32" x14ac:dyDescent="0.25">
      <c r="S125" s="101" t="s">
        <v>104</v>
      </c>
      <c r="T125" s="112"/>
      <c r="U125" s="112"/>
      <c r="V125" s="112">
        <v>155</v>
      </c>
      <c r="W125" s="112">
        <v>299</v>
      </c>
      <c r="X125" s="112">
        <v>155</v>
      </c>
      <c r="Y125" s="112">
        <v>269</v>
      </c>
      <c r="Z125" s="112">
        <v>279</v>
      </c>
      <c r="AB125" s="109" t="str">
        <f>TEXT(Z125,"###,###")</f>
        <v>279</v>
      </c>
      <c r="AD125" s="127">
        <f>Z125/$Z$7*100</f>
        <v>37.051792828685258</v>
      </c>
    </row>
    <row r="127" spans="19:32" x14ac:dyDescent="0.25">
      <c r="S127" s="101" t="s">
        <v>105</v>
      </c>
      <c r="T127" s="112"/>
      <c r="U127" s="112"/>
      <c r="V127" s="112">
        <v>263</v>
      </c>
      <c r="W127" s="112">
        <v>392</v>
      </c>
      <c r="X127" s="112">
        <v>296</v>
      </c>
      <c r="Y127" s="112">
        <v>392</v>
      </c>
      <c r="Z127" s="112">
        <v>391</v>
      </c>
      <c r="AB127" s="109" t="str">
        <f>TEXT(Z127,"###,###")</f>
        <v>391</v>
      </c>
      <c r="AD127" s="127">
        <f>Z127/$Z$7*100</f>
        <v>51.925630810092962</v>
      </c>
    </row>
    <row r="128" spans="19:32" x14ac:dyDescent="0.25">
      <c r="S128" s="101" t="s">
        <v>106</v>
      </c>
      <c r="T128" s="112"/>
      <c r="U128" s="112"/>
      <c r="V128" s="112">
        <v>242</v>
      </c>
      <c r="W128" s="112">
        <v>345</v>
      </c>
      <c r="X128" s="112">
        <v>279</v>
      </c>
      <c r="Y128" s="112">
        <v>363</v>
      </c>
      <c r="Z128" s="112">
        <v>360</v>
      </c>
      <c r="AB128" s="109" t="str">
        <f>TEXT(Z128,"###,###")</f>
        <v>360</v>
      </c>
      <c r="AD128" s="127">
        <f>Z128/$Z$7*100</f>
        <v>47.808764940239044</v>
      </c>
    </row>
    <row r="130" spans="19:20" x14ac:dyDescent="0.25">
      <c r="S130" s="101" t="s">
        <v>280</v>
      </c>
      <c r="T130" s="127">
        <v>62.948207171314742</v>
      </c>
    </row>
    <row r="131" spans="19:20" x14ac:dyDescent="0.25">
      <c r="S131" s="101" t="s">
        <v>281</v>
      </c>
      <c r="T131" s="127">
        <v>21.513944223107568</v>
      </c>
    </row>
    <row r="132" spans="19:20" x14ac:dyDescent="0.25">
      <c r="S132" s="101" t="s">
        <v>282</v>
      </c>
      <c r="T132" s="127">
        <v>15.53784860557769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C10C921-6DB1-4CBA-B502-0F3CECA9EC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70436B2-57E5-4882-B936-A361F7220E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1F0CAC8-3711-4080-B4BB-CFD45BB7CB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9F0CCE4-113F-47B7-A25D-B0741CEF57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5FA05-B7BD-4327-ADDB-A0DC097B5A4C}">
  <sheetPr codeName="Sheet14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189</v>
      </c>
      <c r="T1" s="99"/>
      <c r="U1" s="99"/>
      <c r="V1" s="99"/>
      <c r="W1" s="99"/>
      <c r="X1" s="99"/>
      <c r="Y1" s="100" t="s">
        <v>272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189</v>
      </c>
      <c r="Y3" s="105" t="s">
        <v>272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9.76 Woorabinda,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394</v>
      </c>
      <c r="W4" s="108">
        <v>378</v>
      </c>
      <c r="X4" s="108">
        <v>456</v>
      </c>
      <c r="Y4" s="108">
        <v>448</v>
      </c>
      <c r="Z4" s="108">
        <v>416</v>
      </c>
      <c r="AB4" s="109" t="str">
        <f>TEXT(Z4,"###,###")</f>
        <v>416</v>
      </c>
      <c r="AD4" s="110">
        <f>Z4/Y4-1</f>
        <v>-7.1428571428571397E-2</v>
      </c>
      <c r="AF4" s="110">
        <f>Z4/V4-1</f>
        <v>5.5837563451776706E-2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197</v>
      </c>
      <c r="W5" s="108">
        <v>189</v>
      </c>
      <c r="X5" s="108">
        <v>250</v>
      </c>
      <c r="Y5" s="108">
        <v>247</v>
      </c>
      <c r="Z5" s="108">
        <v>220</v>
      </c>
      <c r="AB5" s="109" t="str">
        <f>TEXT(Z5,"###,###")</f>
        <v>220</v>
      </c>
      <c r="AD5" s="110">
        <f t="shared" ref="AD5:AD9" si="0">Z5/Y5-1</f>
        <v>-0.10931174089068829</v>
      </c>
      <c r="AF5" s="110">
        <f t="shared" ref="AF5:AF9" si="1">Z5/V5-1</f>
        <v>0.11675126903553301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197</v>
      </c>
      <c r="W6" s="108">
        <v>189</v>
      </c>
      <c r="X6" s="108">
        <v>206</v>
      </c>
      <c r="Y6" s="108">
        <v>201</v>
      </c>
      <c r="Z6" s="108">
        <v>193</v>
      </c>
      <c r="AB6" s="109" t="str">
        <f>TEXT(Z6,"###,###")</f>
        <v>193</v>
      </c>
      <c r="AD6" s="110">
        <f t="shared" si="0"/>
        <v>-3.9800995024875663E-2</v>
      </c>
      <c r="AF6" s="110">
        <f t="shared" si="1"/>
        <v>-2.0304568527918732E-2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311</v>
      </c>
      <c r="W7" s="108">
        <v>304</v>
      </c>
      <c r="X7" s="108">
        <v>335</v>
      </c>
      <c r="Y7" s="108">
        <v>316</v>
      </c>
      <c r="Z7" s="108">
        <v>307</v>
      </c>
      <c r="AB7" s="109" t="str">
        <f>TEXT(Z7,"###,###")</f>
        <v>307</v>
      </c>
      <c r="AD7" s="110">
        <f t="shared" si="0"/>
        <v>-2.8481012658227889E-2</v>
      </c>
      <c r="AF7" s="110">
        <f t="shared" si="1"/>
        <v>-1.2861736334405127E-2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416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307</v>
      </c>
      <c r="P8" s="67"/>
      <c r="S8" s="107" t="s">
        <v>84</v>
      </c>
      <c r="T8" s="108"/>
      <c r="U8" s="108"/>
      <c r="V8" s="108">
        <v>28008</v>
      </c>
      <c r="W8" s="108">
        <v>33146.29</v>
      </c>
      <c r="X8" s="108">
        <v>30533</v>
      </c>
      <c r="Y8" s="108">
        <v>27942.639999999999</v>
      </c>
      <c r="Z8" s="108">
        <v>30154</v>
      </c>
      <c r="AB8" s="109" t="str">
        <f>TEXT(Z8,"$###,###")</f>
        <v>$30,154</v>
      </c>
      <c r="AD8" s="110">
        <f t="shared" si="0"/>
        <v>7.9139265294904115E-2</v>
      </c>
      <c r="AF8" s="110">
        <f t="shared" si="1"/>
        <v>7.6620965438446209E-2</v>
      </c>
    </row>
    <row r="9" spans="1:32" x14ac:dyDescent="0.25">
      <c r="A9" s="30" t="s">
        <v>14</v>
      </c>
      <c r="B9" s="71"/>
      <c r="C9" s="72"/>
      <c r="D9" s="73">
        <f>AD104</f>
        <v>45.913461538461533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51.791530944625407</v>
      </c>
      <c r="P9" s="74" t="s">
        <v>85</v>
      </c>
      <c r="S9" s="107" t="s">
        <v>7</v>
      </c>
      <c r="T9" s="108"/>
      <c r="U9" s="108"/>
      <c r="V9" s="108">
        <v>11613863</v>
      </c>
      <c r="W9" s="108">
        <v>13485576</v>
      </c>
      <c r="X9" s="108">
        <v>12862657</v>
      </c>
      <c r="Y9" s="108">
        <v>11314560</v>
      </c>
      <c r="Z9" s="108">
        <v>12002195</v>
      </c>
      <c r="AB9" s="109" t="str">
        <f>TEXT(Z9/1000000,"$#,###.0")&amp;" mil"</f>
        <v>$12.0 mil</v>
      </c>
      <c r="AD9" s="110">
        <f t="shared" si="0"/>
        <v>6.0774347389558336E-2</v>
      </c>
      <c r="AF9" s="110">
        <f t="shared" si="1"/>
        <v>3.3436936530076178E-2</v>
      </c>
    </row>
    <row r="10" spans="1:32" x14ac:dyDescent="0.25">
      <c r="A10" s="30" t="s">
        <v>17</v>
      </c>
      <c r="B10" s="71"/>
      <c r="C10" s="72"/>
      <c r="D10" s="73">
        <f>AD105</f>
        <v>55.769230769230774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47.88273615635179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97.068403908794792</v>
      </c>
      <c r="P11" s="74" t="s">
        <v>85</v>
      </c>
      <c r="S11" s="107" t="s">
        <v>29</v>
      </c>
      <c r="T11" s="112"/>
      <c r="U11" s="112"/>
      <c r="V11" s="112">
        <v>379</v>
      </c>
      <c r="W11" s="112">
        <v>371</v>
      </c>
      <c r="X11" s="112">
        <v>451</v>
      </c>
      <c r="Y11" s="112">
        <v>441</v>
      </c>
      <c r="Z11" s="112">
        <v>406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1.3029315960912053</v>
      </c>
      <c r="P12" s="74" t="s">
        <v>85</v>
      </c>
      <c r="S12" s="107" t="s">
        <v>30</v>
      </c>
      <c r="T12" s="112"/>
      <c r="U12" s="112"/>
      <c r="V12" s="112">
        <v>7</v>
      </c>
      <c r="W12" s="112">
        <v>5</v>
      </c>
      <c r="X12" s="112">
        <v>6</v>
      </c>
      <c r="Y12" s="112">
        <v>5</v>
      </c>
      <c r="Z12" s="112">
        <v>10</v>
      </c>
    </row>
    <row r="13" spans="1:32" ht="15" customHeight="1" x14ac:dyDescent="0.25">
      <c r="A13" s="30" t="s">
        <v>19</v>
      </c>
      <c r="B13" s="72"/>
      <c r="C13" s="72"/>
      <c r="D13" s="73">
        <f>AD108</f>
        <v>7.6923076923076925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1.6286644951140066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7.6923076923076925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37.8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42.788461538461533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18.151815181518153</v>
      </c>
      <c r="P15" s="74" t="s">
        <v>85</v>
      </c>
      <c r="S15" s="115" t="s">
        <v>61</v>
      </c>
      <c r="T15" s="115"/>
      <c r="U15" s="116"/>
      <c r="V15" s="116">
        <v>60</v>
      </c>
      <c r="W15" s="116">
        <v>12</v>
      </c>
      <c r="X15" s="116">
        <v>7</v>
      </c>
      <c r="Y15" s="112">
        <v>8</v>
      </c>
      <c r="Z15" s="112">
        <v>9</v>
      </c>
      <c r="AB15" s="117">
        <f t="shared" ref="AB15:AB34" si="2">IF(Z15="np",0,Z15/$Z$34)</f>
        <v>2.1634615384615384E-2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36.778846153846153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81.848184818481855</v>
      </c>
      <c r="P16" s="37" t="s">
        <v>85</v>
      </c>
      <c r="S16" s="115" t="s">
        <v>62</v>
      </c>
      <c r="T16" s="115"/>
      <c r="U16" s="116"/>
      <c r="V16" s="116">
        <v>0</v>
      </c>
      <c r="W16" s="116">
        <v>0</v>
      </c>
      <c r="X16" s="116">
        <v>0</v>
      </c>
      <c r="Y16" s="112">
        <v>0</v>
      </c>
      <c r="Z16" s="112">
        <v>1</v>
      </c>
      <c r="AB16" s="117">
        <f t="shared" si="2"/>
        <v>2.403846153846154E-3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0</v>
      </c>
      <c r="W17" s="116">
        <v>0</v>
      </c>
      <c r="X17" s="116">
        <v>0</v>
      </c>
      <c r="Y17" s="112">
        <v>0</v>
      </c>
      <c r="Z17" s="112">
        <v>3</v>
      </c>
      <c r="AB17" s="117">
        <f t="shared" si="2"/>
        <v>7.2115384615384619E-3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Woorabinda (2016-17 to 2020-21)</v>
      </c>
      <c r="B19" s="63"/>
      <c r="C19" s="63"/>
      <c r="D19" s="63"/>
      <c r="E19" s="63"/>
      <c r="F19" s="63"/>
      <c r="G19" s="63" t="str">
        <f>$S$1&amp;" ("&amp;$V$2&amp;" to "&amp;$Z$2&amp;")"</f>
        <v>Woorabinda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12</v>
      </c>
      <c r="W19" s="116">
        <v>16</v>
      </c>
      <c r="X19" s="116">
        <v>23</v>
      </c>
      <c r="Y19" s="112">
        <v>27</v>
      </c>
      <c r="Z19" s="112">
        <v>39</v>
      </c>
      <c r="AB19" s="117">
        <f t="shared" si="2"/>
        <v>9.375E-2</v>
      </c>
    </row>
    <row r="20" spans="1:28" x14ac:dyDescent="0.25">
      <c r="S20" s="115" t="s">
        <v>66</v>
      </c>
      <c r="T20" s="115"/>
      <c r="U20" s="116"/>
      <c r="V20" s="116">
        <v>5</v>
      </c>
      <c r="W20" s="116">
        <v>3</v>
      </c>
      <c r="X20" s="116">
        <v>0</v>
      </c>
      <c r="Y20" s="112">
        <v>0</v>
      </c>
      <c r="Z20" s="112">
        <v>2</v>
      </c>
      <c r="AB20" s="117">
        <f t="shared" si="2"/>
        <v>4.807692307692308E-3</v>
      </c>
    </row>
    <row r="21" spans="1:28" x14ac:dyDescent="0.25">
      <c r="S21" s="115" t="s">
        <v>67</v>
      </c>
      <c r="T21" s="115"/>
      <c r="U21" s="116"/>
      <c r="V21" s="116">
        <v>17</v>
      </c>
      <c r="W21" s="116">
        <v>13</v>
      </c>
      <c r="X21" s="116">
        <v>26</v>
      </c>
      <c r="Y21" s="112">
        <v>9</v>
      </c>
      <c r="Z21" s="112">
        <v>14</v>
      </c>
      <c r="AB21" s="117">
        <f t="shared" si="2"/>
        <v>3.3653846153846152E-2</v>
      </c>
    </row>
    <row r="22" spans="1:28" x14ac:dyDescent="0.25">
      <c r="S22" s="115" t="s">
        <v>68</v>
      </c>
      <c r="T22" s="115"/>
      <c r="U22" s="116"/>
      <c r="V22" s="116">
        <v>8</v>
      </c>
      <c r="W22" s="116">
        <v>0</v>
      </c>
      <c r="X22" s="116">
        <v>3</v>
      </c>
      <c r="Y22" s="112">
        <v>6</v>
      </c>
      <c r="Z22" s="112">
        <v>6</v>
      </c>
      <c r="AB22" s="117">
        <f t="shared" si="2"/>
        <v>1.4423076923076924E-2</v>
      </c>
    </row>
    <row r="23" spans="1:28" x14ac:dyDescent="0.25">
      <c r="S23" s="115" t="s">
        <v>69</v>
      </c>
      <c r="T23" s="115"/>
      <c r="U23" s="116"/>
      <c r="V23" s="116">
        <v>4</v>
      </c>
      <c r="W23" s="116">
        <v>0</v>
      </c>
      <c r="X23" s="116">
        <v>0</v>
      </c>
      <c r="Y23" s="112">
        <v>0</v>
      </c>
      <c r="Z23" s="112">
        <v>1</v>
      </c>
      <c r="AB23" s="117">
        <f t="shared" si="2"/>
        <v>2.403846153846154E-3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2</v>
      </c>
      <c r="AB24" s="117">
        <f t="shared" si="2"/>
        <v>4.807692307692308E-3</v>
      </c>
    </row>
    <row r="25" spans="1:28" x14ac:dyDescent="0.25">
      <c r="S25" s="115" t="s">
        <v>71</v>
      </c>
      <c r="T25" s="115"/>
      <c r="U25" s="116"/>
      <c r="V25" s="116">
        <v>0</v>
      </c>
      <c r="W25" s="116">
        <v>5</v>
      </c>
      <c r="X25" s="116">
        <v>5</v>
      </c>
      <c r="Y25" s="112">
        <v>0</v>
      </c>
      <c r="Z25" s="112">
        <v>2</v>
      </c>
      <c r="AB25" s="117">
        <f t="shared" si="2"/>
        <v>4.807692307692308E-3</v>
      </c>
    </row>
    <row r="26" spans="1:28" x14ac:dyDescent="0.25">
      <c r="S26" s="115" t="s">
        <v>72</v>
      </c>
      <c r="T26" s="115"/>
      <c r="U26" s="116"/>
      <c r="V26" s="116">
        <v>0</v>
      </c>
      <c r="W26" s="116">
        <v>0</v>
      </c>
      <c r="X26" s="116">
        <v>0</v>
      </c>
      <c r="Y26" s="112">
        <v>0</v>
      </c>
      <c r="Z26" s="112">
        <v>1</v>
      </c>
      <c r="AB26" s="117">
        <f t="shared" si="2"/>
        <v>2.403846153846154E-3</v>
      </c>
    </row>
    <row r="27" spans="1:28" x14ac:dyDescent="0.25">
      <c r="S27" s="115" t="s">
        <v>73</v>
      </c>
      <c r="T27" s="115"/>
      <c r="U27" s="116"/>
      <c r="V27" s="116">
        <v>28</v>
      </c>
      <c r="W27" s="116">
        <v>22</v>
      </c>
      <c r="X27" s="116">
        <v>24</v>
      </c>
      <c r="Y27" s="112">
        <v>23</v>
      </c>
      <c r="Z27" s="112">
        <v>9</v>
      </c>
      <c r="AB27" s="117">
        <f t="shared" si="2"/>
        <v>2.1634615384615384E-2</v>
      </c>
    </row>
    <row r="28" spans="1:28" x14ac:dyDescent="0.25">
      <c r="S28" s="115" t="s">
        <v>74</v>
      </c>
      <c r="T28" s="115"/>
      <c r="U28" s="116"/>
      <c r="V28" s="116">
        <v>21</v>
      </c>
      <c r="W28" s="116">
        <v>41</v>
      </c>
      <c r="X28" s="116">
        <v>62</v>
      </c>
      <c r="Y28" s="112">
        <v>35</v>
      </c>
      <c r="Z28" s="112">
        <v>50</v>
      </c>
      <c r="AB28" s="117">
        <f t="shared" si="2"/>
        <v>0.1201923076923077</v>
      </c>
    </row>
    <row r="29" spans="1:28" x14ac:dyDescent="0.25">
      <c r="S29" s="115" t="s">
        <v>75</v>
      </c>
      <c r="T29" s="115"/>
      <c r="U29" s="116"/>
      <c r="V29" s="116">
        <v>18</v>
      </c>
      <c r="W29" s="116">
        <v>17</v>
      </c>
      <c r="X29" s="116">
        <v>95</v>
      </c>
      <c r="Y29" s="112">
        <v>94</v>
      </c>
      <c r="Z29" s="112">
        <v>104</v>
      </c>
      <c r="AB29" s="117">
        <f t="shared" si="2"/>
        <v>0.25</v>
      </c>
    </row>
    <row r="30" spans="1:28" x14ac:dyDescent="0.25">
      <c r="S30" s="115" t="s">
        <v>76</v>
      </c>
      <c r="T30" s="115"/>
      <c r="U30" s="116"/>
      <c r="V30" s="116">
        <v>96</v>
      </c>
      <c r="W30" s="116">
        <v>88</v>
      </c>
      <c r="X30" s="116">
        <v>79</v>
      </c>
      <c r="Y30" s="112">
        <v>72</v>
      </c>
      <c r="Z30" s="112">
        <v>80</v>
      </c>
      <c r="AB30" s="117">
        <f t="shared" si="2"/>
        <v>0.19230769230769232</v>
      </c>
    </row>
    <row r="31" spans="1:28" x14ac:dyDescent="0.25">
      <c r="S31" s="115" t="s">
        <v>77</v>
      </c>
      <c r="T31" s="115"/>
      <c r="U31" s="116"/>
      <c r="V31" s="116">
        <v>70</v>
      </c>
      <c r="W31" s="116">
        <v>67</v>
      </c>
      <c r="X31" s="116">
        <v>67</v>
      </c>
      <c r="Y31" s="112">
        <v>57</v>
      </c>
      <c r="Z31" s="112">
        <v>52</v>
      </c>
      <c r="AB31" s="117">
        <f t="shared" si="2"/>
        <v>0.125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5</v>
      </c>
      <c r="W32" s="116">
        <v>0</v>
      </c>
      <c r="X32" s="116">
        <v>7</v>
      </c>
      <c r="Y32" s="112">
        <v>0</v>
      </c>
      <c r="Z32" s="112">
        <v>2</v>
      </c>
      <c r="AB32" s="117">
        <f t="shared" si="2"/>
        <v>4.807692307692308E-3</v>
      </c>
    </row>
    <row r="33" spans="19:32" x14ac:dyDescent="0.25">
      <c r="S33" s="115" t="s">
        <v>79</v>
      </c>
      <c r="T33" s="115"/>
      <c r="U33" s="116"/>
      <c r="V33" s="116">
        <v>6</v>
      </c>
      <c r="W33" s="116">
        <v>3</v>
      </c>
      <c r="X33" s="116">
        <v>7</v>
      </c>
      <c r="Y33" s="112">
        <v>20</v>
      </c>
      <c r="Z33" s="112">
        <v>24</v>
      </c>
      <c r="AB33" s="117">
        <f t="shared" si="2"/>
        <v>5.7692307692307696E-2</v>
      </c>
    </row>
    <row r="34" spans="19:32" x14ac:dyDescent="0.25">
      <c r="S34" s="118" t="s">
        <v>53</v>
      </c>
      <c r="T34" s="118"/>
      <c r="U34" s="119"/>
      <c r="V34" s="119">
        <v>390</v>
      </c>
      <c r="W34" s="119">
        <v>379</v>
      </c>
      <c r="X34" s="119">
        <v>461</v>
      </c>
      <c r="Y34" s="120">
        <v>449</v>
      </c>
      <c r="Z34" s="120">
        <v>416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286</v>
      </c>
      <c r="W37" s="112">
        <v>276</v>
      </c>
      <c r="X37" s="112">
        <v>279</v>
      </c>
      <c r="Y37" s="112">
        <v>264</v>
      </c>
      <c r="Z37" s="112">
        <v>248</v>
      </c>
      <c r="AB37" s="132">
        <f>Z37/Z40*100</f>
        <v>81.848184818481855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25</v>
      </c>
      <c r="W38" s="112">
        <v>27</v>
      </c>
      <c r="X38" s="112">
        <v>56</v>
      </c>
      <c r="Y38" s="112">
        <v>56</v>
      </c>
      <c r="Z38" s="112">
        <v>55</v>
      </c>
      <c r="AB38" s="132">
        <f>Z38/Z40*100</f>
        <v>18.151815181518153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311</v>
      </c>
      <c r="W40" s="112">
        <v>303</v>
      </c>
      <c r="X40" s="112">
        <v>335</v>
      </c>
      <c r="Y40" s="112">
        <v>320</v>
      </c>
      <c r="Z40" s="112">
        <v>303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5</v>
      </c>
      <c r="W45" s="112">
        <v>4</v>
      </c>
      <c r="X45" s="112">
        <v>5</v>
      </c>
      <c r="Y45" s="112">
        <v>7</v>
      </c>
      <c r="Z45" s="112">
        <v>5</v>
      </c>
    </row>
    <row r="46" spans="19:32" x14ac:dyDescent="0.25">
      <c r="S46" s="115" t="s">
        <v>38</v>
      </c>
      <c r="T46" s="115"/>
      <c r="U46" s="112"/>
      <c r="V46" s="112">
        <v>13</v>
      </c>
      <c r="W46" s="112">
        <v>13</v>
      </c>
      <c r="X46" s="112">
        <v>17</v>
      </c>
      <c r="Y46" s="112">
        <v>19</v>
      </c>
      <c r="Z46" s="112">
        <v>12</v>
      </c>
    </row>
    <row r="47" spans="19:32" x14ac:dyDescent="0.25">
      <c r="S47" s="115" t="s">
        <v>39</v>
      </c>
      <c r="T47" s="115"/>
      <c r="U47" s="112"/>
      <c r="V47" s="112">
        <v>30</v>
      </c>
      <c r="W47" s="112">
        <v>15</v>
      </c>
      <c r="X47" s="112">
        <v>21</v>
      </c>
      <c r="Y47" s="112">
        <v>20</v>
      </c>
      <c r="Z47" s="112">
        <v>21</v>
      </c>
    </row>
    <row r="48" spans="19:32" x14ac:dyDescent="0.25">
      <c r="S48" s="115" t="s">
        <v>40</v>
      </c>
      <c r="T48" s="115"/>
      <c r="U48" s="112"/>
      <c r="V48" s="112">
        <v>34</v>
      </c>
      <c r="W48" s="112">
        <v>30</v>
      </c>
      <c r="X48" s="112">
        <v>42</v>
      </c>
      <c r="Y48" s="112">
        <v>45</v>
      </c>
      <c r="Z48" s="112">
        <v>41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21</v>
      </c>
      <c r="W49" s="112">
        <v>26</v>
      </c>
      <c r="X49" s="112">
        <v>31</v>
      </c>
      <c r="Y49" s="112">
        <v>24</v>
      </c>
      <c r="Z49" s="112">
        <v>29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Woorabinda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19</v>
      </c>
      <c r="W50" s="112">
        <v>16</v>
      </c>
      <c r="X50" s="112">
        <v>23</v>
      </c>
      <c r="Y50" s="112">
        <v>18</v>
      </c>
      <c r="Z50" s="112">
        <v>18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17</v>
      </c>
      <c r="W51" s="112">
        <v>26</v>
      </c>
      <c r="X51" s="112">
        <v>34</v>
      </c>
      <c r="Y51" s="112">
        <v>30</v>
      </c>
      <c r="Z51" s="112">
        <v>25</v>
      </c>
    </row>
    <row r="52" spans="1:26" ht="15" customHeight="1" x14ac:dyDescent="0.25">
      <c r="S52" s="115" t="s">
        <v>44</v>
      </c>
      <c r="T52" s="115"/>
      <c r="U52" s="112"/>
      <c r="V52" s="112">
        <v>20</v>
      </c>
      <c r="W52" s="112">
        <v>20</v>
      </c>
      <c r="X52" s="112">
        <v>23</v>
      </c>
      <c r="Y52" s="112">
        <v>30</v>
      </c>
      <c r="Z52" s="112">
        <v>24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16</v>
      </c>
      <c r="W53" s="112">
        <v>18</v>
      </c>
      <c r="X53" s="112">
        <v>17</v>
      </c>
      <c r="Y53" s="112">
        <v>15</v>
      </c>
      <c r="Z53" s="112">
        <v>16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20</v>
      </c>
      <c r="W54" s="112">
        <v>12</v>
      </c>
      <c r="X54" s="112">
        <v>12</v>
      </c>
      <c r="Y54" s="112">
        <v>7</v>
      </c>
      <c r="Z54" s="112">
        <v>12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9</v>
      </c>
      <c r="W55" s="112">
        <v>17</v>
      </c>
      <c r="X55" s="112">
        <v>18</v>
      </c>
      <c r="Y55" s="112">
        <v>13</v>
      </c>
      <c r="Z55" s="112">
        <v>12</v>
      </c>
    </row>
    <row r="56" spans="1:26" ht="15" customHeight="1" x14ac:dyDescent="0.25">
      <c r="S56" s="115" t="s">
        <v>48</v>
      </c>
      <c r="T56" s="115"/>
      <c r="U56" s="112"/>
      <c r="V56" s="112">
        <v>7</v>
      </c>
      <c r="W56" s="112">
        <v>3</v>
      </c>
      <c r="X56" s="112">
        <v>3</v>
      </c>
      <c r="Y56" s="112">
        <v>5</v>
      </c>
      <c r="Z56" s="112">
        <v>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0</v>
      </c>
      <c r="Z57" s="112">
        <v>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199</v>
      </c>
      <c r="W61" s="112">
        <v>193</v>
      </c>
      <c r="X61" s="112">
        <v>251</v>
      </c>
      <c r="Y61" s="112">
        <v>247</v>
      </c>
      <c r="Z61" s="112">
        <v>220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0</v>
      </c>
      <c r="X64" s="112">
        <v>4</v>
      </c>
      <c r="Y64" s="112">
        <v>5</v>
      </c>
      <c r="Z64" s="112">
        <v>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Woorabinda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30</v>
      </c>
      <c r="W65" s="112">
        <v>20</v>
      </c>
      <c r="X65" s="112">
        <v>14</v>
      </c>
      <c r="Y65" s="112">
        <v>14</v>
      </c>
      <c r="Z65" s="112">
        <v>7</v>
      </c>
    </row>
    <row r="66" spans="1:26" x14ac:dyDescent="0.25">
      <c r="S66" s="115" t="s">
        <v>39</v>
      </c>
      <c r="T66" s="115"/>
      <c r="U66" s="112"/>
      <c r="V66" s="112">
        <v>24</v>
      </c>
      <c r="W66" s="112">
        <v>18</v>
      </c>
      <c r="X66" s="112">
        <v>25</v>
      </c>
      <c r="Y66" s="112">
        <v>21</v>
      </c>
      <c r="Z66" s="112">
        <v>22</v>
      </c>
    </row>
    <row r="67" spans="1:26" x14ac:dyDescent="0.25">
      <c r="S67" s="115" t="s">
        <v>40</v>
      </c>
      <c r="T67" s="115"/>
      <c r="U67" s="112"/>
      <c r="V67" s="112">
        <v>14</v>
      </c>
      <c r="W67" s="112">
        <v>17</v>
      </c>
      <c r="X67" s="112">
        <v>23</v>
      </c>
      <c r="Y67" s="112">
        <v>32</v>
      </c>
      <c r="Z67" s="112">
        <v>32</v>
      </c>
    </row>
    <row r="68" spans="1:26" x14ac:dyDescent="0.25">
      <c r="S68" s="115" t="s">
        <v>41</v>
      </c>
      <c r="T68" s="115"/>
      <c r="U68" s="112"/>
      <c r="V68" s="112">
        <v>23</v>
      </c>
      <c r="W68" s="112">
        <v>26</v>
      </c>
      <c r="X68" s="112">
        <v>25</v>
      </c>
      <c r="Y68" s="112">
        <v>25</v>
      </c>
      <c r="Z68" s="112">
        <v>24</v>
      </c>
    </row>
    <row r="69" spans="1:26" x14ac:dyDescent="0.25">
      <c r="S69" s="115" t="s">
        <v>42</v>
      </c>
      <c r="T69" s="115"/>
      <c r="U69" s="112"/>
      <c r="V69" s="112">
        <v>14</v>
      </c>
      <c r="W69" s="112">
        <v>28</v>
      </c>
      <c r="X69" s="112">
        <v>32</v>
      </c>
      <c r="Y69" s="112">
        <v>21</v>
      </c>
      <c r="Z69" s="112">
        <v>31</v>
      </c>
    </row>
    <row r="70" spans="1:26" x14ac:dyDescent="0.25">
      <c r="S70" s="115" t="s">
        <v>43</v>
      </c>
      <c r="T70" s="115"/>
      <c r="U70" s="112"/>
      <c r="V70" s="112">
        <v>18</v>
      </c>
      <c r="W70" s="112">
        <v>10</v>
      </c>
      <c r="X70" s="112">
        <v>15</v>
      </c>
      <c r="Y70" s="112">
        <v>16</v>
      </c>
      <c r="Z70" s="112">
        <v>11</v>
      </c>
    </row>
    <row r="71" spans="1:26" x14ac:dyDescent="0.25">
      <c r="S71" s="115" t="s">
        <v>44</v>
      </c>
      <c r="T71" s="115"/>
      <c r="U71" s="112"/>
      <c r="V71" s="112">
        <v>22</v>
      </c>
      <c r="W71" s="112">
        <v>21</v>
      </c>
      <c r="X71" s="112">
        <v>20</v>
      </c>
      <c r="Y71" s="112">
        <v>21</v>
      </c>
      <c r="Z71" s="112">
        <v>22</v>
      </c>
    </row>
    <row r="72" spans="1:26" x14ac:dyDescent="0.25">
      <c r="S72" s="115" t="s">
        <v>45</v>
      </c>
      <c r="T72" s="115"/>
      <c r="U72" s="112"/>
      <c r="V72" s="112">
        <v>15</v>
      </c>
      <c r="W72" s="112">
        <v>17</v>
      </c>
      <c r="X72" s="112">
        <v>18</v>
      </c>
      <c r="Y72" s="112">
        <v>14</v>
      </c>
      <c r="Z72" s="112">
        <v>9</v>
      </c>
    </row>
    <row r="73" spans="1:26" x14ac:dyDescent="0.25">
      <c r="S73" s="115" t="s">
        <v>46</v>
      </c>
      <c r="T73" s="115"/>
      <c r="U73" s="112"/>
      <c r="V73" s="112">
        <v>16</v>
      </c>
      <c r="W73" s="112">
        <v>14</v>
      </c>
      <c r="X73" s="112">
        <v>13</v>
      </c>
      <c r="Y73" s="112">
        <v>19</v>
      </c>
      <c r="Z73" s="112">
        <v>16</v>
      </c>
    </row>
    <row r="74" spans="1:26" x14ac:dyDescent="0.25">
      <c r="S74" s="115" t="s">
        <v>47</v>
      </c>
      <c r="T74" s="115"/>
      <c r="U74" s="112"/>
      <c r="V74" s="112">
        <v>10</v>
      </c>
      <c r="W74" s="112">
        <v>4</v>
      </c>
      <c r="X74" s="112">
        <v>12</v>
      </c>
      <c r="Y74" s="112">
        <v>11</v>
      </c>
      <c r="Z74" s="112">
        <v>7</v>
      </c>
    </row>
    <row r="75" spans="1:26" x14ac:dyDescent="0.25">
      <c r="S75" s="115" t="s">
        <v>48</v>
      </c>
      <c r="T75" s="115"/>
      <c r="U75" s="112"/>
      <c r="V75" s="112">
        <v>5</v>
      </c>
      <c r="W75" s="112">
        <v>4</v>
      </c>
      <c r="X75" s="112">
        <v>6</v>
      </c>
      <c r="Y75" s="112">
        <v>3</v>
      </c>
      <c r="Z75" s="112">
        <v>4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0</v>
      </c>
      <c r="Z76" s="112">
        <v>5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1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193</v>
      </c>
      <c r="W80" s="112">
        <v>184</v>
      </c>
      <c r="X80" s="112">
        <v>206</v>
      </c>
      <c r="Y80" s="112">
        <v>200</v>
      </c>
      <c r="Z80" s="112">
        <v>193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Woorabinda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10</v>
      </c>
      <c r="W83" s="112">
        <v>8</v>
      </c>
      <c r="X83" s="112">
        <v>5</v>
      </c>
      <c r="Y83" s="112">
        <v>5</v>
      </c>
      <c r="Z83" s="112">
        <v>4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4</v>
      </c>
      <c r="W84" s="112">
        <v>12</v>
      </c>
      <c r="X84" s="112">
        <v>11</v>
      </c>
      <c r="Y84" s="112">
        <v>8</v>
      </c>
      <c r="Z84" s="112">
        <v>12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15</v>
      </c>
      <c r="W85" s="112">
        <v>11</v>
      </c>
      <c r="X85" s="112">
        <v>15</v>
      </c>
      <c r="Y85" s="112">
        <v>10</v>
      </c>
      <c r="Z85" s="112">
        <v>10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416</v>
      </c>
      <c r="D86" s="96">
        <f t="shared" ref="D86:D91" si="4">AD4</f>
        <v>-7.1428571428571397E-2</v>
      </c>
      <c r="E86" s="97">
        <f t="shared" ref="E86:E91" si="5">AD4</f>
        <v>-7.1428571428571397E-2</v>
      </c>
      <c r="F86" s="96">
        <f t="shared" ref="F86:F91" si="6">AF4</f>
        <v>5.5837563451776706E-2</v>
      </c>
      <c r="G86" s="97">
        <f t="shared" ref="G86:G91" si="7">AF4</f>
        <v>5.5837563451776706E-2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22</v>
      </c>
      <c r="W86" s="112">
        <v>27</v>
      </c>
      <c r="X86" s="112">
        <v>34</v>
      </c>
      <c r="Y86" s="112">
        <v>24</v>
      </c>
      <c r="Z86" s="112">
        <v>31</v>
      </c>
    </row>
    <row r="87" spans="1:30" ht="15" customHeight="1" x14ac:dyDescent="0.25">
      <c r="A87" s="98" t="s">
        <v>4</v>
      </c>
      <c r="B87" s="49"/>
      <c r="C87" s="57" t="str">
        <f t="shared" si="3"/>
        <v>220</v>
      </c>
      <c r="D87" s="96">
        <f t="shared" si="4"/>
        <v>-0.10931174089068829</v>
      </c>
      <c r="E87" s="97">
        <f t="shared" si="5"/>
        <v>-0.10931174089068829</v>
      </c>
      <c r="F87" s="96">
        <f t="shared" si="6"/>
        <v>0.11675126903553301</v>
      </c>
      <c r="G87" s="97">
        <f t="shared" si="7"/>
        <v>0.11675126903553301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0</v>
      </c>
      <c r="W87" s="112">
        <v>0</v>
      </c>
      <c r="X87" s="112">
        <v>0</v>
      </c>
      <c r="Y87" s="112">
        <v>0</v>
      </c>
      <c r="Z87" s="112">
        <v>7</v>
      </c>
    </row>
    <row r="88" spans="1:30" ht="15" customHeight="1" x14ac:dyDescent="0.25">
      <c r="A88" s="98" t="s">
        <v>5</v>
      </c>
      <c r="B88" s="49"/>
      <c r="C88" s="57" t="str">
        <f t="shared" si="3"/>
        <v>193</v>
      </c>
      <c r="D88" s="96">
        <f t="shared" si="4"/>
        <v>-3.9800995024875663E-2</v>
      </c>
      <c r="E88" s="97">
        <f t="shared" si="5"/>
        <v>-3.9800995024875663E-2</v>
      </c>
      <c r="F88" s="96">
        <f t="shared" si="6"/>
        <v>-2.0304568527918732E-2</v>
      </c>
      <c r="G88" s="97">
        <f t="shared" si="7"/>
        <v>-2.0304568527918732E-2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4</v>
      </c>
      <c r="W88" s="112">
        <v>6</v>
      </c>
      <c r="X88" s="112">
        <v>0</v>
      </c>
      <c r="Y88" s="112">
        <v>5</v>
      </c>
      <c r="Z88" s="112">
        <v>6</v>
      </c>
    </row>
    <row r="89" spans="1:30" ht="15" customHeight="1" x14ac:dyDescent="0.25">
      <c r="A89" s="49" t="s">
        <v>6</v>
      </c>
      <c r="B89" s="49"/>
      <c r="C89" s="57" t="str">
        <f t="shared" si="3"/>
        <v>307</v>
      </c>
      <c r="D89" s="96">
        <f t="shared" si="4"/>
        <v>-2.8481012658227889E-2</v>
      </c>
      <c r="E89" s="97">
        <f t="shared" si="5"/>
        <v>-2.8481012658227889E-2</v>
      </c>
      <c r="F89" s="96">
        <f t="shared" si="6"/>
        <v>-1.2861736334405127E-2</v>
      </c>
      <c r="G89" s="97">
        <f t="shared" si="7"/>
        <v>-1.2861736334405127E-2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11</v>
      </c>
      <c r="W89" s="112">
        <v>7</v>
      </c>
      <c r="X89" s="112">
        <v>10</v>
      </c>
      <c r="Y89" s="112">
        <v>11</v>
      </c>
      <c r="Z89" s="112">
        <v>9</v>
      </c>
    </row>
    <row r="90" spans="1:30" ht="15" customHeight="1" x14ac:dyDescent="0.25">
      <c r="A90" s="49" t="s">
        <v>98</v>
      </c>
      <c r="B90" s="49"/>
      <c r="C90" s="57" t="str">
        <f t="shared" si="3"/>
        <v>$30,154</v>
      </c>
      <c r="D90" s="96">
        <f t="shared" si="4"/>
        <v>7.9139265294904115E-2</v>
      </c>
      <c r="E90" s="97">
        <f t="shared" si="5"/>
        <v>7.9139265294904115E-2</v>
      </c>
      <c r="F90" s="96">
        <f t="shared" si="6"/>
        <v>7.6620965438446209E-2</v>
      </c>
      <c r="G90" s="97">
        <f t="shared" si="7"/>
        <v>7.6620965438446209E-2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38</v>
      </c>
      <c r="W90" s="112">
        <v>37</v>
      </c>
      <c r="X90" s="112">
        <v>47</v>
      </c>
      <c r="Y90" s="112">
        <v>32</v>
      </c>
      <c r="Z90" s="112">
        <v>35</v>
      </c>
    </row>
    <row r="91" spans="1:30" ht="15" customHeight="1" x14ac:dyDescent="0.25">
      <c r="A91" s="49" t="s">
        <v>7</v>
      </c>
      <c r="B91" s="49"/>
      <c r="C91" s="57" t="str">
        <f t="shared" si="3"/>
        <v>$12.0 mil</v>
      </c>
      <c r="D91" s="96">
        <f t="shared" si="4"/>
        <v>6.0774347389558336E-2</v>
      </c>
      <c r="E91" s="97">
        <f t="shared" si="5"/>
        <v>6.0774347389558336E-2</v>
      </c>
      <c r="F91" s="96">
        <f t="shared" si="6"/>
        <v>3.3436936530076178E-2</v>
      </c>
      <c r="G91" s="97">
        <f t="shared" si="7"/>
        <v>3.3436936530076178E-2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152</v>
      </c>
      <c r="W91" s="112">
        <v>154</v>
      </c>
      <c r="X91" s="112">
        <v>177</v>
      </c>
      <c r="Y91" s="112">
        <v>164</v>
      </c>
      <c r="Z91" s="112">
        <v>157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4</v>
      </c>
      <c r="W93" s="112">
        <v>5</v>
      </c>
      <c r="X93" s="112">
        <v>4</v>
      </c>
      <c r="Y93" s="112">
        <v>5</v>
      </c>
      <c r="Z93" s="112">
        <v>6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23</v>
      </c>
      <c r="W94" s="112">
        <v>15</v>
      </c>
      <c r="X94" s="112">
        <v>22</v>
      </c>
      <c r="Y94" s="112">
        <v>19</v>
      </c>
      <c r="Z94" s="112">
        <v>20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6</v>
      </c>
      <c r="W95" s="112">
        <v>0</v>
      </c>
      <c r="X95" s="112">
        <v>0</v>
      </c>
      <c r="Y95" s="112">
        <v>6</v>
      </c>
      <c r="Z95" s="112">
        <v>4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54</v>
      </c>
      <c r="W96" s="112">
        <v>62</v>
      </c>
      <c r="X96" s="112">
        <v>59</v>
      </c>
      <c r="Y96" s="112">
        <v>48</v>
      </c>
      <c r="Z96" s="112">
        <v>47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14</v>
      </c>
      <c r="W97" s="112">
        <v>19</v>
      </c>
      <c r="X97" s="112">
        <v>19</v>
      </c>
      <c r="Y97" s="112">
        <v>17</v>
      </c>
      <c r="Z97" s="112">
        <v>19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0</v>
      </c>
      <c r="W98" s="112">
        <v>4</v>
      </c>
      <c r="X98" s="112">
        <v>10</v>
      </c>
      <c r="Y98" s="112">
        <v>9</v>
      </c>
      <c r="Z98" s="112">
        <v>8</v>
      </c>
    </row>
    <row r="99" spans="1:32" ht="15" customHeight="1" x14ac:dyDescent="0.25">
      <c r="S99" s="115" t="s">
        <v>199</v>
      </c>
      <c r="T99" s="115"/>
      <c r="U99" s="112"/>
      <c r="V99" s="112">
        <v>4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12</v>
      </c>
      <c r="W100" s="112">
        <v>17</v>
      </c>
      <c r="X100" s="112">
        <v>12</v>
      </c>
      <c r="Y100" s="112">
        <v>20</v>
      </c>
      <c r="Z100" s="112">
        <v>15</v>
      </c>
    </row>
    <row r="101" spans="1:32" x14ac:dyDescent="0.25">
      <c r="A101" s="18"/>
      <c r="S101" s="118" t="s">
        <v>53</v>
      </c>
      <c r="T101" s="118"/>
      <c r="U101" s="112"/>
      <c r="V101" s="112">
        <v>159</v>
      </c>
      <c r="W101" s="112">
        <v>155</v>
      </c>
      <c r="X101" s="112">
        <v>158</v>
      </c>
      <c r="Y101" s="112">
        <v>157</v>
      </c>
      <c r="Z101" s="112">
        <v>148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169</v>
      </c>
      <c r="W104" s="112">
        <v>142</v>
      </c>
      <c r="X104" s="112">
        <v>188</v>
      </c>
      <c r="Y104" s="112">
        <v>191</v>
      </c>
      <c r="Z104" s="112">
        <v>191</v>
      </c>
      <c r="AB104" s="109" t="str">
        <f>TEXT(Z104,"###,###")</f>
        <v>191</v>
      </c>
      <c r="AD104" s="130">
        <f>Z104/($Z$4)*100</f>
        <v>45.913461538461533</v>
      </c>
      <c r="AF104" s="109"/>
    </row>
    <row r="105" spans="1:32" x14ac:dyDescent="0.25">
      <c r="S105" s="115" t="s">
        <v>17</v>
      </c>
      <c r="T105" s="115"/>
      <c r="U105" s="112"/>
      <c r="V105" s="112">
        <v>204</v>
      </c>
      <c r="W105" s="112">
        <v>165</v>
      </c>
      <c r="X105" s="112">
        <v>234</v>
      </c>
      <c r="Y105" s="112">
        <v>209</v>
      </c>
      <c r="Z105" s="112">
        <v>232</v>
      </c>
      <c r="AB105" s="109" t="str">
        <f>TEXT(Z105,"###,###")</f>
        <v>232</v>
      </c>
      <c r="AD105" s="130">
        <f>Z105/($Z$4)*100</f>
        <v>55.769230769230774</v>
      </c>
      <c r="AF105" s="109"/>
    </row>
    <row r="106" spans="1:32" x14ac:dyDescent="0.25">
      <c r="S106" s="118" t="s">
        <v>53</v>
      </c>
      <c r="T106" s="118"/>
      <c r="U106" s="120"/>
      <c r="V106" s="120">
        <v>373</v>
      </c>
      <c r="W106" s="120">
        <v>307</v>
      </c>
      <c r="X106" s="120">
        <v>422</v>
      </c>
      <c r="Y106" s="120">
        <v>400</v>
      </c>
      <c r="Z106" s="120">
        <v>423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78</v>
      </c>
      <c r="W108" s="112">
        <v>51</v>
      </c>
      <c r="X108" s="112">
        <v>39</v>
      </c>
      <c r="Y108" s="112">
        <v>51</v>
      </c>
      <c r="Z108" s="112">
        <v>32</v>
      </c>
      <c r="AB108" s="109" t="str">
        <f>TEXT(Z108,"###,###")</f>
        <v>32</v>
      </c>
      <c r="AD108" s="130">
        <f>Z108/($Z$4)*100</f>
        <v>7.6923076923076925</v>
      </c>
      <c r="AF108" s="109"/>
    </row>
    <row r="109" spans="1:32" x14ac:dyDescent="0.25">
      <c r="S109" s="115" t="s">
        <v>20</v>
      </c>
      <c r="T109" s="115"/>
      <c r="U109" s="112"/>
      <c r="V109" s="112">
        <v>19</v>
      </c>
      <c r="W109" s="112">
        <v>31</v>
      </c>
      <c r="X109" s="112">
        <v>34</v>
      </c>
      <c r="Y109" s="112">
        <v>31</v>
      </c>
      <c r="Z109" s="112">
        <v>32</v>
      </c>
      <c r="AB109" s="109" t="str">
        <f>TEXT(Z109,"###,###")</f>
        <v>32</v>
      </c>
      <c r="AD109" s="130">
        <f>Z109/($Z$4)*100</f>
        <v>7.6923076923076925</v>
      </c>
      <c r="AF109" s="109"/>
    </row>
    <row r="110" spans="1:32" x14ac:dyDescent="0.25">
      <c r="S110" s="115" t="s">
        <v>21</v>
      </c>
      <c r="T110" s="115"/>
      <c r="U110" s="112"/>
      <c r="V110" s="112">
        <v>54</v>
      </c>
      <c r="W110" s="112">
        <v>42</v>
      </c>
      <c r="X110" s="112">
        <v>175</v>
      </c>
      <c r="Y110" s="112">
        <v>143</v>
      </c>
      <c r="Z110" s="112">
        <v>178</v>
      </c>
      <c r="AB110" s="109" t="str">
        <f>TEXT(Z110,"###,###")</f>
        <v>178</v>
      </c>
      <c r="AD110" s="130">
        <f>Z110/($Z$4)*100</f>
        <v>42.788461538461533</v>
      </c>
      <c r="AF110" s="109"/>
    </row>
    <row r="111" spans="1:32" x14ac:dyDescent="0.25">
      <c r="S111" s="115" t="s">
        <v>22</v>
      </c>
      <c r="T111" s="115"/>
      <c r="U111" s="112"/>
      <c r="V111" s="112">
        <v>190</v>
      </c>
      <c r="W111" s="112">
        <v>164</v>
      </c>
      <c r="X111" s="112">
        <v>166</v>
      </c>
      <c r="Y111" s="112">
        <v>143</v>
      </c>
      <c r="Z111" s="112">
        <v>153</v>
      </c>
      <c r="AB111" s="109" t="str">
        <f>TEXT(Z111,"###,###")</f>
        <v>153</v>
      </c>
      <c r="AD111" s="130">
        <f>Z111/($Z$4)*100</f>
        <v>36.778846153846153</v>
      </c>
      <c r="AF111" s="109"/>
    </row>
    <row r="112" spans="1:32" x14ac:dyDescent="0.25">
      <c r="S112" s="118" t="s">
        <v>53</v>
      </c>
      <c r="T112" s="118"/>
      <c r="U112" s="112"/>
      <c r="V112" s="112">
        <v>393</v>
      </c>
      <c r="W112" s="112">
        <v>379</v>
      </c>
      <c r="X112" s="112">
        <v>460</v>
      </c>
      <c r="Y112" s="112">
        <v>451</v>
      </c>
      <c r="Z112" s="112">
        <v>416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36.99</v>
      </c>
      <c r="W118" s="131">
        <v>38.61</v>
      </c>
      <c r="X118" s="131">
        <v>38.07</v>
      </c>
      <c r="Y118" s="131">
        <v>38.049999999999997</v>
      </c>
      <c r="Z118" s="131">
        <v>37.799999999999997</v>
      </c>
      <c r="AB118" s="109" t="str">
        <f>TEXT(Z118,"##.0")</f>
        <v>37.8</v>
      </c>
    </row>
    <row r="120" spans="19:32" x14ac:dyDescent="0.25">
      <c r="S120" s="101" t="s">
        <v>100</v>
      </c>
      <c r="T120" s="112"/>
      <c r="U120" s="112"/>
      <c r="V120" s="112">
        <v>306</v>
      </c>
      <c r="W120" s="112">
        <v>296</v>
      </c>
      <c r="X120" s="112">
        <v>323</v>
      </c>
      <c r="Y120" s="112">
        <v>316</v>
      </c>
      <c r="Z120" s="112">
        <v>298</v>
      </c>
      <c r="AB120" s="109" t="str">
        <f>TEXT(Z120,"###,###")</f>
        <v>298</v>
      </c>
    </row>
    <row r="121" spans="19:32" x14ac:dyDescent="0.25">
      <c r="S121" s="101" t="s">
        <v>101</v>
      </c>
      <c r="T121" s="112"/>
      <c r="U121" s="112"/>
      <c r="V121" s="112">
        <v>5</v>
      </c>
      <c r="W121" s="112">
        <v>0</v>
      </c>
      <c r="X121" s="112">
        <v>0</v>
      </c>
      <c r="Y121" s="112">
        <v>0</v>
      </c>
      <c r="Z121" s="112">
        <v>4</v>
      </c>
      <c r="AB121" s="109" t="str">
        <f>TEXT(Z121,"###,###")</f>
        <v>4</v>
      </c>
    </row>
    <row r="122" spans="19:32" x14ac:dyDescent="0.25">
      <c r="S122" s="101" t="s">
        <v>102</v>
      </c>
      <c r="T122" s="112"/>
      <c r="U122" s="112"/>
      <c r="V122" s="112">
        <v>3</v>
      </c>
      <c r="W122" s="112">
        <v>6</v>
      </c>
      <c r="X122" s="112">
        <v>4</v>
      </c>
      <c r="Y122" s="112">
        <v>0</v>
      </c>
      <c r="Z122" s="112">
        <v>5</v>
      </c>
      <c r="AB122" s="109" t="str">
        <f>TEXT(Z122,"###,###")</f>
        <v>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309</v>
      </c>
      <c r="W124" s="112">
        <v>302</v>
      </c>
      <c r="X124" s="112">
        <v>327</v>
      </c>
      <c r="Y124" s="112">
        <v>316</v>
      </c>
      <c r="Z124" s="112">
        <v>303</v>
      </c>
      <c r="AB124" s="109" t="str">
        <f>TEXT(Z124,"###,###")</f>
        <v>303</v>
      </c>
      <c r="AD124" s="127">
        <f>Z124/$Z$7*100</f>
        <v>98.697068403908787</v>
      </c>
    </row>
    <row r="125" spans="19:32" x14ac:dyDescent="0.25">
      <c r="S125" s="101" t="s">
        <v>104</v>
      </c>
      <c r="T125" s="112"/>
      <c r="U125" s="112"/>
      <c r="V125" s="112">
        <v>8</v>
      </c>
      <c r="W125" s="112">
        <v>6</v>
      </c>
      <c r="X125" s="112">
        <v>4</v>
      </c>
      <c r="Y125" s="112">
        <v>0</v>
      </c>
      <c r="Z125" s="112">
        <v>9</v>
      </c>
      <c r="AB125" s="109" t="str">
        <f>TEXT(Z125,"###,###")</f>
        <v>9</v>
      </c>
      <c r="AD125" s="127">
        <f>Z125/$Z$7*100</f>
        <v>2.9315960912052117</v>
      </c>
    </row>
    <row r="127" spans="19:32" x14ac:dyDescent="0.25">
      <c r="S127" s="101" t="s">
        <v>105</v>
      </c>
      <c r="T127" s="112"/>
      <c r="U127" s="112"/>
      <c r="V127" s="112">
        <v>156</v>
      </c>
      <c r="W127" s="112">
        <v>153</v>
      </c>
      <c r="X127" s="112">
        <v>175</v>
      </c>
      <c r="Y127" s="112">
        <v>162</v>
      </c>
      <c r="Z127" s="112">
        <v>159</v>
      </c>
      <c r="AB127" s="109" t="str">
        <f>TEXT(Z127,"###,###")</f>
        <v>159</v>
      </c>
      <c r="AD127" s="127">
        <f>Z127/$Z$7*100</f>
        <v>51.791530944625407</v>
      </c>
    </row>
    <row r="128" spans="19:32" x14ac:dyDescent="0.25">
      <c r="S128" s="101" t="s">
        <v>106</v>
      </c>
      <c r="T128" s="112"/>
      <c r="U128" s="112"/>
      <c r="V128" s="112">
        <v>161</v>
      </c>
      <c r="W128" s="112">
        <v>156</v>
      </c>
      <c r="X128" s="112">
        <v>158</v>
      </c>
      <c r="Y128" s="112">
        <v>154</v>
      </c>
      <c r="Z128" s="112">
        <v>147</v>
      </c>
      <c r="AB128" s="109" t="str">
        <f>TEXT(Z128,"###,###")</f>
        <v>147</v>
      </c>
      <c r="AD128" s="127">
        <f>Z128/$Z$7*100</f>
        <v>47.88273615635179</v>
      </c>
    </row>
    <row r="130" spans="19:20" x14ac:dyDescent="0.25">
      <c r="S130" s="101" t="s">
        <v>280</v>
      </c>
      <c r="T130" s="127">
        <v>97.068403908794792</v>
      </c>
    </row>
    <row r="131" spans="19:20" x14ac:dyDescent="0.25">
      <c r="S131" s="101" t="s">
        <v>281</v>
      </c>
      <c r="T131" s="127">
        <v>1.3029315960912053</v>
      </c>
    </row>
    <row r="132" spans="19:20" x14ac:dyDescent="0.25">
      <c r="S132" s="101" t="s">
        <v>282</v>
      </c>
      <c r="T132" s="127">
        <v>1.6286644951140066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32A9F09-F7DE-4875-8A4F-F70EAA337A0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C4ECD8E-60E4-4E02-B440-3F9E5ED889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1E066FF-548D-43EE-9F1A-F28D7817A7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6068214-767E-4893-BFCE-89C6A559913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63C1-CE69-4CE1-A808-BFCC28721D96}">
  <sheetPr codeName="Sheet14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190</v>
      </c>
      <c r="T1" s="99"/>
      <c r="U1" s="99"/>
      <c r="V1" s="99"/>
      <c r="W1" s="99"/>
      <c r="X1" s="99"/>
      <c r="Y1" s="100" t="s">
        <v>273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190</v>
      </c>
      <c r="Y3" s="105" t="s">
        <v>273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9.77 Wujal Wujal,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174</v>
      </c>
      <c r="W4" s="108">
        <v>157</v>
      </c>
      <c r="X4" s="108">
        <v>142</v>
      </c>
      <c r="Y4" s="108">
        <v>139</v>
      </c>
      <c r="Z4" s="108">
        <v>146</v>
      </c>
      <c r="AB4" s="109" t="str">
        <f>TEXT(Z4,"###,###")</f>
        <v>146</v>
      </c>
      <c r="AD4" s="110">
        <f>Z4/Y4-1</f>
        <v>5.0359712230215736E-2</v>
      </c>
      <c r="AF4" s="110">
        <f>Z4/V4-1</f>
        <v>-0.16091954022988508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81</v>
      </c>
      <c r="W5" s="108">
        <v>86</v>
      </c>
      <c r="X5" s="108">
        <v>82</v>
      </c>
      <c r="Y5" s="108">
        <v>82</v>
      </c>
      <c r="Z5" s="108">
        <v>82</v>
      </c>
      <c r="AB5" s="109" t="str">
        <f>TEXT(Z5,"###,###")</f>
        <v>82</v>
      </c>
      <c r="AD5" s="110">
        <f t="shared" ref="AD5:AD9" si="0">Z5/Y5-1</f>
        <v>0</v>
      </c>
      <c r="AF5" s="110">
        <f t="shared" ref="AF5:AF9" si="1">Z5/V5-1</f>
        <v>1.2345679012345734E-2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92</v>
      </c>
      <c r="W6" s="108">
        <v>73</v>
      </c>
      <c r="X6" s="108">
        <v>58</v>
      </c>
      <c r="Y6" s="108">
        <v>55</v>
      </c>
      <c r="Z6" s="108">
        <v>62</v>
      </c>
      <c r="AB6" s="109" t="str">
        <f>TEXT(Z6,"###,###")</f>
        <v>62</v>
      </c>
      <c r="AD6" s="110">
        <f t="shared" si="0"/>
        <v>0.1272727272727272</v>
      </c>
      <c r="AF6" s="110">
        <f t="shared" si="1"/>
        <v>-0.32608695652173914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120</v>
      </c>
      <c r="W7" s="108">
        <v>106</v>
      </c>
      <c r="X7" s="108">
        <v>111</v>
      </c>
      <c r="Y7" s="108">
        <v>105</v>
      </c>
      <c r="Z7" s="108">
        <v>107</v>
      </c>
      <c r="AB7" s="109" t="str">
        <f>TEXT(Z7,"###,###")</f>
        <v>107</v>
      </c>
      <c r="AD7" s="110">
        <f t="shared" si="0"/>
        <v>1.904761904761898E-2</v>
      </c>
      <c r="AF7" s="110">
        <f t="shared" si="1"/>
        <v>-0.10833333333333328</v>
      </c>
    </row>
    <row r="8" spans="1:32" ht="17.25" customHeight="1" x14ac:dyDescent="0.25">
      <c r="A8" s="64" t="s">
        <v>12</v>
      </c>
      <c r="B8" s="65"/>
      <c r="C8" s="29"/>
      <c r="D8" s="66" t="str">
        <f>AB4</f>
        <v>146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107</v>
      </c>
      <c r="P8" s="67"/>
      <c r="S8" s="107" t="s">
        <v>84</v>
      </c>
      <c r="T8" s="108"/>
      <c r="U8" s="108"/>
      <c r="V8" s="108">
        <v>10599.76</v>
      </c>
      <c r="W8" s="108">
        <v>34634.129999999997</v>
      </c>
      <c r="X8" s="108">
        <v>36288.089999999997</v>
      </c>
      <c r="Y8" s="108">
        <v>36066.559999999998</v>
      </c>
      <c r="Z8" s="108">
        <v>37679</v>
      </c>
      <c r="AB8" s="109" t="str">
        <f>TEXT(Z8,"$###,###")</f>
        <v>$37,679</v>
      </c>
      <c r="AD8" s="110">
        <f t="shared" si="0"/>
        <v>4.4707341093799924E-2</v>
      </c>
      <c r="AF8" s="110">
        <f t="shared" si="1"/>
        <v>2.5547031253537815</v>
      </c>
    </row>
    <row r="9" spans="1:32" x14ac:dyDescent="0.25">
      <c r="A9" s="30" t="s">
        <v>14</v>
      </c>
      <c r="B9" s="71"/>
      <c r="C9" s="72"/>
      <c r="D9" s="73">
        <f>AD104</f>
        <v>49.315068493150683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53.271028037383175</v>
      </c>
      <c r="P9" s="74" t="s">
        <v>85</v>
      </c>
      <c r="S9" s="107" t="s">
        <v>7</v>
      </c>
      <c r="T9" s="108"/>
      <c r="U9" s="108"/>
      <c r="V9" s="108">
        <v>4422734</v>
      </c>
      <c r="W9" s="108">
        <v>4395924</v>
      </c>
      <c r="X9" s="108">
        <v>4341480</v>
      </c>
      <c r="Y9" s="108">
        <v>4498405</v>
      </c>
      <c r="Z9" s="108">
        <v>4511628</v>
      </c>
      <c r="AB9" s="109" t="str">
        <f>TEXT(Z9/1000000,"$#,###.0")&amp;" mil"</f>
        <v>$4.5 mil</v>
      </c>
      <c r="AD9" s="110">
        <f t="shared" si="0"/>
        <v>2.9394863290432838E-3</v>
      </c>
      <c r="AF9" s="110">
        <f t="shared" si="1"/>
        <v>2.0099332223009636E-2</v>
      </c>
    </row>
    <row r="10" spans="1:32" x14ac:dyDescent="0.25">
      <c r="A10" s="30" t="s">
        <v>17</v>
      </c>
      <c r="B10" s="71"/>
      <c r="C10" s="72"/>
      <c r="D10" s="73">
        <f>AD105</f>
        <v>47.260273972602739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46.728971962616825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96.261682242990659</v>
      </c>
      <c r="P11" s="74" t="s">
        <v>85</v>
      </c>
      <c r="S11" s="107" t="s">
        <v>29</v>
      </c>
      <c r="T11" s="112"/>
      <c r="U11" s="112"/>
      <c r="V11" s="112">
        <v>167</v>
      </c>
      <c r="W11" s="112">
        <v>155</v>
      </c>
      <c r="X11" s="112">
        <v>143</v>
      </c>
      <c r="Y11" s="112">
        <v>143</v>
      </c>
      <c r="Z11" s="112">
        <v>145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0</v>
      </c>
      <c r="P12" s="74" t="s">
        <v>85</v>
      </c>
      <c r="S12" s="107" t="s">
        <v>30</v>
      </c>
      <c r="T12" s="112"/>
      <c r="U12" s="112"/>
      <c r="V12" s="112">
        <v>6</v>
      </c>
      <c r="W12" s="112">
        <v>0</v>
      </c>
      <c r="X12" s="112">
        <v>0</v>
      </c>
      <c r="Y12" s="112">
        <v>0</v>
      </c>
      <c r="Z12" s="112">
        <v>1</v>
      </c>
    </row>
    <row r="13" spans="1:32" ht="15" customHeight="1" x14ac:dyDescent="0.25">
      <c r="A13" s="30" t="s">
        <v>19</v>
      </c>
      <c r="B13" s="72"/>
      <c r="C13" s="72"/>
      <c r="D13" s="73">
        <f>AD108</f>
        <v>5.4794520547945202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0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6.8493150684931505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41.3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69.178082191780817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18.811881188118811</v>
      </c>
      <c r="P15" s="74" t="s">
        <v>85</v>
      </c>
      <c r="S15" s="115" t="s">
        <v>61</v>
      </c>
      <c r="T15" s="115"/>
      <c r="U15" s="116"/>
      <c r="V15" s="116">
        <v>8</v>
      </c>
      <c r="W15" s="116">
        <v>0</v>
      </c>
      <c r="X15" s="116">
        <v>0</v>
      </c>
      <c r="Y15" s="112">
        <v>0</v>
      </c>
      <c r="Z15" s="112">
        <v>4</v>
      </c>
      <c r="AB15" s="117">
        <f t="shared" ref="AB15:AB34" si="2">IF(Z15="np",0,Z15/$Z$34)</f>
        <v>2.7397260273972601E-2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16.43835616438356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81.188118811881196</v>
      </c>
      <c r="P16" s="37" t="s">
        <v>85</v>
      </c>
      <c r="S16" s="115" t="s">
        <v>62</v>
      </c>
      <c r="T16" s="115"/>
      <c r="U16" s="116"/>
      <c r="V16" s="116">
        <v>0</v>
      </c>
      <c r="W16" s="116">
        <v>0</v>
      </c>
      <c r="X16" s="116">
        <v>0</v>
      </c>
      <c r="Y16" s="112">
        <v>0</v>
      </c>
      <c r="Z16" s="112">
        <v>1</v>
      </c>
      <c r="AB16" s="117">
        <f t="shared" si="2"/>
        <v>6.8493150684931503E-3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0</v>
      </c>
      <c r="W17" s="116">
        <v>0</v>
      </c>
      <c r="X17" s="116">
        <v>0</v>
      </c>
      <c r="Y17" s="112">
        <v>0</v>
      </c>
      <c r="Z17" s="112">
        <v>0</v>
      </c>
      <c r="AB17" s="117">
        <f t="shared" si="2"/>
        <v>0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Wujal Wujal (2016-17 to 2020-21)</v>
      </c>
      <c r="B19" s="63"/>
      <c r="C19" s="63"/>
      <c r="D19" s="63"/>
      <c r="E19" s="63"/>
      <c r="F19" s="63"/>
      <c r="G19" s="63" t="str">
        <f>$S$1&amp;" ("&amp;$V$2&amp;" to "&amp;$Z$2&amp;")"</f>
        <v>Wujal Wujal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3</v>
      </c>
      <c r="W19" s="116">
        <v>7</v>
      </c>
      <c r="X19" s="116">
        <v>0</v>
      </c>
      <c r="Y19" s="112">
        <v>3</v>
      </c>
      <c r="Z19" s="112">
        <v>9</v>
      </c>
      <c r="AB19" s="117">
        <f t="shared" si="2"/>
        <v>6.1643835616438353E-2</v>
      </c>
    </row>
    <row r="20" spans="1:28" x14ac:dyDescent="0.25">
      <c r="S20" s="115" t="s">
        <v>66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67</v>
      </c>
      <c r="T21" s="115"/>
      <c r="U21" s="116"/>
      <c r="V21" s="116">
        <v>11</v>
      </c>
      <c r="W21" s="116">
        <v>0</v>
      </c>
      <c r="X21" s="116">
        <v>0</v>
      </c>
      <c r="Y21" s="112">
        <v>0</v>
      </c>
      <c r="Z21" s="112">
        <v>2</v>
      </c>
      <c r="AB21" s="117">
        <f t="shared" si="2"/>
        <v>1.3698630136986301E-2</v>
      </c>
    </row>
    <row r="22" spans="1:28" x14ac:dyDescent="0.25">
      <c r="S22" s="115" t="s">
        <v>68</v>
      </c>
      <c r="T22" s="115"/>
      <c r="U22" s="116"/>
      <c r="V22" s="116">
        <v>0</v>
      </c>
      <c r="W22" s="116">
        <v>0</v>
      </c>
      <c r="X22" s="116">
        <v>0</v>
      </c>
      <c r="Y22" s="112">
        <v>0</v>
      </c>
      <c r="Z22" s="112">
        <v>3</v>
      </c>
      <c r="AB22" s="117">
        <f t="shared" si="2"/>
        <v>2.0547945205479451E-2</v>
      </c>
    </row>
    <row r="23" spans="1:28" x14ac:dyDescent="0.25">
      <c r="S23" s="115" t="s">
        <v>69</v>
      </c>
      <c r="T23" s="115"/>
      <c r="U23" s="116"/>
      <c r="V23" s="116">
        <v>0</v>
      </c>
      <c r="W23" s="116">
        <v>0</v>
      </c>
      <c r="X23" s="116">
        <v>0</v>
      </c>
      <c r="Y23" s="112">
        <v>0</v>
      </c>
      <c r="Z23" s="112">
        <v>1</v>
      </c>
      <c r="AB23" s="117">
        <f t="shared" si="2"/>
        <v>6.8493150684931503E-3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71</v>
      </c>
      <c r="T25" s="115"/>
      <c r="U25" s="116"/>
      <c r="V25" s="116">
        <v>7</v>
      </c>
      <c r="W25" s="116">
        <v>6</v>
      </c>
      <c r="X25" s="116">
        <v>0</v>
      </c>
      <c r="Y25" s="112">
        <v>0</v>
      </c>
      <c r="Z25" s="112">
        <v>1</v>
      </c>
      <c r="AB25" s="117">
        <f t="shared" si="2"/>
        <v>6.8493150684931503E-3</v>
      </c>
    </row>
    <row r="26" spans="1:28" x14ac:dyDescent="0.25">
      <c r="S26" s="115" t="s">
        <v>72</v>
      </c>
      <c r="T26" s="115"/>
      <c r="U26" s="116"/>
      <c r="V26" s="116">
        <v>6</v>
      </c>
      <c r="W26" s="116">
        <v>6</v>
      </c>
      <c r="X26" s="116">
        <v>0</v>
      </c>
      <c r="Y26" s="112">
        <v>0</v>
      </c>
      <c r="Z26" s="112">
        <v>0</v>
      </c>
      <c r="AB26" s="117">
        <f t="shared" si="2"/>
        <v>0</v>
      </c>
    </row>
    <row r="27" spans="1:28" x14ac:dyDescent="0.25">
      <c r="S27" s="115" t="s">
        <v>73</v>
      </c>
      <c r="T27" s="115"/>
      <c r="U27" s="116"/>
      <c r="V27" s="116">
        <v>21</v>
      </c>
      <c r="W27" s="116">
        <v>7</v>
      </c>
      <c r="X27" s="116">
        <v>0</v>
      </c>
      <c r="Y27" s="112">
        <v>0</v>
      </c>
      <c r="Z27" s="112">
        <v>3</v>
      </c>
      <c r="AB27" s="117">
        <f t="shared" si="2"/>
        <v>2.0547945205479451E-2</v>
      </c>
    </row>
    <row r="28" spans="1:28" x14ac:dyDescent="0.25">
      <c r="S28" s="115" t="s">
        <v>74</v>
      </c>
      <c r="T28" s="115"/>
      <c r="U28" s="116"/>
      <c r="V28" s="116">
        <v>3</v>
      </c>
      <c r="W28" s="116">
        <v>5</v>
      </c>
      <c r="X28" s="116">
        <v>0</v>
      </c>
      <c r="Y28" s="112">
        <v>0</v>
      </c>
      <c r="Z28" s="112">
        <v>3</v>
      </c>
      <c r="AB28" s="117">
        <f t="shared" si="2"/>
        <v>2.0547945205479451E-2</v>
      </c>
    </row>
    <row r="29" spans="1:28" x14ac:dyDescent="0.25">
      <c r="S29" s="115" t="s">
        <v>75</v>
      </c>
      <c r="T29" s="115"/>
      <c r="U29" s="116"/>
      <c r="V29" s="116">
        <v>13</v>
      </c>
      <c r="W29" s="116">
        <v>66</v>
      </c>
      <c r="X29" s="116">
        <v>82</v>
      </c>
      <c r="Y29" s="112">
        <v>62</v>
      </c>
      <c r="Z29" s="112">
        <v>49</v>
      </c>
      <c r="AB29" s="117">
        <f t="shared" si="2"/>
        <v>0.33561643835616439</v>
      </c>
    </row>
    <row r="30" spans="1:28" x14ac:dyDescent="0.25">
      <c r="S30" s="115" t="s">
        <v>76</v>
      </c>
      <c r="T30" s="115"/>
      <c r="U30" s="116"/>
      <c r="V30" s="116">
        <v>15</v>
      </c>
      <c r="W30" s="116">
        <v>16</v>
      </c>
      <c r="X30" s="116">
        <v>5</v>
      </c>
      <c r="Y30" s="112">
        <v>9</v>
      </c>
      <c r="Z30" s="112">
        <v>8</v>
      </c>
      <c r="AB30" s="117">
        <f t="shared" si="2"/>
        <v>5.4794520547945202E-2</v>
      </c>
    </row>
    <row r="31" spans="1:28" x14ac:dyDescent="0.25">
      <c r="S31" s="115" t="s">
        <v>77</v>
      </c>
      <c r="T31" s="115"/>
      <c r="U31" s="116"/>
      <c r="V31" s="116">
        <v>15</v>
      </c>
      <c r="W31" s="116">
        <v>15</v>
      </c>
      <c r="X31" s="116">
        <v>28</v>
      </c>
      <c r="Y31" s="112">
        <v>21</v>
      </c>
      <c r="Z31" s="112">
        <v>21</v>
      </c>
      <c r="AB31" s="117">
        <f t="shared" si="2"/>
        <v>0.14383561643835616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11</v>
      </c>
      <c r="W32" s="116">
        <v>0</v>
      </c>
      <c r="X32" s="116">
        <v>0</v>
      </c>
      <c r="Y32" s="112">
        <v>3</v>
      </c>
      <c r="Z32" s="112">
        <v>8</v>
      </c>
      <c r="AB32" s="117">
        <f t="shared" si="2"/>
        <v>5.4794520547945202E-2</v>
      </c>
    </row>
    <row r="33" spans="19:32" x14ac:dyDescent="0.25">
      <c r="S33" s="115" t="s">
        <v>79</v>
      </c>
      <c r="T33" s="115"/>
      <c r="U33" s="116"/>
      <c r="V33" s="116">
        <v>34</v>
      </c>
      <c r="W33" s="116">
        <v>31</v>
      </c>
      <c r="X33" s="116">
        <v>18</v>
      </c>
      <c r="Y33" s="112">
        <v>41</v>
      </c>
      <c r="Z33" s="112">
        <v>31</v>
      </c>
      <c r="AB33" s="117">
        <f t="shared" si="2"/>
        <v>0.21232876712328766</v>
      </c>
    </row>
    <row r="34" spans="19:32" x14ac:dyDescent="0.25">
      <c r="S34" s="118" t="s">
        <v>53</v>
      </c>
      <c r="T34" s="118"/>
      <c r="U34" s="119"/>
      <c r="V34" s="119">
        <v>177</v>
      </c>
      <c r="W34" s="119">
        <v>151</v>
      </c>
      <c r="X34" s="119">
        <v>143</v>
      </c>
      <c r="Y34" s="120">
        <v>139</v>
      </c>
      <c r="Z34" s="120">
        <v>146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90</v>
      </c>
      <c r="W37" s="112">
        <v>82</v>
      </c>
      <c r="X37" s="112">
        <v>99</v>
      </c>
      <c r="Y37" s="112">
        <v>74</v>
      </c>
      <c r="Z37" s="112">
        <v>82</v>
      </c>
      <c r="AB37" s="132">
        <f>Z37/Z40*100</f>
        <v>81.188118811881196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32</v>
      </c>
      <c r="W38" s="112">
        <v>21</v>
      </c>
      <c r="X38" s="112">
        <v>18</v>
      </c>
      <c r="Y38" s="112">
        <v>28</v>
      </c>
      <c r="Z38" s="112">
        <v>19</v>
      </c>
      <c r="AB38" s="132">
        <f>Z38/Z40*100</f>
        <v>18.811881188118811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122</v>
      </c>
      <c r="W40" s="112">
        <v>103</v>
      </c>
      <c r="X40" s="112">
        <v>117</v>
      </c>
      <c r="Y40" s="112">
        <v>102</v>
      </c>
      <c r="Z40" s="112">
        <v>101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0</v>
      </c>
      <c r="X45" s="112">
        <v>0</v>
      </c>
      <c r="Y45" s="112">
        <v>0</v>
      </c>
      <c r="Z45" s="112">
        <v>2</v>
      </c>
    </row>
    <row r="46" spans="19:32" x14ac:dyDescent="0.25">
      <c r="S46" s="115" t="s">
        <v>38</v>
      </c>
      <c r="T46" s="115"/>
      <c r="U46" s="112"/>
      <c r="V46" s="112">
        <v>3</v>
      </c>
      <c r="W46" s="112">
        <v>0</v>
      </c>
      <c r="X46" s="112">
        <v>5</v>
      </c>
      <c r="Y46" s="112">
        <v>0</v>
      </c>
      <c r="Z46" s="112">
        <v>2</v>
      </c>
    </row>
    <row r="47" spans="19:32" x14ac:dyDescent="0.25">
      <c r="S47" s="115" t="s">
        <v>39</v>
      </c>
      <c r="T47" s="115"/>
      <c r="U47" s="112"/>
      <c r="V47" s="112">
        <v>12</v>
      </c>
      <c r="W47" s="112">
        <v>6</v>
      </c>
      <c r="X47" s="112">
        <v>3</v>
      </c>
      <c r="Y47" s="112">
        <v>6</v>
      </c>
      <c r="Z47" s="112">
        <v>7</v>
      </c>
    </row>
    <row r="48" spans="19:32" x14ac:dyDescent="0.25">
      <c r="S48" s="115" t="s">
        <v>40</v>
      </c>
      <c r="T48" s="115"/>
      <c r="U48" s="112"/>
      <c r="V48" s="112">
        <v>9</v>
      </c>
      <c r="W48" s="112">
        <v>10</v>
      </c>
      <c r="X48" s="112">
        <v>12</v>
      </c>
      <c r="Y48" s="112">
        <v>12</v>
      </c>
      <c r="Z48" s="112">
        <v>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11</v>
      </c>
      <c r="W49" s="112">
        <v>16</v>
      </c>
      <c r="X49" s="112">
        <v>11</v>
      </c>
      <c r="Y49" s="112">
        <v>10</v>
      </c>
      <c r="Z49" s="112">
        <v>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Wujal Wujal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</v>
      </c>
      <c r="W50" s="112">
        <v>10</v>
      </c>
      <c r="X50" s="112">
        <v>11</v>
      </c>
      <c r="Y50" s="112">
        <v>13</v>
      </c>
      <c r="Z50" s="112">
        <v>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10</v>
      </c>
      <c r="W51" s="112">
        <v>8</v>
      </c>
      <c r="X51" s="112">
        <v>11</v>
      </c>
      <c r="Y51" s="112">
        <v>9</v>
      </c>
      <c r="Z51" s="112">
        <v>10</v>
      </c>
    </row>
    <row r="52" spans="1:26" ht="15" customHeight="1" x14ac:dyDescent="0.25">
      <c r="S52" s="115" t="s">
        <v>44</v>
      </c>
      <c r="T52" s="115"/>
      <c r="U52" s="112"/>
      <c r="V52" s="112">
        <v>11</v>
      </c>
      <c r="W52" s="112">
        <v>13</v>
      </c>
      <c r="X52" s="112">
        <v>7</v>
      </c>
      <c r="Y52" s="112">
        <v>8</v>
      </c>
      <c r="Z52" s="112">
        <v>10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11</v>
      </c>
      <c r="W53" s="112">
        <v>12</v>
      </c>
      <c r="X53" s="112">
        <v>16</v>
      </c>
      <c r="Y53" s="112">
        <v>9</v>
      </c>
      <c r="Z53" s="112">
        <v>17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11</v>
      </c>
      <c r="W54" s="112">
        <v>8</v>
      </c>
      <c r="X54" s="112">
        <v>5</v>
      </c>
      <c r="Y54" s="112">
        <v>11</v>
      </c>
      <c r="Z54" s="112">
        <v>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</v>
      </c>
      <c r="W55" s="112">
        <v>6</v>
      </c>
      <c r="X55" s="112">
        <v>7</v>
      </c>
      <c r="Y55" s="112">
        <v>10</v>
      </c>
      <c r="Z55" s="112">
        <v>5</v>
      </c>
    </row>
    <row r="56" spans="1:26" ht="15" customHeight="1" x14ac:dyDescent="0.25">
      <c r="S56" s="115" t="s">
        <v>48</v>
      </c>
      <c r="T56" s="115"/>
      <c r="U56" s="112"/>
      <c r="V56" s="112">
        <v>0</v>
      </c>
      <c r="W56" s="112">
        <v>0</v>
      </c>
      <c r="X56" s="112">
        <v>0</v>
      </c>
      <c r="Y56" s="112">
        <v>0</v>
      </c>
      <c r="Z56" s="112">
        <v>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0</v>
      </c>
      <c r="Z57" s="112">
        <v>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77</v>
      </c>
      <c r="W61" s="112">
        <v>86</v>
      </c>
      <c r="X61" s="112">
        <v>80</v>
      </c>
      <c r="Y61" s="112">
        <v>81</v>
      </c>
      <c r="Z61" s="112">
        <v>82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0</v>
      </c>
      <c r="X64" s="112">
        <v>0</v>
      </c>
      <c r="Y64" s="112">
        <v>0</v>
      </c>
      <c r="Z64" s="112">
        <v>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Wujal Wujal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</v>
      </c>
      <c r="W65" s="112">
        <v>5</v>
      </c>
      <c r="X65" s="112">
        <v>0</v>
      </c>
      <c r="Y65" s="112">
        <v>0</v>
      </c>
      <c r="Z65" s="112">
        <v>2</v>
      </c>
    </row>
    <row r="66" spans="1:26" x14ac:dyDescent="0.25">
      <c r="S66" s="115" t="s">
        <v>39</v>
      </c>
      <c r="T66" s="115"/>
      <c r="U66" s="112"/>
      <c r="V66" s="112">
        <v>13</v>
      </c>
      <c r="W66" s="112">
        <v>8</v>
      </c>
      <c r="X66" s="112">
        <v>4</v>
      </c>
      <c r="Y66" s="112">
        <v>4</v>
      </c>
      <c r="Z66" s="112">
        <v>7</v>
      </c>
    </row>
    <row r="67" spans="1:26" x14ac:dyDescent="0.25">
      <c r="S67" s="115" t="s">
        <v>40</v>
      </c>
      <c r="T67" s="115"/>
      <c r="U67" s="112"/>
      <c r="V67" s="112">
        <v>16</v>
      </c>
      <c r="W67" s="112">
        <v>13</v>
      </c>
      <c r="X67" s="112">
        <v>7</v>
      </c>
      <c r="Y67" s="112">
        <v>4</v>
      </c>
      <c r="Z67" s="112">
        <v>7</v>
      </c>
    </row>
    <row r="68" spans="1:26" x14ac:dyDescent="0.25">
      <c r="S68" s="115" t="s">
        <v>41</v>
      </c>
      <c r="T68" s="115"/>
      <c r="U68" s="112"/>
      <c r="V68" s="112">
        <v>7</v>
      </c>
      <c r="W68" s="112">
        <v>10</v>
      </c>
      <c r="X68" s="112">
        <v>7</v>
      </c>
      <c r="Y68" s="112">
        <v>8</v>
      </c>
      <c r="Z68" s="112">
        <v>8</v>
      </c>
    </row>
    <row r="69" spans="1:26" x14ac:dyDescent="0.25">
      <c r="S69" s="115" t="s">
        <v>42</v>
      </c>
      <c r="T69" s="115"/>
      <c r="U69" s="112"/>
      <c r="V69" s="112">
        <v>19</v>
      </c>
      <c r="W69" s="112">
        <v>10</v>
      </c>
      <c r="X69" s="112">
        <v>7</v>
      </c>
      <c r="Y69" s="112">
        <v>3</v>
      </c>
      <c r="Z69" s="112">
        <v>8</v>
      </c>
    </row>
    <row r="70" spans="1:26" x14ac:dyDescent="0.25">
      <c r="S70" s="115" t="s">
        <v>43</v>
      </c>
      <c r="T70" s="115"/>
      <c r="U70" s="112"/>
      <c r="V70" s="112">
        <v>15</v>
      </c>
      <c r="W70" s="112">
        <v>14</v>
      </c>
      <c r="X70" s="112">
        <v>9</v>
      </c>
      <c r="Y70" s="112">
        <v>7</v>
      </c>
      <c r="Z70" s="112">
        <v>3</v>
      </c>
    </row>
    <row r="71" spans="1:26" x14ac:dyDescent="0.25">
      <c r="S71" s="115" t="s">
        <v>44</v>
      </c>
      <c r="T71" s="115"/>
      <c r="U71" s="112"/>
      <c r="V71" s="112">
        <v>13</v>
      </c>
      <c r="W71" s="112">
        <v>10</v>
      </c>
      <c r="X71" s="112">
        <v>12</v>
      </c>
      <c r="Y71" s="112">
        <v>5</v>
      </c>
      <c r="Z71" s="112">
        <v>7</v>
      </c>
    </row>
    <row r="72" spans="1:26" x14ac:dyDescent="0.25">
      <c r="S72" s="115" t="s">
        <v>45</v>
      </c>
      <c r="T72" s="115"/>
      <c r="U72" s="112"/>
      <c r="V72" s="112">
        <v>5</v>
      </c>
      <c r="W72" s="112">
        <v>5</v>
      </c>
      <c r="X72" s="112">
        <v>3</v>
      </c>
      <c r="Y72" s="112">
        <v>10</v>
      </c>
      <c r="Z72" s="112">
        <v>10</v>
      </c>
    </row>
    <row r="73" spans="1:26" x14ac:dyDescent="0.25">
      <c r="S73" s="115" t="s">
        <v>46</v>
      </c>
      <c r="T73" s="115"/>
      <c r="U73" s="112"/>
      <c r="V73" s="112">
        <v>6</v>
      </c>
      <c r="W73" s="112">
        <v>6</v>
      </c>
      <c r="X73" s="112">
        <v>4</v>
      </c>
      <c r="Y73" s="112">
        <v>6</v>
      </c>
      <c r="Z73" s="112">
        <v>4</v>
      </c>
    </row>
    <row r="74" spans="1:26" x14ac:dyDescent="0.25">
      <c r="S74" s="115" t="s">
        <v>47</v>
      </c>
      <c r="T74" s="115"/>
      <c r="U74" s="112"/>
      <c r="V74" s="112">
        <v>0</v>
      </c>
      <c r="W74" s="112">
        <v>0</v>
      </c>
      <c r="X74" s="112">
        <v>4</v>
      </c>
      <c r="Y74" s="112">
        <v>13</v>
      </c>
      <c r="Z74" s="112">
        <v>3</v>
      </c>
    </row>
    <row r="75" spans="1:26" x14ac:dyDescent="0.25">
      <c r="S75" s="115" t="s">
        <v>48</v>
      </c>
      <c r="T75" s="115"/>
      <c r="U75" s="112"/>
      <c r="V75" s="112">
        <v>0</v>
      </c>
      <c r="W75" s="112">
        <v>0</v>
      </c>
      <c r="X75" s="112">
        <v>0</v>
      </c>
      <c r="Y75" s="112">
        <v>0</v>
      </c>
      <c r="Z75" s="112">
        <v>1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3</v>
      </c>
      <c r="Z76" s="112">
        <v>1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1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97</v>
      </c>
      <c r="W80" s="112">
        <v>70</v>
      </c>
      <c r="X80" s="112">
        <v>64</v>
      </c>
      <c r="Y80" s="112">
        <v>60</v>
      </c>
      <c r="Z80" s="112">
        <v>62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Wujal Wujal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5</v>
      </c>
      <c r="W83" s="112">
        <v>5</v>
      </c>
      <c r="X83" s="112">
        <v>3</v>
      </c>
      <c r="Y83" s="112">
        <v>10</v>
      </c>
      <c r="Z83" s="112">
        <v>4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11</v>
      </c>
      <c r="W84" s="112">
        <v>10</v>
      </c>
      <c r="X84" s="112">
        <v>6</v>
      </c>
      <c r="Y84" s="112">
        <v>4</v>
      </c>
      <c r="Z84" s="112">
        <v>5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14</v>
      </c>
      <c r="W85" s="112">
        <v>12</v>
      </c>
      <c r="X85" s="112">
        <v>8</v>
      </c>
      <c r="Y85" s="112">
        <v>8</v>
      </c>
      <c r="Z85" s="112">
        <v>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146</v>
      </c>
      <c r="D86" s="96">
        <f t="shared" ref="D86:D91" si="4">AD4</f>
        <v>5.0359712230215736E-2</v>
      </c>
      <c r="E86" s="97">
        <f t="shared" ref="E86:E91" si="5">AD4</f>
        <v>5.0359712230215736E-2</v>
      </c>
      <c r="F86" s="96">
        <f t="shared" ref="F86:F91" si="6">AF4</f>
        <v>-0.16091954022988508</v>
      </c>
      <c r="G86" s="97">
        <f t="shared" ref="G86:G91" si="7">AF4</f>
        <v>-0.16091954022988508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5</v>
      </c>
      <c r="W86" s="112">
        <v>7</v>
      </c>
      <c r="X86" s="112">
        <v>7</v>
      </c>
      <c r="Y86" s="112">
        <v>8</v>
      </c>
      <c r="Z86" s="112">
        <v>9</v>
      </c>
    </row>
    <row r="87" spans="1:30" ht="15" customHeight="1" x14ac:dyDescent="0.25">
      <c r="A87" s="98" t="s">
        <v>4</v>
      </c>
      <c r="B87" s="49"/>
      <c r="C87" s="57" t="str">
        <f t="shared" si="3"/>
        <v>82</v>
      </c>
      <c r="D87" s="96">
        <f t="shared" si="4"/>
        <v>0</v>
      </c>
      <c r="E87" s="97">
        <f t="shared" si="5"/>
        <v>0</v>
      </c>
      <c r="F87" s="96">
        <f t="shared" si="6"/>
        <v>1.2345679012345734E-2</v>
      </c>
      <c r="G87" s="97">
        <f t="shared" si="7"/>
        <v>1.2345679012345734E-2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0</v>
      </c>
      <c r="W87" s="112">
        <v>0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62</v>
      </c>
      <c r="D88" s="96">
        <f t="shared" si="4"/>
        <v>0.1272727272727272</v>
      </c>
      <c r="E88" s="97">
        <f t="shared" si="5"/>
        <v>0.1272727272727272</v>
      </c>
      <c r="F88" s="96">
        <f t="shared" si="6"/>
        <v>-0.32608695652173914</v>
      </c>
      <c r="G88" s="97">
        <f t="shared" si="7"/>
        <v>-0.32608695652173914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107</v>
      </c>
      <c r="D89" s="96">
        <f t="shared" si="4"/>
        <v>1.904761904761898E-2</v>
      </c>
      <c r="E89" s="97">
        <f t="shared" si="5"/>
        <v>1.904761904761898E-2</v>
      </c>
      <c r="F89" s="96">
        <f t="shared" si="6"/>
        <v>-0.10833333333333328</v>
      </c>
      <c r="G89" s="97">
        <f t="shared" si="7"/>
        <v>-0.10833333333333328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8</v>
      </c>
      <c r="W89" s="112">
        <v>8</v>
      </c>
      <c r="X89" s="112">
        <v>6</v>
      </c>
      <c r="Y89" s="112">
        <v>3</v>
      </c>
      <c r="Z89" s="112">
        <v>3</v>
      </c>
    </row>
    <row r="90" spans="1:30" ht="15" customHeight="1" x14ac:dyDescent="0.25">
      <c r="A90" s="49" t="s">
        <v>98</v>
      </c>
      <c r="B90" s="49"/>
      <c r="C90" s="57" t="str">
        <f t="shared" si="3"/>
        <v>$37,679</v>
      </c>
      <c r="D90" s="96">
        <f t="shared" si="4"/>
        <v>4.4707341093799924E-2</v>
      </c>
      <c r="E90" s="97">
        <f t="shared" si="5"/>
        <v>4.4707341093799924E-2</v>
      </c>
      <c r="F90" s="96">
        <f t="shared" si="6"/>
        <v>2.5547031253537815</v>
      </c>
      <c r="G90" s="97">
        <f t="shared" si="7"/>
        <v>2.5547031253537815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12</v>
      </c>
      <c r="W90" s="112">
        <v>8</v>
      </c>
      <c r="X90" s="112">
        <v>15</v>
      </c>
      <c r="Y90" s="112">
        <v>10</v>
      </c>
      <c r="Z90" s="112">
        <v>12</v>
      </c>
    </row>
    <row r="91" spans="1:30" ht="15" customHeight="1" x14ac:dyDescent="0.25">
      <c r="A91" s="49" t="s">
        <v>7</v>
      </c>
      <c r="B91" s="49"/>
      <c r="C91" s="57" t="str">
        <f t="shared" si="3"/>
        <v>$4.5 mil</v>
      </c>
      <c r="D91" s="96">
        <f t="shared" si="4"/>
        <v>2.9394863290432838E-3</v>
      </c>
      <c r="E91" s="97">
        <f t="shared" si="5"/>
        <v>2.9394863290432838E-3</v>
      </c>
      <c r="F91" s="96">
        <f t="shared" si="6"/>
        <v>2.0099332223009636E-2</v>
      </c>
      <c r="G91" s="97">
        <f t="shared" si="7"/>
        <v>2.0099332223009636E-2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55</v>
      </c>
      <c r="W91" s="112">
        <v>52</v>
      </c>
      <c r="X91" s="112">
        <v>58</v>
      </c>
      <c r="Y91" s="112">
        <v>62</v>
      </c>
      <c r="Z91" s="112">
        <v>55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3</v>
      </c>
      <c r="W93" s="112">
        <v>5</v>
      </c>
      <c r="X93" s="112">
        <v>0</v>
      </c>
      <c r="Y93" s="112">
        <v>3</v>
      </c>
      <c r="Z93" s="112">
        <v>6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10</v>
      </c>
      <c r="W94" s="112">
        <v>3</v>
      </c>
      <c r="X94" s="112">
        <v>10</v>
      </c>
      <c r="Y94" s="112">
        <v>12</v>
      </c>
      <c r="Z94" s="112">
        <v>18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0</v>
      </c>
      <c r="W95" s="112">
        <v>0</v>
      </c>
      <c r="X95" s="112">
        <v>0</v>
      </c>
      <c r="Y95" s="112">
        <v>0</v>
      </c>
      <c r="Z95" s="112">
        <v>0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13</v>
      </c>
      <c r="W96" s="112">
        <v>14</v>
      </c>
      <c r="X96" s="112">
        <v>13</v>
      </c>
      <c r="Y96" s="112">
        <v>11</v>
      </c>
      <c r="Z96" s="112">
        <v>13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10</v>
      </c>
      <c r="W97" s="112">
        <v>15</v>
      </c>
      <c r="X97" s="112">
        <v>12</v>
      </c>
      <c r="Y97" s="112">
        <v>12</v>
      </c>
      <c r="Z97" s="112">
        <v>7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0</v>
      </c>
      <c r="W98" s="112">
        <v>3</v>
      </c>
      <c r="X98" s="112">
        <v>7</v>
      </c>
      <c r="Y98" s="112">
        <v>0</v>
      </c>
      <c r="Z98" s="112">
        <v>0</v>
      </c>
    </row>
    <row r="99" spans="1:32" ht="15" customHeight="1" x14ac:dyDescent="0.25">
      <c r="S99" s="115" t="s">
        <v>199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4</v>
      </c>
      <c r="W100" s="112">
        <v>3</v>
      </c>
      <c r="X100" s="112">
        <v>5</v>
      </c>
      <c r="Y100" s="112">
        <v>0</v>
      </c>
      <c r="Z100" s="112">
        <v>0</v>
      </c>
    </row>
    <row r="101" spans="1:32" x14ac:dyDescent="0.25">
      <c r="A101" s="18"/>
      <c r="S101" s="118" t="s">
        <v>53</v>
      </c>
      <c r="T101" s="118"/>
      <c r="U101" s="112"/>
      <c r="V101" s="112">
        <v>65</v>
      </c>
      <c r="W101" s="112">
        <v>51</v>
      </c>
      <c r="X101" s="112">
        <v>56</v>
      </c>
      <c r="Y101" s="112">
        <v>42</v>
      </c>
      <c r="Z101" s="112">
        <v>52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84</v>
      </c>
      <c r="W104" s="112">
        <v>60</v>
      </c>
      <c r="X104" s="112">
        <v>40</v>
      </c>
      <c r="Y104" s="112">
        <v>72</v>
      </c>
      <c r="Z104" s="112">
        <v>72</v>
      </c>
      <c r="AB104" s="109" t="str">
        <f>TEXT(Z104,"###,###")</f>
        <v>72</v>
      </c>
      <c r="AD104" s="130">
        <f>Z104/($Z$4)*100</f>
        <v>49.315068493150683</v>
      </c>
      <c r="AF104" s="109"/>
    </row>
    <row r="105" spans="1:32" x14ac:dyDescent="0.25">
      <c r="S105" s="115" t="s">
        <v>17</v>
      </c>
      <c r="T105" s="115"/>
      <c r="U105" s="112"/>
      <c r="V105" s="112">
        <v>43</v>
      </c>
      <c r="W105" s="112">
        <v>91</v>
      </c>
      <c r="X105" s="112">
        <v>101</v>
      </c>
      <c r="Y105" s="112">
        <v>73</v>
      </c>
      <c r="Z105" s="112">
        <v>69</v>
      </c>
      <c r="AB105" s="109" t="str">
        <f>TEXT(Z105,"###,###")</f>
        <v>69</v>
      </c>
      <c r="AD105" s="130">
        <f>Z105/($Z$4)*100</f>
        <v>47.260273972602739</v>
      </c>
      <c r="AF105" s="109"/>
    </row>
    <row r="106" spans="1:32" x14ac:dyDescent="0.25">
      <c r="S106" s="118" t="s">
        <v>53</v>
      </c>
      <c r="T106" s="118"/>
      <c r="U106" s="120"/>
      <c r="V106" s="120">
        <v>127</v>
      </c>
      <c r="W106" s="120">
        <v>151</v>
      </c>
      <c r="X106" s="120">
        <v>141</v>
      </c>
      <c r="Y106" s="120">
        <v>145</v>
      </c>
      <c r="Z106" s="120">
        <v>141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</v>
      </c>
      <c r="W108" s="112">
        <v>63</v>
      </c>
      <c r="X108" s="112">
        <v>0</v>
      </c>
      <c r="Y108" s="112">
        <v>4</v>
      </c>
      <c r="Z108" s="112">
        <v>8</v>
      </c>
      <c r="AB108" s="109" t="str">
        <f>TEXT(Z108,"###,###")</f>
        <v>8</v>
      </c>
      <c r="AD108" s="130">
        <f>Z108/($Z$4)*100</f>
        <v>5.4794520547945202</v>
      </c>
      <c r="AF108" s="109"/>
    </row>
    <row r="109" spans="1:32" x14ac:dyDescent="0.25">
      <c r="S109" s="115" t="s">
        <v>20</v>
      </c>
      <c r="T109" s="115"/>
      <c r="U109" s="112"/>
      <c r="V109" s="112">
        <v>30</v>
      </c>
      <c r="W109" s="112">
        <v>18</v>
      </c>
      <c r="X109" s="112">
        <v>0</v>
      </c>
      <c r="Y109" s="112">
        <v>23</v>
      </c>
      <c r="Z109" s="112">
        <v>10</v>
      </c>
      <c r="AB109" s="109" t="str">
        <f>TEXT(Z109,"###,###")</f>
        <v>10</v>
      </c>
      <c r="AD109" s="130">
        <f>Z109/($Z$4)*100</f>
        <v>6.8493150684931505</v>
      </c>
      <c r="AF109" s="109"/>
    </row>
    <row r="110" spans="1:32" x14ac:dyDescent="0.25">
      <c r="S110" s="115" t="s">
        <v>21</v>
      </c>
      <c r="T110" s="115"/>
      <c r="U110" s="112"/>
      <c r="V110" s="112">
        <v>55</v>
      </c>
      <c r="W110" s="112">
        <v>42</v>
      </c>
      <c r="X110" s="112">
        <v>116</v>
      </c>
      <c r="Y110" s="112">
        <v>91</v>
      </c>
      <c r="Z110" s="112">
        <v>101</v>
      </c>
      <c r="AB110" s="109" t="str">
        <f>TEXT(Z110,"###,###")</f>
        <v>101</v>
      </c>
      <c r="AD110" s="130">
        <f>Z110/($Z$4)*100</f>
        <v>69.178082191780817</v>
      </c>
      <c r="AF110" s="109"/>
    </row>
    <row r="111" spans="1:32" x14ac:dyDescent="0.25">
      <c r="S111" s="115" t="s">
        <v>22</v>
      </c>
      <c r="T111" s="115"/>
      <c r="U111" s="112"/>
      <c r="V111" s="112">
        <v>37</v>
      </c>
      <c r="W111" s="112">
        <v>22</v>
      </c>
      <c r="X111" s="112">
        <v>18</v>
      </c>
      <c r="Y111" s="112">
        <v>20</v>
      </c>
      <c r="Z111" s="112">
        <v>24</v>
      </c>
      <c r="AB111" s="109" t="str">
        <f>TEXT(Z111,"###,###")</f>
        <v>24</v>
      </c>
      <c r="AD111" s="130">
        <f>Z111/($Z$4)*100</f>
        <v>16.43835616438356</v>
      </c>
      <c r="AF111" s="109"/>
    </row>
    <row r="112" spans="1:32" x14ac:dyDescent="0.25">
      <c r="S112" s="118" t="s">
        <v>53</v>
      </c>
      <c r="T112" s="118"/>
      <c r="U112" s="112"/>
      <c r="V112" s="112">
        <v>175</v>
      </c>
      <c r="W112" s="112">
        <v>155</v>
      </c>
      <c r="X112" s="112">
        <v>138</v>
      </c>
      <c r="Y112" s="112">
        <v>140</v>
      </c>
      <c r="Z112" s="112">
        <v>146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38.409999999999997</v>
      </c>
      <c r="W118" s="131">
        <v>39.369999999999997</v>
      </c>
      <c r="X118" s="131">
        <v>39.880000000000003</v>
      </c>
      <c r="Y118" s="131">
        <v>42.26</v>
      </c>
      <c r="Z118" s="131">
        <v>41.31</v>
      </c>
      <c r="AB118" s="109" t="str">
        <f>TEXT(Z118,"##.0")</f>
        <v>41.3</v>
      </c>
    </row>
    <row r="120" spans="19:32" x14ac:dyDescent="0.25">
      <c r="S120" s="101" t="s">
        <v>100</v>
      </c>
      <c r="T120" s="112"/>
      <c r="U120" s="112"/>
      <c r="V120" s="112">
        <v>117</v>
      </c>
      <c r="W120" s="112">
        <v>101</v>
      </c>
      <c r="X120" s="112">
        <v>111</v>
      </c>
      <c r="Y120" s="112">
        <v>99</v>
      </c>
      <c r="Z120" s="112">
        <v>103</v>
      </c>
      <c r="AB120" s="109" t="str">
        <f>TEXT(Z120,"###,###")</f>
        <v>103</v>
      </c>
    </row>
    <row r="121" spans="19:32" x14ac:dyDescent="0.25">
      <c r="S121" s="101" t="s">
        <v>101</v>
      </c>
      <c r="T121" s="112"/>
      <c r="U121" s="112"/>
      <c r="V121" s="112">
        <v>0</v>
      </c>
      <c r="W121" s="112">
        <v>0</v>
      </c>
      <c r="X121" s="112">
        <v>0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102</v>
      </c>
      <c r="T122" s="112"/>
      <c r="U122" s="112"/>
      <c r="V122" s="112">
        <v>4</v>
      </c>
      <c r="W122" s="112">
        <v>0</v>
      </c>
      <c r="X122" s="112">
        <v>0</v>
      </c>
      <c r="Y122" s="112">
        <v>0</v>
      </c>
      <c r="Z122" s="112">
        <v>0</v>
      </c>
      <c r="AB122" s="109" t="str">
        <f>TEXT(Z122,"###,###")</f>
        <v/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121</v>
      </c>
      <c r="W124" s="112">
        <v>101</v>
      </c>
      <c r="X124" s="112">
        <v>111</v>
      </c>
      <c r="Y124" s="112">
        <v>99</v>
      </c>
      <c r="Z124" s="112">
        <v>103</v>
      </c>
      <c r="AB124" s="109" t="str">
        <f>TEXT(Z124,"###,###")</f>
        <v>103</v>
      </c>
      <c r="AD124" s="127">
        <f>Z124/$Z$7*100</f>
        <v>96.261682242990659</v>
      </c>
    </row>
    <row r="125" spans="19:32" x14ac:dyDescent="0.25">
      <c r="S125" s="101" t="s">
        <v>104</v>
      </c>
      <c r="T125" s="112"/>
      <c r="U125" s="112"/>
      <c r="V125" s="112">
        <v>4</v>
      </c>
      <c r="W125" s="112">
        <v>0</v>
      </c>
      <c r="X125" s="112">
        <v>0</v>
      </c>
      <c r="Y125" s="112">
        <v>0</v>
      </c>
      <c r="Z125" s="112">
        <v>0</v>
      </c>
      <c r="AB125" s="109" t="str">
        <f>TEXT(Z125,"###,###")</f>
        <v/>
      </c>
      <c r="AD125" s="127">
        <f>Z125/$Z$7*100</f>
        <v>0</v>
      </c>
    </row>
    <row r="127" spans="19:32" x14ac:dyDescent="0.25">
      <c r="S127" s="101" t="s">
        <v>105</v>
      </c>
      <c r="T127" s="112"/>
      <c r="U127" s="112"/>
      <c r="V127" s="112">
        <v>58</v>
      </c>
      <c r="W127" s="112">
        <v>58</v>
      </c>
      <c r="X127" s="112">
        <v>61</v>
      </c>
      <c r="Y127" s="112">
        <v>57</v>
      </c>
      <c r="Z127" s="112">
        <v>57</v>
      </c>
      <c r="AB127" s="109" t="str">
        <f>TEXT(Z127,"###,###")</f>
        <v>57</v>
      </c>
      <c r="AD127" s="127">
        <f>Z127/$Z$7*100</f>
        <v>53.271028037383175</v>
      </c>
    </row>
    <row r="128" spans="19:32" x14ac:dyDescent="0.25">
      <c r="S128" s="101" t="s">
        <v>106</v>
      </c>
      <c r="T128" s="112"/>
      <c r="U128" s="112"/>
      <c r="V128" s="112">
        <v>62</v>
      </c>
      <c r="W128" s="112">
        <v>53</v>
      </c>
      <c r="X128" s="112">
        <v>51</v>
      </c>
      <c r="Y128" s="112">
        <v>43</v>
      </c>
      <c r="Z128" s="112">
        <v>50</v>
      </c>
      <c r="AB128" s="109" t="str">
        <f>TEXT(Z128,"###,###")</f>
        <v>50</v>
      </c>
      <c r="AD128" s="127">
        <f>Z128/$Z$7*100</f>
        <v>46.728971962616825</v>
      </c>
    </row>
    <row r="130" spans="19:20" x14ac:dyDescent="0.25">
      <c r="S130" s="101" t="s">
        <v>280</v>
      </c>
      <c r="T130" s="127">
        <v>96.261682242990659</v>
      </c>
    </row>
    <row r="131" spans="19:20" x14ac:dyDescent="0.25">
      <c r="S131" s="101" t="s">
        <v>281</v>
      </c>
      <c r="T131" s="127">
        <v>0</v>
      </c>
    </row>
    <row r="132" spans="19:20" x14ac:dyDescent="0.25">
      <c r="S132" s="101" t="s">
        <v>282</v>
      </c>
      <c r="T132" s="127">
        <v>0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B15B099-FAC0-4F9C-AB32-D6398CC42A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7850D05-60B9-46FF-9F47-D2D3EA2961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1FCE128-45E9-4DDA-B22B-A00279AEB4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667B01A-F812-4693-888A-6BAD666778A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6FE19-0E47-4138-BFA9-74572F28350E}">
  <sheetPr codeName="Sheet14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191</v>
      </c>
      <c r="T1" s="99"/>
      <c r="U1" s="99"/>
      <c r="V1" s="99"/>
      <c r="W1" s="99"/>
      <c r="X1" s="99"/>
      <c r="Y1" s="100" t="s">
        <v>274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191</v>
      </c>
      <c r="Y3" s="105" t="s">
        <v>274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9.78 Yarrabah,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704</v>
      </c>
      <c r="W4" s="108">
        <v>709</v>
      </c>
      <c r="X4" s="108">
        <v>771</v>
      </c>
      <c r="Y4" s="108">
        <v>757</v>
      </c>
      <c r="Z4" s="108">
        <v>926</v>
      </c>
      <c r="AB4" s="109" t="str">
        <f>TEXT(Z4,"###,###")</f>
        <v>926</v>
      </c>
      <c r="AD4" s="110">
        <f>Z4/Y4-1</f>
        <v>0.22324966974900917</v>
      </c>
      <c r="AF4" s="110">
        <f>Z4/V4-1</f>
        <v>0.31534090909090917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382</v>
      </c>
      <c r="W5" s="108">
        <v>394</v>
      </c>
      <c r="X5" s="108">
        <v>424</v>
      </c>
      <c r="Y5" s="108">
        <v>394</v>
      </c>
      <c r="Z5" s="108">
        <v>516</v>
      </c>
      <c r="AB5" s="109" t="str">
        <f>TEXT(Z5,"###,###")</f>
        <v>516</v>
      </c>
      <c r="AD5" s="110">
        <f t="shared" ref="AD5:AD9" si="0">Z5/Y5-1</f>
        <v>0.30964467005076135</v>
      </c>
      <c r="AF5" s="110">
        <f t="shared" ref="AF5:AF9" si="1">Z5/V5-1</f>
        <v>0.35078534031413611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319</v>
      </c>
      <c r="W6" s="108">
        <v>319</v>
      </c>
      <c r="X6" s="108">
        <v>349</v>
      </c>
      <c r="Y6" s="108">
        <v>366</v>
      </c>
      <c r="Z6" s="108">
        <v>410</v>
      </c>
      <c r="AB6" s="109" t="str">
        <f>TEXT(Z6,"###,###")</f>
        <v>410</v>
      </c>
      <c r="AD6" s="110">
        <f t="shared" si="0"/>
        <v>0.12021857923497259</v>
      </c>
      <c r="AF6" s="110">
        <f t="shared" si="1"/>
        <v>0.28526645768025083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560</v>
      </c>
      <c r="W7" s="108">
        <v>577</v>
      </c>
      <c r="X7" s="108">
        <v>584</v>
      </c>
      <c r="Y7" s="108">
        <v>612</v>
      </c>
      <c r="Z7" s="108">
        <v>699</v>
      </c>
      <c r="AB7" s="109" t="str">
        <f>TEXT(Z7,"###,###")</f>
        <v>699</v>
      </c>
      <c r="AD7" s="110">
        <f t="shared" si="0"/>
        <v>0.14215686274509798</v>
      </c>
      <c r="AF7" s="110">
        <f t="shared" si="1"/>
        <v>0.24821428571428572</v>
      </c>
    </row>
    <row r="8" spans="1:32" ht="17.25" customHeight="1" x14ac:dyDescent="0.25">
      <c r="A8" s="64" t="s">
        <v>12</v>
      </c>
      <c r="B8" s="65"/>
      <c r="C8" s="29"/>
      <c r="D8" s="66" t="str">
        <f>AB4</f>
        <v>926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699</v>
      </c>
      <c r="P8" s="67"/>
      <c r="S8" s="107" t="s">
        <v>84</v>
      </c>
      <c r="T8" s="108"/>
      <c r="U8" s="108"/>
      <c r="V8" s="108">
        <v>36110</v>
      </c>
      <c r="W8" s="108">
        <v>41503</v>
      </c>
      <c r="X8" s="108">
        <v>38960.28</v>
      </c>
      <c r="Y8" s="108">
        <v>38763.94</v>
      </c>
      <c r="Z8" s="108">
        <v>29789</v>
      </c>
      <c r="AB8" s="109" t="str">
        <f>TEXT(Z8,"$###,###")</f>
        <v>$29,789</v>
      </c>
      <c r="AD8" s="110">
        <f t="shared" si="0"/>
        <v>-0.23152806448467322</v>
      </c>
      <c r="AF8" s="110">
        <f t="shared" si="1"/>
        <v>-0.17504846302963173</v>
      </c>
    </row>
    <row r="9" spans="1:32" x14ac:dyDescent="0.25">
      <c r="A9" s="30" t="s">
        <v>14</v>
      </c>
      <c r="B9" s="71"/>
      <c r="C9" s="72"/>
      <c r="D9" s="73">
        <f>AD104</f>
        <v>56.371490280777536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53.075822603719601</v>
      </c>
      <c r="P9" s="74" t="s">
        <v>85</v>
      </c>
      <c r="S9" s="107" t="s">
        <v>7</v>
      </c>
      <c r="T9" s="108"/>
      <c r="U9" s="108"/>
      <c r="V9" s="108">
        <v>20411654</v>
      </c>
      <c r="W9" s="108">
        <v>22019723</v>
      </c>
      <c r="X9" s="108">
        <v>22797315</v>
      </c>
      <c r="Y9" s="108">
        <v>25108138</v>
      </c>
      <c r="Z9" s="108">
        <v>25793816</v>
      </c>
      <c r="AB9" s="109" t="str">
        <f>TEXT(Z9/1000000,"$#,###.0")&amp;" mil"</f>
        <v>$25.8 mil</v>
      </c>
      <c r="AD9" s="110">
        <f t="shared" si="0"/>
        <v>2.7308994398549169E-2</v>
      </c>
      <c r="AF9" s="110">
        <f t="shared" si="1"/>
        <v>0.26368083644764906</v>
      </c>
    </row>
    <row r="10" spans="1:32" x14ac:dyDescent="0.25">
      <c r="A10" s="30" t="s">
        <v>17</v>
      </c>
      <c r="B10" s="71"/>
      <c r="C10" s="72"/>
      <c r="D10" s="73">
        <f>AD105</f>
        <v>36.825053995680349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46.924177396280406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97.13876967095851</v>
      </c>
      <c r="P11" s="74" t="s">
        <v>85</v>
      </c>
      <c r="S11" s="107" t="s">
        <v>29</v>
      </c>
      <c r="T11" s="112"/>
      <c r="U11" s="112"/>
      <c r="V11" s="112">
        <v>694</v>
      </c>
      <c r="W11" s="112">
        <v>698</v>
      </c>
      <c r="X11" s="112">
        <v>760</v>
      </c>
      <c r="Y11" s="112">
        <v>745</v>
      </c>
      <c r="Z11" s="112">
        <v>910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1.144492131616595</v>
      </c>
      <c r="P12" s="74" t="s">
        <v>85</v>
      </c>
      <c r="S12" s="107" t="s">
        <v>30</v>
      </c>
      <c r="T12" s="112"/>
      <c r="U12" s="112"/>
      <c r="V12" s="112">
        <v>15</v>
      </c>
      <c r="W12" s="112">
        <v>11</v>
      </c>
      <c r="X12" s="112">
        <v>10</v>
      </c>
      <c r="Y12" s="112">
        <v>9</v>
      </c>
      <c r="Z12" s="112">
        <v>16</v>
      </c>
    </row>
    <row r="13" spans="1:32" ht="15" customHeight="1" x14ac:dyDescent="0.25">
      <c r="A13" s="30" t="s">
        <v>19</v>
      </c>
      <c r="B13" s="72"/>
      <c r="C13" s="72"/>
      <c r="D13" s="73">
        <f>AD108</f>
        <v>8.4233261339092866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2.0028612303290414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14.254859611231103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38.9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53.779697624190057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18.390804597701148</v>
      </c>
      <c r="P15" s="74" t="s">
        <v>85</v>
      </c>
      <c r="S15" s="115" t="s">
        <v>61</v>
      </c>
      <c r="T15" s="115"/>
      <c r="U15" s="116"/>
      <c r="V15" s="116">
        <v>18</v>
      </c>
      <c r="W15" s="116">
        <v>14</v>
      </c>
      <c r="X15" s="116">
        <v>43</v>
      </c>
      <c r="Y15" s="112">
        <v>9</v>
      </c>
      <c r="Z15" s="112">
        <v>57</v>
      </c>
      <c r="AB15" s="117">
        <f t="shared" ref="AB15:AB34" si="2">IF(Z15="np",0,Z15/$Z$34)</f>
        <v>6.1555075593952485E-2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21.382289416846653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81.609195402298852</v>
      </c>
      <c r="P16" s="37" t="s">
        <v>85</v>
      </c>
      <c r="S16" s="115" t="s">
        <v>62</v>
      </c>
      <c r="T16" s="115"/>
      <c r="U16" s="116"/>
      <c r="V16" s="116">
        <v>0</v>
      </c>
      <c r="W16" s="116">
        <v>0</v>
      </c>
      <c r="X16" s="116">
        <v>0</v>
      </c>
      <c r="Y16" s="112">
        <v>9</v>
      </c>
      <c r="Z16" s="112">
        <v>6</v>
      </c>
      <c r="AB16" s="117">
        <f t="shared" si="2"/>
        <v>6.4794816414686825E-3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5</v>
      </c>
      <c r="W17" s="116">
        <v>14</v>
      </c>
      <c r="X17" s="116">
        <v>0</v>
      </c>
      <c r="Y17" s="112">
        <v>3</v>
      </c>
      <c r="Z17" s="112">
        <v>9</v>
      </c>
      <c r="AB17" s="117">
        <f t="shared" si="2"/>
        <v>9.7192224622030237E-3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3" t="str">
        <f>$S$1&amp;" ("&amp;$V$2&amp;" to "&amp;$Z$2&amp;")"</f>
        <v>Yarrabah (2016-17 to 2020-21)</v>
      </c>
      <c r="B19" s="63"/>
      <c r="C19" s="63"/>
      <c r="D19" s="63"/>
      <c r="E19" s="63"/>
      <c r="F19" s="63"/>
      <c r="G19" s="63" t="str">
        <f>$S$1&amp;" ("&amp;$V$2&amp;" to "&amp;$Z$2&amp;")"</f>
        <v>Yarrabah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44</v>
      </c>
      <c r="W19" s="116">
        <v>43</v>
      </c>
      <c r="X19" s="116">
        <v>40</v>
      </c>
      <c r="Y19" s="112">
        <v>38</v>
      </c>
      <c r="Z19" s="112">
        <v>44</v>
      </c>
      <c r="AB19" s="117">
        <f t="shared" si="2"/>
        <v>4.7516198704103674E-2</v>
      </c>
    </row>
    <row r="20" spans="1:28" x14ac:dyDescent="0.25">
      <c r="S20" s="115" t="s">
        <v>66</v>
      </c>
      <c r="T20" s="115"/>
      <c r="U20" s="116"/>
      <c r="V20" s="116">
        <v>0</v>
      </c>
      <c r="W20" s="116">
        <v>0</v>
      </c>
      <c r="X20" s="116">
        <v>5</v>
      </c>
      <c r="Y20" s="112">
        <v>0</v>
      </c>
      <c r="Z20" s="112">
        <v>6</v>
      </c>
      <c r="AB20" s="117">
        <f t="shared" si="2"/>
        <v>6.4794816414686825E-3</v>
      </c>
    </row>
    <row r="21" spans="1:28" x14ac:dyDescent="0.25">
      <c r="S21" s="115" t="s">
        <v>67</v>
      </c>
      <c r="T21" s="115"/>
      <c r="U21" s="116"/>
      <c r="V21" s="116">
        <v>10</v>
      </c>
      <c r="W21" s="116">
        <v>10</v>
      </c>
      <c r="X21" s="116">
        <v>17</v>
      </c>
      <c r="Y21" s="112">
        <v>12</v>
      </c>
      <c r="Z21" s="112">
        <v>27</v>
      </c>
      <c r="AB21" s="117">
        <f t="shared" si="2"/>
        <v>2.9157667386609073E-2</v>
      </c>
    </row>
    <row r="22" spans="1:28" x14ac:dyDescent="0.25">
      <c r="S22" s="115" t="s">
        <v>68</v>
      </c>
      <c r="T22" s="115"/>
      <c r="U22" s="116"/>
      <c r="V22" s="116">
        <v>14</v>
      </c>
      <c r="W22" s="116">
        <v>13</v>
      </c>
      <c r="X22" s="116">
        <v>21</v>
      </c>
      <c r="Y22" s="112">
        <v>18</v>
      </c>
      <c r="Z22" s="112">
        <v>16</v>
      </c>
      <c r="AB22" s="117">
        <f t="shared" si="2"/>
        <v>1.7278617710583154E-2</v>
      </c>
    </row>
    <row r="23" spans="1:28" x14ac:dyDescent="0.25">
      <c r="S23" s="115" t="s">
        <v>69</v>
      </c>
      <c r="T23" s="115"/>
      <c r="U23" s="116"/>
      <c r="V23" s="116">
        <v>4</v>
      </c>
      <c r="W23" s="116">
        <v>0</v>
      </c>
      <c r="X23" s="116">
        <v>5</v>
      </c>
      <c r="Y23" s="112">
        <v>8</v>
      </c>
      <c r="Z23" s="112">
        <v>8</v>
      </c>
      <c r="AB23" s="117">
        <f t="shared" si="2"/>
        <v>8.6393088552915772E-3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2</v>
      </c>
      <c r="AB24" s="117">
        <f t="shared" si="2"/>
        <v>2.1598272138228943E-3</v>
      </c>
    </row>
    <row r="25" spans="1:28" x14ac:dyDescent="0.25">
      <c r="S25" s="115" t="s">
        <v>71</v>
      </c>
      <c r="T25" s="115"/>
      <c r="U25" s="116"/>
      <c r="V25" s="116">
        <v>3</v>
      </c>
      <c r="W25" s="116">
        <v>3</v>
      </c>
      <c r="X25" s="116">
        <v>4</v>
      </c>
      <c r="Y25" s="112">
        <v>4</v>
      </c>
      <c r="Z25" s="112">
        <v>6</v>
      </c>
      <c r="AB25" s="117">
        <f t="shared" si="2"/>
        <v>6.4794816414686825E-3</v>
      </c>
    </row>
    <row r="26" spans="1:28" x14ac:dyDescent="0.25">
      <c r="S26" s="115" t="s">
        <v>72</v>
      </c>
      <c r="T26" s="115"/>
      <c r="U26" s="116"/>
      <c r="V26" s="116">
        <v>4</v>
      </c>
      <c r="W26" s="116">
        <v>8</v>
      </c>
      <c r="X26" s="116">
        <v>4</v>
      </c>
      <c r="Y26" s="112">
        <v>5</v>
      </c>
      <c r="Z26" s="112">
        <v>22</v>
      </c>
      <c r="AB26" s="117">
        <f t="shared" si="2"/>
        <v>2.3758099352051837E-2</v>
      </c>
    </row>
    <row r="27" spans="1:28" x14ac:dyDescent="0.25">
      <c r="S27" s="115" t="s">
        <v>73</v>
      </c>
      <c r="T27" s="115"/>
      <c r="U27" s="116"/>
      <c r="V27" s="116">
        <v>39</v>
      </c>
      <c r="W27" s="116">
        <v>12</v>
      </c>
      <c r="X27" s="116">
        <v>15</v>
      </c>
      <c r="Y27" s="112">
        <v>20</v>
      </c>
      <c r="Z27" s="112">
        <v>27</v>
      </c>
      <c r="AB27" s="117">
        <f t="shared" si="2"/>
        <v>2.9157667386609073E-2</v>
      </c>
    </row>
    <row r="28" spans="1:28" x14ac:dyDescent="0.25">
      <c r="S28" s="115" t="s">
        <v>74</v>
      </c>
      <c r="T28" s="115"/>
      <c r="U28" s="116"/>
      <c r="V28" s="116">
        <v>40</v>
      </c>
      <c r="W28" s="116">
        <v>48</v>
      </c>
      <c r="X28" s="116">
        <v>70</v>
      </c>
      <c r="Y28" s="112">
        <v>66</v>
      </c>
      <c r="Z28" s="112">
        <v>108</v>
      </c>
      <c r="AB28" s="117">
        <f t="shared" si="2"/>
        <v>0.11663066954643629</v>
      </c>
    </row>
    <row r="29" spans="1:28" x14ac:dyDescent="0.25">
      <c r="S29" s="115" t="s">
        <v>75</v>
      </c>
      <c r="T29" s="115"/>
      <c r="U29" s="116"/>
      <c r="V29" s="116">
        <v>178</v>
      </c>
      <c r="W29" s="116">
        <v>192</v>
      </c>
      <c r="X29" s="116">
        <v>173</v>
      </c>
      <c r="Y29" s="112">
        <v>165</v>
      </c>
      <c r="Z29" s="112">
        <v>147</v>
      </c>
      <c r="AB29" s="117">
        <f t="shared" si="2"/>
        <v>0.15874730021598271</v>
      </c>
    </row>
    <row r="30" spans="1:28" x14ac:dyDescent="0.25">
      <c r="S30" s="115" t="s">
        <v>76</v>
      </c>
      <c r="T30" s="115"/>
      <c r="U30" s="116"/>
      <c r="V30" s="116">
        <v>135</v>
      </c>
      <c r="W30" s="116">
        <v>116</v>
      </c>
      <c r="X30" s="116">
        <v>108</v>
      </c>
      <c r="Y30" s="112">
        <v>105</v>
      </c>
      <c r="Z30" s="112">
        <v>112</v>
      </c>
      <c r="AB30" s="117">
        <f t="shared" si="2"/>
        <v>0.12095032397408208</v>
      </c>
    </row>
    <row r="31" spans="1:28" x14ac:dyDescent="0.25">
      <c r="S31" s="115" t="s">
        <v>77</v>
      </c>
      <c r="T31" s="115"/>
      <c r="U31" s="116"/>
      <c r="V31" s="116">
        <v>134</v>
      </c>
      <c r="W31" s="116">
        <v>145</v>
      </c>
      <c r="X31" s="116">
        <v>207</v>
      </c>
      <c r="Y31" s="112">
        <v>233</v>
      </c>
      <c r="Z31" s="112">
        <v>260</v>
      </c>
      <c r="AB31" s="117">
        <f t="shared" si="2"/>
        <v>0.28077753779697623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21</v>
      </c>
      <c r="W32" s="116">
        <v>12</v>
      </c>
      <c r="X32" s="116">
        <v>11</v>
      </c>
      <c r="Y32" s="112">
        <v>16</v>
      </c>
      <c r="Z32" s="112">
        <v>19</v>
      </c>
      <c r="AB32" s="117">
        <f t="shared" si="2"/>
        <v>2.0518358531317494E-2</v>
      </c>
    </row>
    <row r="33" spans="19:32" x14ac:dyDescent="0.25">
      <c r="S33" s="115" t="s">
        <v>79</v>
      </c>
      <c r="T33" s="115"/>
      <c r="U33" s="116"/>
      <c r="V33" s="116">
        <v>27</v>
      </c>
      <c r="W33" s="116">
        <v>29</v>
      </c>
      <c r="X33" s="116">
        <v>40</v>
      </c>
      <c r="Y33" s="112">
        <v>36</v>
      </c>
      <c r="Z33" s="112">
        <v>39</v>
      </c>
      <c r="AB33" s="117">
        <f t="shared" si="2"/>
        <v>4.2116630669546434E-2</v>
      </c>
    </row>
    <row r="34" spans="19:32" x14ac:dyDescent="0.25">
      <c r="S34" s="118" t="s">
        <v>53</v>
      </c>
      <c r="T34" s="118"/>
      <c r="U34" s="119"/>
      <c r="V34" s="119">
        <v>707</v>
      </c>
      <c r="W34" s="119">
        <v>712</v>
      </c>
      <c r="X34" s="119">
        <v>766</v>
      </c>
      <c r="Y34" s="120">
        <v>756</v>
      </c>
      <c r="Z34" s="120">
        <v>926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499</v>
      </c>
      <c r="W37" s="112">
        <v>523</v>
      </c>
      <c r="X37" s="112">
        <v>493</v>
      </c>
      <c r="Y37" s="112">
        <v>522</v>
      </c>
      <c r="Z37" s="112">
        <v>568</v>
      </c>
      <c r="AB37" s="132">
        <f>Z37/Z40*100</f>
        <v>81.609195402298852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60</v>
      </c>
      <c r="W38" s="112">
        <v>55</v>
      </c>
      <c r="X38" s="112">
        <v>90</v>
      </c>
      <c r="Y38" s="112">
        <v>84</v>
      </c>
      <c r="Z38" s="112">
        <v>128</v>
      </c>
      <c r="AB38" s="132">
        <f>Z38/Z40*100</f>
        <v>18.390804597701148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559</v>
      </c>
      <c r="W40" s="112">
        <v>578</v>
      </c>
      <c r="X40" s="112">
        <v>583</v>
      </c>
      <c r="Y40" s="112">
        <v>606</v>
      </c>
      <c r="Z40" s="112">
        <v>696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5</v>
      </c>
      <c r="X45" s="112">
        <v>4</v>
      </c>
      <c r="Y45" s="112">
        <v>3</v>
      </c>
      <c r="Z45" s="112">
        <v>4</v>
      </c>
    </row>
    <row r="46" spans="19:32" x14ac:dyDescent="0.25">
      <c r="S46" s="115" t="s">
        <v>38</v>
      </c>
      <c r="T46" s="115"/>
      <c r="U46" s="112"/>
      <c r="V46" s="112">
        <v>20</v>
      </c>
      <c r="W46" s="112">
        <v>25</v>
      </c>
      <c r="X46" s="112">
        <v>20</v>
      </c>
      <c r="Y46" s="112">
        <v>20</v>
      </c>
      <c r="Z46" s="112">
        <v>29</v>
      </c>
    </row>
    <row r="47" spans="19:32" x14ac:dyDescent="0.25">
      <c r="S47" s="115" t="s">
        <v>39</v>
      </c>
      <c r="T47" s="115"/>
      <c r="U47" s="112"/>
      <c r="V47" s="112">
        <v>39</v>
      </c>
      <c r="W47" s="112">
        <v>36</v>
      </c>
      <c r="X47" s="112">
        <v>30</v>
      </c>
      <c r="Y47" s="112">
        <v>29</v>
      </c>
      <c r="Z47" s="112">
        <v>52</v>
      </c>
    </row>
    <row r="48" spans="19:32" x14ac:dyDescent="0.25">
      <c r="S48" s="115" t="s">
        <v>40</v>
      </c>
      <c r="T48" s="115"/>
      <c r="U48" s="112"/>
      <c r="V48" s="112">
        <v>56</v>
      </c>
      <c r="W48" s="112">
        <v>56</v>
      </c>
      <c r="X48" s="112">
        <v>59</v>
      </c>
      <c r="Y48" s="112">
        <v>52</v>
      </c>
      <c r="Z48" s="112">
        <v>77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68</v>
      </c>
      <c r="W49" s="112">
        <v>56</v>
      </c>
      <c r="X49" s="112">
        <v>62</v>
      </c>
      <c r="Y49" s="112">
        <v>71</v>
      </c>
      <c r="Z49" s="112">
        <v>80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Yarrabah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43</v>
      </c>
      <c r="W50" s="112">
        <v>41</v>
      </c>
      <c r="X50" s="112">
        <v>56</v>
      </c>
      <c r="Y50" s="112">
        <v>49</v>
      </c>
      <c r="Z50" s="112">
        <v>71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37</v>
      </c>
      <c r="W51" s="112">
        <v>37</v>
      </c>
      <c r="X51" s="112">
        <v>42</v>
      </c>
      <c r="Y51" s="112">
        <v>40</v>
      </c>
      <c r="Z51" s="112">
        <v>52</v>
      </c>
    </row>
    <row r="52" spans="1:26" ht="15" customHeight="1" x14ac:dyDescent="0.25">
      <c r="S52" s="115" t="s">
        <v>44</v>
      </c>
      <c r="T52" s="115"/>
      <c r="U52" s="112"/>
      <c r="V52" s="112">
        <v>52</v>
      </c>
      <c r="W52" s="112">
        <v>52</v>
      </c>
      <c r="X52" s="112">
        <v>37</v>
      </c>
      <c r="Y52" s="112">
        <v>30</v>
      </c>
      <c r="Z52" s="112">
        <v>42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31</v>
      </c>
      <c r="W53" s="112">
        <v>42</v>
      </c>
      <c r="X53" s="112">
        <v>50</v>
      </c>
      <c r="Y53" s="112">
        <v>60</v>
      </c>
      <c r="Z53" s="112">
        <v>44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22</v>
      </c>
      <c r="W54" s="112">
        <v>27</v>
      </c>
      <c r="X54" s="112">
        <v>30</v>
      </c>
      <c r="Y54" s="112">
        <v>20</v>
      </c>
      <c r="Z54" s="112">
        <v>24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14</v>
      </c>
      <c r="W55" s="112">
        <v>14</v>
      </c>
      <c r="X55" s="112">
        <v>23</v>
      </c>
      <c r="Y55" s="112">
        <v>16</v>
      </c>
      <c r="Z55" s="112">
        <v>26</v>
      </c>
    </row>
    <row r="56" spans="1:26" ht="15" customHeight="1" x14ac:dyDescent="0.25">
      <c r="S56" s="115" t="s">
        <v>48</v>
      </c>
      <c r="T56" s="115"/>
      <c r="U56" s="112"/>
      <c r="V56" s="112">
        <v>0</v>
      </c>
      <c r="W56" s="112">
        <v>5</v>
      </c>
      <c r="X56" s="112">
        <v>4</v>
      </c>
      <c r="Y56" s="112">
        <v>8</v>
      </c>
      <c r="Z56" s="112">
        <v>10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0</v>
      </c>
      <c r="Z57" s="112">
        <v>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388</v>
      </c>
      <c r="W61" s="112">
        <v>394</v>
      </c>
      <c r="X61" s="112">
        <v>419</v>
      </c>
      <c r="Y61" s="112">
        <v>395</v>
      </c>
      <c r="Z61" s="112">
        <v>516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</v>
      </c>
      <c r="W64" s="112">
        <v>0</v>
      </c>
      <c r="X64" s="112">
        <v>5</v>
      </c>
      <c r="Y64" s="112">
        <v>0</v>
      </c>
      <c r="Z64" s="112">
        <v>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Yarrabah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11</v>
      </c>
      <c r="W65" s="112">
        <v>29</v>
      </c>
      <c r="X65" s="112">
        <v>32</v>
      </c>
      <c r="Y65" s="112">
        <v>26</v>
      </c>
      <c r="Z65" s="112">
        <v>23</v>
      </c>
    </row>
    <row r="66" spans="1:26" x14ac:dyDescent="0.25">
      <c r="S66" s="115" t="s">
        <v>39</v>
      </c>
      <c r="T66" s="115"/>
      <c r="U66" s="112"/>
      <c r="V66" s="112">
        <v>37</v>
      </c>
      <c r="W66" s="112">
        <v>29</v>
      </c>
      <c r="X66" s="112">
        <v>32</v>
      </c>
      <c r="Y66" s="112">
        <v>43</v>
      </c>
      <c r="Z66" s="112">
        <v>47</v>
      </c>
    </row>
    <row r="67" spans="1:26" x14ac:dyDescent="0.25">
      <c r="S67" s="115" t="s">
        <v>40</v>
      </c>
      <c r="T67" s="115"/>
      <c r="U67" s="112"/>
      <c r="V67" s="112">
        <v>44</v>
      </c>
      <c r="W67" s="112">
        <v>44</v>
      </c>
      <c r="X67" s="112">
        <v>42</v>
      </c>
      <c r="Y67" s="112">
        <v>45</v>
      </c>
      <c r="Z67" s="112">
        <v>59</v>
      </c>
    </row>
    <row r="68" spans="1:26" x14ac:dyDescent="0.25">
      <c r="S68" s="115" t="s">
        <v>41</v>
      </c>
      <c r="T68" s="115"/>
      <c r="U68" s="112"/>
      <c r="V68" s="112">
        <v>26</v>
      </c>
      <c r="W68" s="112">
        <v>24</v>
      </c>
      <c r="X68" s="112">
        <v>33</v>
      </c>
      <c r="Y68" s="112">
        <v>47</v>
      </c>
      <c r="Z68" s="112">
        <v>48</v>
      </c>
    </row>
    <row r="69" spans="1:26" x14ac:dyDescent="0.25">
      <c r="S69" s="115" t="s">
        <v>42</v>
      </c>
      <c r="T69" s="115"/>
      <c r="U69" s="112"/>
      <c r="V69" s="112">
        <v>39</v>
      </c>
      <c r="W69" s="112">
        <v>39</v>
      </c>
      <c r="X69" s="112">
        <v>40</v>
      </c>
      <c r="Y69" s="112">
        <v>38</v>
      </c>
      <c r="Z69" s="112">
        <v>33</v>
      </c>
    </row>
    <row r="70" spans="1:26" x14ac:dyDescent="0.25">
      <c r="S70" s="115" t="s">
        <v>43</v>
      </c>
      <c r="T70" s="115"/>
      <c r="U70" s="112"/>
      <c r="V70" s="112">
        <v>35</v>
      </c>
      <c r="W70" s="112">
        <v>31</v>
      </c>
      <c r="X70" s="112">
        <v>33</v>
      </c>
      <c r="Y70" s="112">
        <v>41</v>
      </c>
      <c r="Z70" s="112">
        <v>50</v>
      </c>
    </row>
    <row r="71" spans="1:26" x14ac:dyDescent="0.25">
      <c r="S71" s="115" t="s">
        <v>44</v>
      </c>
      <c r="T71" s="115"/>
      <c r="U71" s="112"/>
      <c r="V71" s="112">
        <v>40</v>
      </c>
      <c r="W71" s="112">
        <v>32</v>
      </c>
      <c r="X71" s="112">
        <v>29</v>
      </c>
      <c r="Y71" s="112">
        <v>22</v>
      </c>
      <c r="Z71" s="112">
        <v>29</v>
      </c>
    </row>
    <row r="72" spans="1:26" x14ac:dyDescent="0.25">
      <c r="S72" s="115" t="s">
        <v>45</v>
      </c>
      <c r="T72" s="115"/>
      <c r="U72" s="112"/>
      <c r="V72" s="112">
        <v>32</v>
      </c>
      <c r="W72" s="112">
        <v>41</v>
      </c>
      <c r="X72" s="112">
        <v>44</v>
      </c>
      <c r="Y72" s="112">
        <v>46</v>
      </c>
      <c r="Z72" s="112">
        <v>47</v>
      </c>
    </row>
    <row r="73" spans="1:26" x14ac:dyDescent="0.25">
      <c r="S73" s="115" t="s">
        <v>46</v>
      </c>
      <c r="T73" s="115"/>
      <c r="U73" s="112"/>
      <c r="V73" s="112">
        <v>28</v>
      </c>
      <c r="W73" s="112">
        <v>28</v>
      </c>
      <c r="X73" s="112">
        <v>24</v>
      </c>
      <c r="Y73" s="112">
        <v>36</v>
      </c>
      <c r="Z73" s="112">
        <v>37</v>
      </c>
    </row>
    <row r="74" spans="1:26" x14ac:dyDescent="0.25">
      <c r="S74" s="115" t="s">
        <v>47</v>
      </c>
      <c r="T74" s="115"/>
      <c r="U74" s="112"/>
      <c r="V74" s="112">
        <v>10</v>
      </c>
      <c r="W74" s="112">
        <v>9</v>
      </c>
      <c r="X74" s="112">
        <v>18</v>
      </c>
      <c r="Y74" s="112">
        <v>19</v>
      </c>
      <c r="Z74" s="112">
        <v>19</v>
      </c>
    </row>
    <row r="75" spans="1:26" x14ac:dyDescent="0.25">
      <c r="S75" s="115" t="s">
        <v>48</v>
      </c>
      <c r="T75" s="115"/>
      <c r="U75" s="112"/>
      <c r="V75" s="112">
        <v>3</v>
      </c>
      <c r="W75" s="112">
        <v>5</v>
      </c>
      <c r="X75" s="112">
        <v>10</v>
      </c>
      <c r="Y75" s="112">
        <v>7</v>
      </c>
      <c r="Z75" s="112">
        <v>7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0</v>
      </c>
      <c r="Z76" s="112">
        <v>4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2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1</v>
      </c>
    </row>
    <row r="80" spans="1:26" x14ac:dyDescent="0.25">
      <c r="S80" s="118" t="s">
        <v>53</v>
      </c>
      <c r="T80" s="118"/>
      <c r="U80" s="112"/>
      <c r="V80" s="112">
        <v>321</v>
      </c>
      <c r="W80" s="112">
        <v>317</v>
      </c>
      <c r="X80" s="112">
        <v>347</v>
      </c>
      <c r="Y80" s="112">
        <v>360</v>
      </c>
      <c r="Z80" s="112">
        <v>410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Yarrabah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20</v>
      </c>
      <c r="W83" s="112">
        <v>15</v>
      </c>
      <c r="X83" s="112">
        <v>15</v>
      </c>
      <c r="Y83" s="112">
        <v>17</v>
      </c>
      <c r="Z83" s="112">
        <v>16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34</v>
      </c>
      <c r="W84" s="112">
        <v>39</v>
      </c>
      <c r="X84" s="112">
        <v>35</v>
      </c>
      <c r="Y84" s="112">
        <v>41</v>
      </c>
      <c r="Z84" s="112">
        <v>46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50</v>
      </c>
      <c r="W85" s="112">
        <v>40</v>
      </c>
      <c r="X85" s="112">
        <v>47</v>
      </c>
      <c r="Y85" s="112">
        <v>51</v>
      </c>
      <c r="Z85" s="112">
        <v>58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926</v>
      </c>
      <c r="D86" s="96">
        <f t="shared" ref="D86:D91" si="4">AD4</f>
        <v>0.22324966974900917</v>
      </c>
      <c r="E86" s="97">
        <f t="shared" ref="E86:E91" si="5">AD4</f>
        <v>0.22324966974900917</v>
      </c>
      <c r="F86" s="96">
        <f t="shared" ref="F86:F91" si="6">AF4</f>
        <v>0.31534090909090917</v>
      </c>
      <c r="G86" s="97">
        <f t="shared" ref="G86:G91" si="7">AF4</f>
        <v>0.31534090909090917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43</v>
      </c>
      <c r="W86" s="112">
        <v>45</v>
      </c>
      <c r="X86" s="112">
        <v>62</v>
      </c>
      <c r="Y86" s="112">
        <v>58</v>
      </c>
      <c r="Z86" s="112">
        <v>63</v>
      </c>
    </row>
    <row r="87" spans="1:30" ht="15" customHeight="1" x14ac:dyDescent="0.25">
      <c r="A87" s="98" t="s">
        <v>4</v>
      </c>
      <c r="B87" s="49"/>
      <c r="C87" s="57" t="str">
        <f t="shared" si="3"/>
        <v>516</v>
      </c>
      <c r="D87" s="96">
        <f t="shared" si="4"/>
        <v>0.30964467005076135</v>
      </c>
      <c r="E87" s="97">
        <f t="shared" si="5"/>
        <v>0.30964467005076135</v>
      </c>
      <c r="F87" s="96">
        <f t="shared" si="6"/>
        <v>0.35078534031413611</v>
      </c>
      <c r="G87" s="97">
        <f t="shared" si="7"/>
        <v>0.35078534031413611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10</v>
      </c>
      <c r="W87" s="112">
        <v>9</v>
      </c>
      <c r="X87" s="112">
        <v>9</v>
      </c>
      <c r="Y87" s="112">
        <v>6</v>
      </c>
      <c r="Z87" s="112">
        <v>5</v>
      </c>
    </row>
    <row r="88" spans="1:30" ht="15" customHeight="1" x14ac:dyDescent="0.25">
      <c r="A88" s="98" t="s">
        <v>5</v>
      </c>
      <c r="B88" s="49"/>
      <c r="C88" s="57" t="str">
        <f t="shared" si="3"/>
        <v>410</v>
      </c>
      <c r="D88" s="96">
        <f t="shared" si="4"/>
        <v>0.12021857923497259</v>
      </c>
      <c r="E88" s="97">
        <f t="shared" si="5"/>
        <v>0.12021857923497259</v>
      </c>
      <c r="F88" s="96">
        <f t="shared" si="6"/>
        <v>0.28526645768025083</v>
      </c>
      <c r="G88" s="97">
        <f t="shared" si="7"/>
        <v>0.28526645768025083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3</v>
      </c>
      <c r="W88" s="112">
        <v>4</v>
      </c>
      <c r="X88" s="112">
        <v>0</v>
      </c>
      <c r="Y88" s="112">
        <v>5</v>
      </c>
      <c r="Z88" s="112">
        <v>3</v>
      </c>
    </row>
    <row r="89" spans="1:30" ht="15" customHeight="1" x14ac:dyDescent="0.25">
      <c r="A89" s="49" t="s">
        <v>6</v>
      </c>
      <c r="B89" s="49"/>
      <c r="C89" s="57" t="str">
        <f t="shared" si="3"/>
        <v>699</v>
      </c>
      <c r="D89" s="96">
        <f t="shared" si="4"/>
        <v>0.14215686274509798</v>
      </c>
      <c r="E89" s="97">
        <f t="shared" si="5"/>
        <v>0.14215686274509798</v>
      </c>
      <c r="F89" s="96">
        <f t="shared" si="6"/>
        <v>0.24821428571428572</v>
      </c>
      <c r="G89" s="97">
        <f t="shared" si="7"/>
        <v>0.24821428571428572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12</v>
      </c>
      <c r="W89" s="112">
        <v>21</v>
      </c>
      <c r="X89" s="112">
        <v>12</v>
      </c>
      <c r="Y89" s="112">
        <v>14</v>
      </c>
      <c r="Z89" s="112">
        <v>16</v>
      </c>
    </row>
    <row r="90" spans="1:30" ht="15" customHeight="1" x14ac:dyDescent="0.25">
      <c r="A90" s="49" t="s">
        <v>98</v>
      </c>
      <c r="B90" s="49"/>
      <c r="C90" s="57" t="str">
        <f t="shared" si="3"/>
        <v>$29,789</v>
      </c>
      <c r="D90" s="96">
        <f t="shared" si="4"/>
        <v>-0.23152806448467322</v>
      </c>
      <c r="E90" s="97">
        <f t="shared" si="5"/>
        <v>-0.23152806448467322</v>
      </c>
      <c r="F90" s="96">
        <f t="shared" si="6"/>
        <v>-0.17504846302963173</v>
      </c>
      <c r="G90" s="97">
        <f t="shared" si="7"/>
        <v>-0.17504846302963173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66</v>
      </c>
      <c r="W90" s="112">
        <v>72</v>
      </c>
      <c r="X90" s="112">
        <v>72</v>
      </c>
      <c r="Y90" s="112">
        <v>64</v>
      </c>
      <c r="Z90" s="112">
        <v>79</v>
      </c>
    </row>
    <row r="91" spans="1:30" ht="15" customHeight="1" x14ac:dyDescent="0.25">
      <c r="A91" s="49" t="s">
        <v>7</v>
      </c>
      <c r="B91" s="49"/>
      <c r="C91" s="57" t="str">
        <f t="shared" si="3"/>
        <v>$25.8 mil</v>
      </c>
      <c r="D91" s="96">
        <f t="shared" si="4"/>
        <v>2.7308994398549169E-2</v>
      </c>
      <c r="E91" s="97">
        <f t="shared" si="5"/>
        <v>2.7308994398549169E-2</v>
      </c>
      <c r="F91" s="96">
        <f t="shared" si="6"/>
        <v>0.26368083644764906</v>
      </c>
      <c r="G91" s="97">
        <f t="shared" si="7"/>
        <v>0.26368083644764906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294</v>
      </c>
      <c r="W91" s="112">
        <v>308</v>
      </c>
      <c r="X91" s="112">
        <v>308</v>
      </c>
      <c r="Y91" s="112">
        <v>316</v>
      </c>
      <c r="Z91" s="112">
        <v>374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19</v>
      </c>
      <c r="W93" s="112">
        <v>19</v>
      </c>
      <c r="X93" s="112">
        <v>14</v>
      </c>
      <c r="Y93" s="112">
        <v>13</v>
      </c>
      <c r="Z93" s="112">
        <v>14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42</v>
      </c>
      <c r="W94" s="112">
        <v>44</v>
      </c>
      <c r="X94" s="112">
        <v>39</v>
      </c>
      <c r="Y94" s="112">
        <v>40</v>
      </c>
      <c r="Z94" s="112">
        <v>45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5</v>
      </c>
      <c r="W95" s="112">
        <v>8</v>
      </c>
      <c r="X95" s="112">
        <v>10</v>
      </c>
      <c r="Y95" s="112">
        <v>10</v>
      </c>
      <c r="Z95" s="112">
        <v>10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78</v>
      </c>
      <c r="W96" s="112">
        <v>89</v>
      </c>
      <c r="X96" s="112">
        <v>97</v>
      </c>
      <c r="Y96" s="112">
        <v>108</v>
      </c>
      <c r="Z96" s="112">
        <v>118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41</v>
      </c>
      <c r="W97" s="112">
        <v>42</v>
      </c>
      <c r="X97" s="112">
        <v>43</v>
      </c>
      <c r="Y97" s="112">
        <v>38</v>
      </c>
      <c r="Z97" s="112">
        <v>38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8</v>
      </c>
      <c r="W98" s="112">
        <v>11</v>
      </c>
      <c r="X98" s="112">
        <v>11</v>
      </c>
      <c r="Y98" s="112">
        <v>11</v>
      </c>
      <c r="Z98" s="112">
        <v>12</v>
      </c>
    </row>
    <row r="99" spans="1:32" ht="15" customHeight="1" x14ac:dyDescent="0.25">
      <c r="S99" s="115" t="s">
        <v>199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6</v>
      </c>
    </row>
    <row r="100" spans="1:32" ht="15" customHeight="1" x14ac:dyDescent="0.25">
      <c r="S100" s="115" t="s">
        <v>58</v>
      </c>
      <c r="T100" s="115"/>
      <c r="U100" s="112"/>
      <c r="V100" s="112">
        <v>30</v>
      </c>
      <c r="W100" s="112">
        <v>34</v>
      </c>
      <c r="X100" s="112">
        <v>30</v>
      </c>
      <c r="Y100" s="112">
        <v>34</v>
      </c>
      <c r="Z100" s="112">
        <v>44</v>
      </c>
    </row>
    <row r="101" spans="1:32" x14ac:dyDescent="0.25">
      <c r="A101" s="18"/>
      <c r="S101" s="118" t="s">
        <v>53</v>
      </c>
      <c r="T101" s="118"/>
      <c r="U101" s="112"/>
      <c r="V101" s="112">
        <v>268</v>
      </c>
      <c r="W101" s="112">
        <v>270</v>
      </c>
      <c r="X101" s="112">
        <v>278</v>
      </c>
      <c r="Y101" s="112">
        <v>297</v>
      </c>
      <c r="Z101" s="112">
        <v>330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307</v>
      </c>
      <c r="W104" s="112">
        <v>280</v>
      </c>
      <c r="X104" s="112">
        <v>375</v>
      </c>
      <c r="Y104" s="112">
        <v>522</v>
      </c>
      <c r="Z104" s="112">
        <v>522</v>
      </c>
      <c r="AB104" s="109" t="str">
        <f>TEXT(Z104,"###,###")</f>
        <v>522</v>
      </c>
      <c r="AD104" s="130">
        <f>Z104/($Z$4)*100</f>
        <v>56.371490280777536</v>
      </c>
      <c r="AF104" s="109"/>
    </row>
    <row r="105" spans="1:32" x14ac:dyDescent="0.25">
      <c r="S105" s="115" t="s">
        <v>17</v>
      </c>
      <c r="T105" s="115"/>
      <c r="U105" s="112"/>
      <c r="V105" s="112">
        <v>361</v>
      </c>
      <c r="W105" s="112">
        <v>391</v>
      </c>
      <c r="X105" s="112">
        <v>372</v>
      </c>
      <c r="Y105" s="112">
        <v>370</v>
      </c>
      <c r="Z105" s="112">
        <v>341</v>
      </c>
      <c r="AB105" s="109" t="str">
        <f>TEXT(Z105,"###,###")</f>
        <v>341</v>
      </c>
      <c r="AD105" s="130">
        <f>Z105/($Z$4)*100</f>
        <v>36.825053995680349</v>
      </c>
      <c r="AF105" s="109"/>
    </row>
    <row r="106" spans="1:32" x14ac:dyDescent="0.25">
      <c r="S106" s="118" t="s">
        <v>53</v>
      </c>
      <c r="T106" s="118"/>
      <c r="U106" s="120"/>
      <c r="V106" s="120">
        <v>668</v>
      </c>
      <c r="W106" s="120">
        <v>671</v>
      </c>
      <c r="X106" s="120">
        <v>747</v>
      </c>
      <c r="Y106" s="120">
        <v>892</v>
      </c>
      <c r="Z106" s="120">
        <v>863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40</v>
      </c>
      <c r="W108" s="112">
        <v>37</v>
      </c>
      <c r="X108" s="112">
        <v>99</v>
      </c>
      <c r="Y108" s="112">
        <v>54</v>
      </c>
      <c r="Z108" s="112">
        <v>78</v>
      </c>
      <c r="AB108" s="109" t="str">
        <f>TEXT(Z108,"###,###")</f>
        <v>78</v>
      </c>
      <c r="AD108" s="130">
        <f>Z108/($Z$4)*100</f>
        <v>8.4233261339092866</v>
      </c>
      <c r="AF108" s="109"/>
    </row>
    <row r="109" spans="1:32" x14ac:dyDescent="0.25">
      <c r="S109" s="115" t="s">
        <v>20</v>
      </c>
      <c r="T109" s="115"/>
      <c r="U109" s="112"/>
      <c r="V109" s="112">
        <v>74</v>
      </c>
      <c r="W109" s="112">
        <v>68</v>
      </c>
      <c r="X109" s="112">
        <v>52</v>
      </c>
      <c r="Y109" s="112">
        <v>65</v>
      </c>
      <c r="Z109" s="112">
        <v>132</v>
      </c>
      <c r="AB109" s="109" t="str">
        <f>TEXT(Z109,"###,###")</f>
        <v>132</v>
      </c>
      <c r="AD109" s="130">
        <f>Z109/($Z$4)*100</f>
        <v>14.254859611231103</v>
      </c>
      <c r="AF109" s="109"/>
    </row>
    <row r="110" spans="1:32" x14ac:dyDescent="0.25">
      <c r="S110" s="115" t="s">
        <v>21</v>
      </c>
      <c r="T110" s="115"/>
      <c r="U110" s="112"/>
      <c r="V110" s="112">
        <v>330</v>
      </c>
      <c r="W110" s="112">
        <v>360</v>
      </c>
      <c r="X110" s="112">
        <v>375</v>
      </c>
      <c r="Y110" s="112">
        <v>414</v>
      </c>
      <c r="Z110" s="112">
        <v>498</v>
      </c>
      <c r="AB110" s="109" t="str">
        <f>TEXT(Z110,"###,###")</f>
        <v>498</v>
      </c>
      <c r="AD110" s="130">
        <f>Z110/($Z$4)*100</f>
        <v>53.779697624190057</v>
      </c>
      <c r="AF110" s="109"/>
    </row>
    <row r="111" spans="1:32" x14ac:dyDescent="0.25">
      <c r="S111" s="115" t="s">
        <v>22</v>
      </c>
      <c r="T111" s="115"/>
      <c r="U111" s="112"/>
      <c r="V111" s="112">
        <v>236</v>
      </c>
      <c r="W111" s="112">
        <v>208</v>
      </c>
      <c r="X111" s="112">
        <v>229</v>
      </c>
      <c r="Y111" s="112">
        <v>204</v>
      </c>
      <c r="Z111" s="112">
        <v>198</v>
      </c>
      <c r="AB111" s="109" t="str">
        <f>TEXT(Z111,"###,###")</f>
        <v>198</v>
      </c>
      <c r="AD111" s="130">
        <f>Z111/($Z$4)*100</f>
        <v>21.382289416846653</v>
      </c>
      <c r="AF111" s="109"/>
    </row>
    <row r="112" spans="1:32" x14ac:dyDescent="0.25">
      <c r="S112" s="118" t="s">
        <v>53</v>
      </c>
      <c r="T112" s="118"/>
      <c r="U112" s="112"/>
      <c r="V112" s="112">
        <v>702</v>
      </c>
      <c r="W112" s="112">
        <v>706</v>
      </c>
      <c r="X112" s="112">
        <v>770</v>
      </c>
      <c r="Y112" s="112">
        <v>758</v>
      </c>
      <c r="Z112" s="112">
        <v>926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38.54</v>
      </c>
      <c r="W118" s="131">
        <v>38.4</v>
      </c>
      <c r="X118" s="131">
        <v>38.78</v>
      </c>
      <c r="Y118" s="131">
        <v>39.19</v>
      </c>
      <c r="Z118" s="131">
        <v>38.93</v>
      </c>
      <c r="AB118" s="109" t="str">
        <f>TEXT(Z118,"##.0")</f>
        <v>38.9</v>
      </c>
    </row>
    <row r="120" spans="19:32" x14ac:dyDescent="0.25">
      <c r="S120" s="101" t="s">
        <v>100</v>
      </c>
      <c r="T120" s="112"/>
      <c r="U120" s="112"/>
      <c r="V120" s="112">
        <v>550</v>
      </c>
      <c r="W120" s="112">
        <v>569</v>
      </c>
      <c r="X120" s="112">
        <v>578</v>
      </c>
      <c r="Y120" s="112">
        <v>597</v>
      </c>
      <c r="Z120" s="112">
        <v>679</v>
      </c>
      <c r="AB120" s="109" t="str">
        <f>TEXT(Z120,"###,###")</f>
        <v>679</v>
      </c>
    </row>
    <row r="121" spans="19:32" x14ac:dyDescent="0.25">
      <c r="S121" s="101" t="s">
        <v>101</v>
      </c>
      <c r="T121" s="112"/>
      <c r="U121" s="112"/>
      <c r="V121" s="112">
        <v>3</v>
      </c>
      <c r="W121" s="112">
        <v>5</v>
      </c>
      <c r="X121" s="112">
        <v>5</v>
      </c>
      <c r="Y121" s="112">
        <v>9</v>
      </c>
      <c r="Z121" s="112">
        <v>8</v>
      </c>
      <c r="AB121" s="109" t="str">
        <f>TEXT(Z121,"###,###")</f>
        <v>8</v>
      </c>
    </row>
    <row r="122" spans="19:32" x14ac:dyDescent="0.25">
      <c r="S122" s="101" t="s">
        <v>102</v>
      </c>
      <c r="T122" s="112"/>
      <c r="U122" s="112"/>
      <c r="V122" s="112">
        <v>11</v>
      </c>
      <c r="W122" s="112">
        <v>5</v>
      </c>
      <c r="X122" s="112">
        <v>6</v>
      </c>
      <c r="Y122" s="112">
        <v>3</v>
      </c>
      <c r="Z122" s="112">
        <v>14</v>
      </c>
      <c r="AB122" s="109" t="str">
        <f>TEXT(Z122,"###,###")</f>
        <v>14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561</v>
      </c>
      <c r="W124" s="112">
        <v>574</v>
      </c>
      <c r="X124" s="112">
        <v>584</v>
      </c>
      <c r="Y124" s="112">
        <v>600</v>
      </c>
      <c r="Z124" s="112">
        <v>693</v>
      </c>
      <c r="AB124" s="109" t="str">
        <f>TEXT(Z124,"###,###")</f>
        <v>693</v>
      </c>
      <c r="AD124" s="127">
        <f>Z124/$Z$7*100</f>
        <v>99.141630901287556</v>
      </c>
    </row>
    <row r="125" spans="19:32" x14ac:dyDescent="0.25">
      <c r="S125" s="101" t="s">
        <v>104</v>
      </c>
      <c r="T125" s="112"/>
      <c r="U125" s="112"/>
      <c r="V125" s="112">
        <v>14</v>
      </c>
      <c r="W125" s="112">
        <v>10</v>
      </c>
      <c r="X125" s="112">
        <v>11</v>
      </c>
      <c r="Y125" s="112">
        <v>12</v>
      </c>
      <c r="Z125" s="112">
        <v>22</v>
      </c>
      <c r="AB125" s="109" t="str">
        <f>TEXT(Z125,"###,###")</f>
        <v>22</v>
      </c>
      <c r="AD125" s="127">
        <f>Z125/$Z$7*100</f>
        <v>3.1473533619456364</v>
      </c>
    </row>
    <row r="127" spans="19:32" x14ac:dyDescent="0.25">
      <c r="S127" s="101" t="s">
        <v>105</v>
      </c>
      <c r="T127" s="112"/>
      <c r="U127" s="112"/>
      <c r="V127" s="112">
        <v>296</v>
      </c>
      <c r="W127" s="112">
        <v>306</v>
      </c>
      <c r="X127" s="112">
        <v>307</v>
      </c>
      <c r="Y127" s="112">
        <v>316</v>
      </c>
      <c r="Z127" s="112">
        <v>371</v>
      </c>
      <c r="AB127" s="109" t="str">
        <f>TEXT(Z127,"###,###")</f>
        <v>371</v>
      </c>
      <c r="AD127" s="127">
        <f>Z127/$Z$7*100</f>
        <v>53.075822603719601</v>
      </c>
    </row>
    <row r="128" spans="19:32" x14ac:dyDescent="0.25">
      <c r="S128" s="101" t="s">
        <v>106</v>
      </c>
      <c r="T128" s="112"/>
      <c r="U128" s="112"/>
      <c r="V128" s="112">
        <v>268</v>
      </c>
      <c r="W128" s="112">
        <v>272</v>
      </c>
      <c r="X128" s="112">
        <v>274</v>
      </c>
      <c r="Y128" s="112">
        <v>296</v>
      </c>
      <c r="Z128" s="112">
        <v>328</v>
      </c>
      <c r="AB128" s="109" t="str">
        <f>TEXT(Z128,"###,###")</f>
        <v>328</v>
      </c>
      <c r="AD128" s="127">
        <f>Z128/$Z$7*100</f>
        <v>46.924177396280406</v>
      </c>
    </row>
    <row r="130" spans="19:20" x14ac:dyDescent="0.25">
      <c r="S130" s="101" t="s">
        <v>280</v>
      </c>
      <c r="T130" s="127">
        <v>97.13876967095851</v>
      </c>
    </row>
    <row r="131" spans="19:20" x14ac:dyDescent="0.25">
      <c r="S131" s="101" t="s">
        <v>281</v>
      </c>
      <c r="T131" s="127">
        <v>1.144492131616595</v>
      </c>
    </row>
    <row r="132" spans="19:20" x14ac:dyDescent="0.25">
      <c r="S132" s="101" t="s">
        <v>282</v>
      </c>
      <c r="T132" s="127">
        <v>2.0028612303290414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3670003-BF57-4AB8-900D-6AE4A75404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74ECA12-9D00-474E-A844-93405BC116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7655ED3-B0A8-4346-A621-88F2FDA66F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4CCC1C1-4A31-4F7E-A7F5-8A87362E63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7A0FF-DAFF-4B22-9AD8-9C682503093B}">
  <sheetPr codeName="Sheet7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113</v>
      </c>
      <c r="T1" s="99"/>
      <c r="U1" s="99"/>
      <c r="V1" s="99"/>
      <c r="W1" s="99"/>
      <c r="X1" s="99"/>
      <c r="Y1" s="100" t="s">
        <v>210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113</v>
      </c>
      <c r="Y3" s="105" t="s">
        <v>210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9.7 Boulia,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169</v>
      </c>
      <c r="W4" s="108">
        <v>320</v>
      </c>
      <c r="X4" s="108">
        <v>220</v>
      </c>
      <c r="Y4" s="108">
        <v>336</v>
      </c>
      <c r="Z4" s="108">
        <v>319</v>
      </c>
      <c r="AB4" s="109" t="str">
        <f>TEXT(Z4,"###,###")</f>
        <v>319</v>
      </c>
      <c r="AD4" s="110">
        <f>Z4/Y4-1</f>
        <v>-5.0595238095238138E-2</v>
      </c>
      <c r="AF4" s="110">
        <f>Z4/V4-1</f>
        <v>0.88757396449704151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77</v>
      </c>
      <c r="W5" s="108">
        <v>164</v>
      </c>
      <c r="X5" s="108">
        <v>111</v>
      </c>
      <c r="Y5" s="108">
        <v>162</v>
      </c>
      <c r="Z5" s="108">
        <v>158</v>
      </c>
      <c r="AB5" s="109" t="str">
        <f>TEXT(Z5,"###,###")</f>
        <v>158</v>
      </c>
      <c r="AD5" s="110">
        <f t="shared" ref="AD5:AD9" si="0">Z5/Y5-1</f>
        <v>-2.4691358024691357E-2</v>
      </c>
      <c r="AF5" s="110">
        <f t="shared" ref="AF5:AF9" si="1">Z5/V5-1</f>
        <v>1.051948051948052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92</v>
      </c>
      <c r="W6" s="108">
        <v>155</v>
      </c>
      <c r="X6" s="108">
        <v>108</v>
      </c>
      <c r="Y6" s="108">
        <v>174</v>
      </c>
      <c r="Z6" s="108">
        <v>161</v>
      </c>
      <c r="AB6" s="109" t="str">
        <f>TEXT(Z6,"###,###")</f>
        <v>161</v>
      </c>
      <c r="AD6" s="110">
        <f t="shared" si="0"/>
        <v>-7.4712643678160884E-2</v>
      </c>
      <c r="AF6" s="110">
        <f t="shared" si="1"/>
        <v>0.75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113</v>
      </c>
      <c r="W7" s="108">
        <v>231</v>
      </c>
      <c r="X7" s="108">
        <v>154</v>
      </c>
      <c r="Y7" s="108">
        <v>229</v>
      </c>
      <c r="Z7" s="108">
        <v>219</v>
      </c>
      <c r="AB7" s="109" t="str">
        <f>TEXT(Z7,"###,###")</f>
        <v>219</v>
      </c>
      <c r="AD7" s="110">
        <f t="shared" si="0"/>
        <v>-4.3668122270742349E-2</v>
      </c>
      <c r="AF7" s="110">
        <f t="shared" si="1"/>
        <v>0.93805309734513265</v>
      </c>
    </row>
    <row r="8" spans="1:32" ht="17.25" customHeight="1" x14ac:dyDescent="0.25">
      <c r="A8" s="64" t="s">
        <v>12</v>
      </c>
      <c r="B8" s="65"/>
      <c r="C8" s="29"/>
      <c r="D8" s="66" t="str">
        <f>AB4</f>
        <v>319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219</v>
      </c>
      <c r="P8" s="67"/>
      <c r="S8" s="107" t="s">
        <v>84</v>
      </c>
      <c r="T8" s="108"/>
      <c r="U8" s="108"/>
      <c r="V8" s="108">
        <v>42815.13</v>
      </c>
      <c r="W8" s="108">
        <v>43678</v>
      </c>
      <c r="X8" s="108">
        <v>46073.5</v>
      </c>
      <c r="Y8" s="108">
        <v>48056.27</v>
      </c>
      <c r="Z8" s="108">
        <v>52221.87</v>
      </c>
      <c r="AB8" s="109" t="str">
        <f>TEXT(Z8,"$###,###")</f>
        <v>$52,222</v>
      </c>
      <c r="AD8" s="110">
        <f t="shared" si="0"/>
        <v>8.668171707874972E-2</v>
      </c>
      <c r="AF8" s="110">
        <f t="shared" si="1"/>
        <v>0.21970597777000811</v>
      </c>
    </row>
    <row r="9" spans="1:32" x14ac:dyDescent="0.25">
      <c r="A9" s="30" t="s">
        <v>14</v>
      </c>
      <c r="B9" s="71"/>
      <c r="C9" s="72"/>
      <c r="D9" s="73">
        <f>AD104</f>
        <v>63.949843260188089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52.054794520547944</v>
      </c>
      <c r="P9" s="74" t="s">
        <v>85</v>
      </c>
      <c r="S9" s="107" t="s">
        <v>7</v>
      </c>
      <c r="T9" s="108"/>
      <c r="U9" s="108"/>
      <c r="V9" s="108">
        <v>5661779</v>
      </c>
      <c r="W9" s="108">
        <v>11064633</v>
      </c>
      <c r="X9" s="108">
        <v>7559986</v>
      </c>
      <c r="Y9" s="108">
        <v>13302958</v>
      </c>
      <c r="Z9" s="108">
        <v>15533316</v>
      </c>
      <c r="AB9" s="109" t="str">
        <f>TEXT(Z9/1000000,"$#,###.0")&amp;" mil"</f>
        <v>$15.5 mil</v>
      </c>
      <c r="AD9" s="110">
        <f t="shared" si="0"/>
        <v>0.16765880189954752</v>
      </c>
      <c r="AF9" s="110">
        <f t="shared" si="1"/>
        <v>1.7435397955306979</v>
      </c>
    </row>
    <row r="10" spans="1:32" x14ac:dyDescent="0.25">
      <c r="A10" s="30" t="s">
        <v>17</v>
      </c>
      <c r="B10" s="71"/>
      <c r="C10" s="72"/>
      <c r="D10" s="73">
        <f>AD105</f>
        <v>29.153605015673982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51.598173515981735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74.429223744292244</v>
      </c>
      <c r="P11" s="74" t="s">
        <v>85</v>
      </c>
      <c r="S11" s="107" t="s">
        <v>29</v>
      </c>
      <c r="T11" s="112"/>
      <c r="U11" s="112"/>
      <c r="V11" s="112">
        <v>142</v>
      </c>
      <c r="W11" s="112">
        <v>265</v>
      </c>
      <c r="X11" s="112">
        <v>192</v>
      </c>
      <c r="Y11" s="112">
        <v>287</v>
      </c>
      <c r="Z11" s="112">
        <v>262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9.5890410958904102</v>
      </c>
      <c r="P12" s="74" t="s">
        <v>85</v>
      </c>
      <c r="S12" s="107" t="s">
        <v>30</v>
      </c>
      <c r="T12" s="112"/>
      <c r="U12" s="112"/>
      <c r="V12" s="112">
        <v>26</v>
      </c>
      <c r="W12" s="112">
        <v>54</v>
      </c>
      <c r="X12" s="112">
        <v>29</v>
      </c>
      <c r="Y12" s="112">
        <v>51</v>
      </c>
      <c r="Z12" s="112">
        <v>57</v>
      </c>
    </row>
    <row r="13" spans="1:32" ht="15" customHeight="1" x14ac:dyDescent="0.25">
      <c r="A13" s="30" t="s">
        <v>19</v>
      </c>
      <c r="B13" s="72"/>
      <c r="C13" s="72"/>
      <c r="D13" s="73">
        <f>AD108</f>
        <v>20.689655172413794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16.43835616438356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10.9717868338558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42.2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37.931034482758619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15.981735159817351</v>
      </c>
      <c r="P15" s="74" t="s">
        <v>85</v>
      </c>
      <c r="S15" s="115" t="s">
        <v>61</v>
      </c>
      <c r="T15" s="115"/>
      <c r="U15" s="116"/>
      <c r="V15" s="116">
        <v>25</v>
      </c>
      <c r="W15" s="116">
        <v>70</v>
      </c>
      <c r="X15" s="116">
        <v>38</v>
      </c>
      <c r="Y15" s="112">
        <v>89</v>
      </c>
      <c r="Z15" s="112">
        <v>76</v>
      </c>
      <c r="AB15" s="117">
        <f t="shared" ref="AB15:AB34" si="2">IF(Z15="np",0,Z15/$Z$34)</f>
        <v>0.23824451410658307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17.241379310344829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84.018264840182638</v>
      </c>
      <c r="P16" s="37" t="s">
        <v>85</v>
      </c>
      <c r="S16" s="115" t="s">
        <v>62</v>
      </c>
      <c r="T16" s="115"/>
      <c r="U16" s="116"/>
      <c r="V16" s="116">
        <v>6</v>
      </c>
      <c r="W16" s="116">
        <v>4</v>
      </c>
      <c r="X16" s="116">
        <v>0</v>
      </c>
      <c r="Y16" s="112">
        <v>0</v>
      </c>
      <c r="Z16" s="112">
        <v>3</v>
      </c>
      <c r="AB16" s="117">
        <f t="shared" si="2"/>
        <v>9.4043887147335428E-3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0</v>
      </c>
      <c r="W17" s="116">
        <v>8</v>
      </c>
      <c r="X17" s="116">
        <v>0</v>
      </c>
      <c r="Y17" s="112">
        <v>3</v>
      </c>
      <c r="Z17" s="112">
        <v>2</v>
      </c>
      <c r="AB17" s="117">
        <f t="shared" si="2"/>
        <v>6.269592476489028E-3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1</v>
      </c>
      <c r="AB18" s="117">
        <f t="shared" si="2"/>
        <v>3.134796238244514E-3</v>
      </c>
    </row>
    <row r="19" spans="1:28" x14ac:dyDescent="0.25">
      <c r="A19" s="63" t="str">
        <f>$S$1&amp;" ("&amp;$V$2&amp;" to "&amp;$Z$2&amp;")"</f>
        <v>Boulia (2016-17 to 2020-21)</v>
      </c>
      <c r="B19" s="63"/>
      <c r="C19" s="63"/>
      <c r="D19" s="63"/>
      <c r="E19" s="63"/>
      <c r="F19" s="63"/>
      <c r="G19" s="63" t="str">
        <f>$S$1&amp;" ("&amp;$V$2&amp;" to "&amp;$Z$2&amp;")"</f>
        <v>Boulia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15</v>
      </c>
      <c r="W19" s="116">
        <v>17</v>
      </c>
      <c r="X19" s="116">
        <v>14</v>
      </c>
      <c r="Y19" s="112">
        <v>14</v>
      </c>
      <c r="Z19" s="112">
        <v>16</v>
      </c>
      <c r="AB19" s="117">
        <f t="shared" si="2"/>
        <v>5.0156739811912224E-2</v>
      </c>
    </row>
    <row r="20" spans="1:28" x14ac:dyDescent="0.25">
      <c r="S20" s="115" t="s">
        <v>66</v>
      </c>
      <c r="T20" s="115"/>
      <c r="U20" s="116"/>
      <c r="V20" s="116">
        <v>0</v>
      </c>
      <c r="W20" s="116">
        <v>0</v>
      </c>
      <c r="X20" s="116">
        <v>0</v>
      </c>
      <c r="Y20" s="112">
        <v>6</v>
      </c>
      <c r="Z20" s="112">
        <v>3</v>
      </c>
      <c r="AB20" s="117">
        <f t="shared" si="2"/>
        <v>9.4043887147335428E-3</v>
      </c>
    </row>
    <row r="21" spans="1:28" x14ac:dyDescent="0.25">
      <c r="S21" s="115" t="s">
        <v>67</v>
      </c>
      <c r="T21" s="115"/>
      <c r="U21" s="116"/>
      <c r="V21" s="116">
        <v>7</v>
      </c>
      <c r="W21" s="116">
        <v>3</v>
      </c>
      <c r="X21" s="116">
        <v>8</v>
      </c>
      <c r="Y21" s="112">
        <v>12</v>
      </c>
      <c r="Z21" s="112">
        <v>11</v>
      </c>
      <c r="AB21" s="117">
        <f t="shared" si="2"/>
        <v>3.4482758620689655E-2</v>
      </c>
    </row>
    <row r="22" spans="1:28" x14ac:dyDescent="0.25">
      <c r="S22" s="115" t="s">
        <v>68</v>
      </c>
      <c r="T22" s="115"/>
      <c r="U22" s="116"/>
      <c r="V22" s="116">
        <v>9</v>
      </c>
      <c r="W22" s="116">
        <v>16</v>
      </c>
      <c r="X22" s="116">
        <v>5</v>
      </c>
      <c r="Y22" s="112">
        <v>17</v>
      </c>
      <c r="Z22" s="112">
        <v>8</v>
      </c>
      <c r="AB22" s="117">
        <f t="shared" si="2"/>
        <v>2.5078369905956112E-2</v>
      </c>
    </row>
    <row r="23" spans="1:28" x14ac:dyDescent="0.25">
      <c r="S23" s="115" t="s">
        <v>69</v>
      </c>
      <c r="T23" s="115"/>
      <c r="U23" s="116"/>
      <c r="V23" s="116">
        <v>4</v>
      </c>
      <c r="W23" s="116">
        <v>17</v>
      </c>
      <c r="X23" s="116">
        <v>15</v>
      </c>
      <c r="Y23" s="112">
        <v>18</v>
      </c>
      <c r="Z23" s="112">
        <v>21</v>
      </c>
      <c r="AB23" s="117">
        <f t="shared" si="2"/>
        <v>6.5830721003134793E-2</v>
      </c>
    </row>
    <row r="24" spans="1:28" x14ac:dyDescent="0.25">
      <c r="S24" s="115" t="s">
        <v>70</v>
      </c>
      <c r="T24" s="115"/>
      <c r="U24" s="116"/>
      <c r="V24" s="116">
        <v>0</v>
      </c>
      <c r="W24" s="116">
        <v>0</v>
      </c>
      <c r="X24" s="116">
        <v>11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71</v>
      </c>
      <c r="T25" s="115"/>
      <c r="U25" s="116"/>
      <c r="V25" s="116">
        <v>7</v>
      </c>
      <c r="W25" s="116">
        <v>7</v>
      </c>
      <c r="X25" s="116">
        <v>0</v>
      </c>
      <c r="Y25" s="112">
        <v>7</v>
      </c>
      <c r="Z25" s="112">
        <v>3</v>
      </c>
      <c r="AB25" s="117">
        <f t="shared" si="2"/>
        <v>9.4043887147335428E-3</v>
      </c>
    </row>
    <row r="26" spans="1:28" x14ac:dyDescent="0.25">
      <c r="S26" s="115" t="s">
        <v>72</v>
      </c>
      <c r="T26" s="115"/>
      <c r="U26" s="116"/>
      <c r="V26" s="116">
        <v>0</v>
      </c>
      <c r="W26" s="116">
        <v>0</v>
      </c>
      <c r="X26" s="116">
        <v>0</v>
      </c>
      <c r="Y26" s="112">
        <v>0</v>
      </c>
      <c r="Z26" s="112">
        <v>3</v>
      </c>
      <c r="AB26" s="117">
        <f t="shared" si="2"/>
        <v>9.4043887147335428E-3</v>
      </c>
    </row>
    <row r="27" spans="1:28" x14ac:dyDescent="0.25">
      <c r="S27" s="115" t="s">
        <v>73</v>
      </c>
      <c r="T27" s="115"/>
      <c r="U27" s="116"/>
      <c r="V27" s="116">
        <v>0</v>
      </c>
      <c r="W27" s="116">
        <v>7</v>
      </c>
      <c r="X27" s="116">
        <v>3</v>
      </c>
      <c r="Y27" s="112">
        <v>3</v>
      </c>
      <c r="Z27" s="112">
        <v>5</v>
      </c>
      <c r="AB27" s="117">
        <f t="shared" si="2"/>
        <v>1.5673981191222569E-2</v>
      </c>
    </row>
    <row r="28" spans="1:28" x14ac:dyDescent="0.25">
      <c r="S28" s="115" t="s">
        <v>74</v>
      </c>
      <c r="T28" s="115"/>
      <c r="U28" s="116"/>
      <c r="V28" s="116">
        <v>7</v>
      </c>
      <c r="W28" s="116">
        <v>30</v>
      </c>
      <c r="X28" s="116">
        <v>15</v>
      </c>
      <c r="Y28" s="112">
        <v>28</v>
      </c>
      <c r="Z28" s="112">
        <v>17</v>
      </c>
      <c r="AB28" s="117">
        <f t="shared" si="2"/>
        <v>5.329153605015674E-2</v>
      </c>
    </row>
    <row r="29" spans="1:28" x14ac:dyDescent="0.25">
      <c r="S29" s="115" t="s">
        <v>75</v>
      </c>
      <c r="T29" s="115"/>
      <c r="U29" s="116"/>
      <c r="V29" s="116">
        <v>48</v>
      </c>
      <c r="W29" s="116">
        <v>61</v>
      </c>
      <c r="X29" s="116">
        <v>50</v>
      </c>
      <c r="Y29" s="112">
        <v>55</v>
      </c>
      <c r="Z29" s="112">
        <v>62</v>
      </c>
      <c r="AB29" s="117">
        <f t="shared" si="2"/>
        <v>0.19435736677115986</v>
      </c>
    </row>
    <row r="30" spans="1:28" x14ac:dyDescent="0.25">
      <c r="S30" s="115" t="s">
        <v>76</v>
      </c>
      <c r="T30" s="115"/>
      <c r="U30" s="116"/>
      <c r="V30" s="116">
        <v>10</v>
      </c>
      <c r="W30" s="116">
        <v>17</v>
      </c>
      <c r="X30" s="116">
        <v>22</v>
      </c>
      <c r="Y30" s="112">
        <v>25</v>
      </c>
      <c r="Z30" s="112">
        <v>23</v>
      </c>
      <c r="AB30" s="117">
        <f t="shared" si="2"/>
        <v>7.2100313479623826E-2</v>
      </c>
    </row>
    <row r="31" spans="1:28" x14ac:dyDescent="0.25">
      <c r="S31" s="115" t="s">
        <v>77</v>
      </c>
      <c r="T31" s="115"/>
      <c r="U31" s="116"/>
      <c r="V31" s="116">
        <v>8</v>
      </c>
      <c r="W31" s="116">
        <v>10</v>
      </c>
      <c r="X31" s="116">
        <v>5</v>
      </c>
      <c r="Y31" s="112">
        <v>8</v>
      </c>
      <c r="Z31" s="112">
        <v>12</v>
      </c>
      <c r="AB31" s="117">
        <f t="shared" si="2"/>
        <v>3.7617554858934171E-2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0</v>
      </c>
      <c r="W32" s="116">
        <v>5</v>
      </c>
      <c r="X32" s="116">
        <v>0</v>
      </c>
      <c r="Y32" s="112">
        <v>6</v>
      </c>
      <c r="Z32" s="112">
        <v>14</v>
      </c>
      <c r="AB32" s="117">
        <f t="shared" si="2"/>
        <v>4.3887147335423198E-2</v>
      </c>
    </row>
    <row r="33" spans="19:32" x14ac:dyDescent="0.25">
      <c r="S33" s="115" t="s">
        <v>79</v>
      </c>
      <c r="T33" s="115"/>
      <c r="U33" s="116"/>
      <c r="V33" s="116">
        <v>5</v>
      </c>
      <c r="W33" s="116">
        <v>6</v>
      </c>
      <c r="X33" s="116">
        <v>5</v>
      </c>
      <c r="Y33" s="112">
        <v>8</v>
      </c>
      <c r="Z33" s="112">
        <v>13</v>
      </c>
      <c r="AB33" s="117">
        <f t="shared" si="2"/>
        <v>4.0752351097178681E-2</v>
      </c>
    </row>
    <row r="34" spans="19:32" x14ac:dyDescent="0.25">
      <c r="S34" s="118" t="s">
        <v>53</v>
      </c>
      <c r="T34" s="118"/>
      <c r="U34" s="119"/>
      <c r="V34" s="119">
        <v>163</v>
      </c>
      <c r="W34" s="119">
        <v>320</v>
      </c>
      <c r="X34" s="119">
        <v>217</v>
      </c>
      <c r="Y34" s="120">
        <v>341</v>
      </c>
      <c r="Z34" s="120">
        <v>319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98</v>
      </c>
      <c r="W37" s="112">
        <v>200</v>
      </c>
      <c r="X37" s="112">
        <v>141</v>
      </c>
      <c r="Y37" s="112">
        <v>191</v>
      </c>
      <c r="Z37" s="112">
        <v>184</v>
      </c>
      <c r="AB37" s="132">
        <f>Z37/Z40*100</f>
        <v>84.018264840182638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</v>
      </c>
      <c r="W38" s="112">
        <v>26</v>
      </c>
      <c r="X38" s="112">
        <v>16</v>
      </c>
      <c r="Y38" s="112">
        <v>37</v>
      </c>
      <c r="Z38" s="112">
        <v>35</v>
      </c>
      <c r="AB38" s="132">
        <f>Z38/Z40*100</f>
        <v>15.981735159817351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111</v>
      </c>
      <c r="W40" s="112">
        <v>226</v>
      </c>
      <c r="X40" s="112">
        <v>157</v>
      </c>
      <c r="Y40" s="112">
        <v>228</v>
      </c>
      <c r="Z40" s="112">
        <v>219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4</v>
      </c>
      <c r="X45" s="112">
        <v>4</v>
      </c>
      <c r="Y45" s="112">
        <v>0</v>
      </c>
      <c r="Z45" s="112">
        <v>4</v>
      </c>
    </row>
    <row r="46" spans="19:32" x14ac:dyDescent="0.25">
      <c r="S46" s="115" t="s">
        <v>38</v>
      </c>
      <c r="T46" s="115"/>
      <c r="U46" s="112"/>
      <c r="V46" s="112">
        <v>0</v>
      </c>
      <c r="W46" s="112">
        <v>0</v>
      </c>
      <c r="X46" s="112">
        <v>6</v>
      </c>
      <c r="Y46" s="112">
        <v>11</v>
      </c>
      <c r="Z46" s="112">
        <v>5</v>
      </c>
    </row>
    <row r="47" spans="19:32" x14ac:dyDescent="0.25">
      <c r="S47" s="115" t="s">
        <v>39</v>
      </c>
      <c r="T47" s="115"/>
      <c r="U47" s="112"/>
      <c r="V47" s="112">
        <v>5</v>
      </c>
      <c r="W47" s="112">
        <v>14</v>
      </c>
      <c r="X47" s="112">
        <v>12</v>
      </c>
      <c r="Y47" s="112">
        <v>14</v>
      </c>
      <c r="Z47" s="112">
        <v>8</v>
      </c>
    </row>
    <row r="48" spans="19:32" x14ac:dyDescent="0.25">
      <c r="S48" s="115" t="s">
        <v>40</v>
      </c>
      <c r="T48" s="115"/>
      <c r="U48" s="112"/>
      <c r="V48" s="112">
        <v>11</v>
      </c>
      <c r="W48" s="112">
        <v>33</v>
      </c>
      <c r="X48" s="112">
        <v>15</v>
      </c>
      <c r="Y48" s="112">
        <v>22</v>
      </c>
      <c r="Z48" s="112">
        <v>32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</v>
      </c>
      <c r="W49" s="112">
        <v>11</v>
      </c>
      <c r="X49" s="112">
        <v>12</v>
      </c>
      <c r="Y49" s="112">
        <v>21</v>
      </c>
      <c r="Z49" s="112">
        <v>18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Boulia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</v>
      </c>
      <c r="W50" s="112">
        <v>9</v>
      </c>
      <c r="X50" s="112">
        <v>5</v>
      </c>
      <c r="Y50" s="112">
        <v>15</v>
      </c>
      <c r="Z50" s="112">
        <v>11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17</v>
      </c>
      <c r="W51" s="112">
        <v>20</v>
      </c>
      <c r="X51" s="112">
        <v>15</v>
      </c>
      <c r="Y51" s="112">
        <v>7</v>
      </c>
      <c r="Z51" s="112">
        <v>12</v>
      </c>
    </row>
    <row r="52" spans="1:26" ht="15" customHeight="1" x14ac:dyDescent="0.25">
      <c r="S52" s="115" t="s">
        <v>44</v>
      </c>
      <c r="T52" s="115"/>
      <c r="U52" s="112"/>
      <c r="V52" s="112">
        <v>12</v>
      </c>
      <c r="W52" s="112">
        <v>8</v>
      </c>
      <c r="X52" s="112">
        <v>14</v>
      </c>
      <c r="Y52" s="112">
        <v>15</v>
      </c>
      <c r="Z52" s="112">
        <v>12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</v>
      </c>
      <c r="W53" s="112">
        <v>9</v>
      </c>
      <c r="X53" s="112">
        <v>3</v>
      </c>
      <c r="Y53" s="112">
        <v>10</v>
      </c>
      <c r="Z53" s="112">
        <v>15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12</v>
      </c>
      <c r="W54" s="112">
        <v>24</v>
      </c>
      <c r="X54" s="112">
        <v>16</v>
      </c>
      <c r="Y54" s="112">
        <v>19</v>
      </c>
      <c r="Z54" s="112">
        <v>14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</v>
      </c>
      <c r="W55" s="112">
        <v>14</v>
      </c>
      <c r="X55" s="112">
        <v>9</v>
      </c>
      <c r="Y55" s="112">
        <v>13</v>
      </c>
      <c r="Z55" s="112">
        <v>12</v>
      </c>
    </row>
    <row r="56" spans="1:26" ht="15" customHeight="1" x14ac:dyDescent="0.25">
      <c r="S56" s="115" t="s">
        <v>48</v>
      </c>
      <c r="T56" s="115"/>
      <c r="U56" s="112"/>
      <c r="V56" s="112">
        <v>6</v>
      </c>
      <c r="W56" s="112">
        <v>7</v>
      </c>
      <c r="X56" s="112">
        <v>10</v>
      </c>
      <c r="Y56" s="112">
        <v>7</v>
      </c>
      <c r="Z56" s="112">
        <v>12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0</v>
      </c>
      <c r="Z57" s="112">
        <v>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80</v>
      </c>
      <c r="W61" s="112">
        <v>166</v>
      </c>
      <c r="X61" s="112">
        <v>115</v>
      </c>
      <c r="Y61" s="112">
        <v>163</v>
      </c>
      <c r="Z61" s="112">
        <v>158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0</v>
      </c>
      <c r="W64" s="112">
        <v>0</v>
      </c>
      <c r="X64" s="112">
        <v>0</v>
      </c>
      <c r="Y64" s="112">
        <v>0</v>
      </c>
      <c r="Z64" s="112">
        <v>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Boulia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</v>
      </c>
      <c r="W65" s="112">
        <v>13</v>
      </c>
      <c r="X65" s="112">
        <v>8</v>
      </c>
      <c r="Y65" s="112">
        <v>13</v>
      </c>
      <c r="Z65" s="112">
        <v>11</v>
      </c>
    </row>
    <row r="66" spans="1:26" x14ac:dyDescent="0.25">
      <c r="S66" s="115" t="s">
        <v>39</v>
      </c>
      <c r="T66" s="115"/>
      <c r="U66" s="112"/>
      <c r="V66" s="112">
        <v>4</v>
      </c>
      <c r="W66" s="112">
        <v>12</v>
      </c>
      <c r="X66" s="112">
        <v>9</v>
      </c>
      <c r="Y66" s="112">
        <v>15</v>
      </c>
      <c r="Z66" s="112">
        <v>19</v>
      </c>
    </row>
    <row r="67" spans="1:26" x14ac:dyDescent="0.25">
      <c r="S67" s="115" t="s">
        <v>40</v>
      </c>
      <c r="T67" s="115"/>
      <c r="U67" s="112"/>
      <c r="V67" s="112">
        <v>25</v>
      </c>
      <c r="W67" s="112">
        <v>25</v>
      </c>
      <c r="X67" s="112">
        <v>12</v>
      </c>
      <c r="Y67" s="112">
        <v>40</v>
      </c>
      <c r="Z67" s="112">
        <v>18</v>
      </c>
    </row>
    <row r="68" spans="1:26" x14ac:dyDescent="0.25">
      <c r="S68" s="115" t="s">
        <v>41</v>
      </c>
      <c r="T68" s="115"/>
      <c r="U68" s="112"/>
      <c r="V68" s="112">
        <v>19</v>
      </c>
      <c r="W68" s="112">
        <v>21</v>
      </c>
      <c r="X68" s="112">
        <v>15</v>
      </c>
      <c r="Y68" s="112">
        <v>19</v>
      </c>
      <c r="Z68" s="112">
        <v>22</v>
      </c>
    </row>
    <row r="69" spans="1:26" x14ac:dyDescent="0.25">
      <c r="S69" s="115" t="s">
        <v>42</v>
      </c>
      <c r="T69" s="115"/>
      <c r="U69" s="112"/>
      <c r="V69" s="112">
        <v>10</v>
      </c>
      <c r="W69" s="112">
        <v>12</v>
      </c>
      <c r="X69" s="112">
        <v>14</v>
      </c>
      <c r="Y69" s="112">
        <v>13</v>
      </c>
      <c r="Z69" s="112">
        <v>16</v>
      </c>
    </row>
    <row r="70" spans="1:26" x14ac:dyDescent="0.25">
      <c r="S70" s="115" t="s">
        <v>43</v>
      </c>
      <c r="T70" s="115"/>
      <c r="U70" s="112"/>
      <c r="V70" s="112">
        <v>10</v>
      </c>
      <c r="W70" s="112">
        <v>6</v>
      </c>
      <c r="X70" s="112">
        <v>6</v>
      </c>
      <c r="Y70" s="112">
        <v>10</v>
      </c>
      <c r="Z70" s="112">
        <v>8</v>
      </c>
    </row>
    <row r="71" spans="1:26" x14ac:dyDescent="0.25">
      <c r="S71" s="115" t="s">
        <v>44</v>
      </c>
      <c r="T71" s="115"/>
      <c r="U71" s="112"/>
      <c r="V71" s="112">
        <v>8</v>
      </c>
      <c r="W71" s="112">
        <v>12</v>
      </c>
      <c r="X71" s="112">
        <v>9</v>
      </c>
      <c r="Y71" s="112">
        <v>18</v>
      </c>
      <c r="Z71" s="112">
        <v>12</v>
      </c>
    </row>
    <row r="72" spans="1:26" x14ac:dyDescent="0.25">
      <c r="S72" s="115" t="s">
        <v>45</v>
      </c>
      <c r="T72" s="115"/>
      <c r="U72" s="112"/>
      <c r="V72" s="112">
        <v>0</v>
      </c>
      <c r="W72" s="112">
        <v>14</v>
      </c>
      <c r="X72" s="112">
        <v>12</v>
      </c>
      <c r="Y72" s="112">
        <v>12</v>
      </c>
      <c r="Z72" s="112">
        <v>15</v>
      </c>
    </row>
    <row r="73" spans="1:26" x14ac:dyDescent="0.25">
      <c r="S73" s="115" t="s">
        <v>46</v>
      </c>
      <c r="T73" s="115"/>
      <c r="U73" s="112"/>
      <c r="V73" s="112">
        <v>7</v>
      </c>
      <c r="W73" s="112">
        <v>13</v>
      </c>
      <c r="X73" s="112">
        <v>5</v>
      </c>
      <c r="Y73" s="112">
        <v>4</v>
      </c>
      <c r="Z73" s="112">
        <v>8</v>
      </c>
    </row>
    <row r="74" spans="1:26" x14ac:dyDescent="0.25">
      <c r="S74" s="115" t="s">
        <v>47</v>
      </c>
      <c r="T74" s="115"/>
      <c r="U74" s="112"/>
      <c r="V74" s="112">
        <v>3</v>
      </c>
      <c r="W74" s="112">
        <v>10</v>
      </c>
      <c r="X74" s="112">
        <v>8</v>
      </c>
      <c r="Y74" s="112">
        <v>13</v>
      </c>
      <c r="Z74" s="112">
        <v>13</v>
      </c>
    </row>
    <row r="75" spans="1:26" x14ac:dyDescent="0.25">
      <c r="S75" s="115" t="s">
        <v>48</v>
      </c>
      <c r="T75" s="115"/>
      <c r="U75" s="112"/>
      <c r="V75" s="112">
        <v>0</v>
      </c>
      <c r="W75" s="112">
        <v>4</v>
      </c>
      <c r="X75" s="112">
        <v>6</v>
      </c>
      <c r="Y75" s="112">
        <v>12</v>
      </c>
      <c r="Z75" s="112">
        <v>11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6</v>
      </c>
      <c r="Y76" s="112">
        <v>6</v>
      </c>
      <c r="Z76" s="112">
        <v>3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2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89</v>
      </c>
      <c r="W80" s="112">
        <v>155</v>
      </c>
      <c r="X80" s="112">
        <v>107</v>
      </c>
      <c r="Y80" s="112">
        <v>176</v>
      </c>
      <c r="Z80" s="112">
        <v>161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Boulia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7</v>
      </c>
      <c r="W83" s="112">
        <v>15</v>
      </c>
      <c r="X83" s="112">
        <v>8</v>
      </c>
      <c r="Y83" s="112">
        <v>15</v>
      </c>
      <c r="Z83" s="112">
        <v>7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0</v>
      </c>
      <c r="W84" s="112">
        <v>3</v>
      </c>
      <c r="X84" s="112">
        <v>7</v>
      </c>
      <c r="Y84" s="112">
        <v>6</v>
      </c>
      <c r="Z84" s="112">
        <v>5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6</v>
      </c>
      <c r="W85" s="112">
        <v>8</v>
      </c>
      <c r="X85" s="112">
        <v>8</v>
      </c>
      <c r="Y85" s="112">
        <v>14</v>
      </c>
      <c r="Z85" s="112">
        <v>16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319</v>
      </c>
      <c r="D86" s="96">
        <f t="shared" ref="D86:D91" si="4">AD4</f>
        <v>-5.0595238095238138E-2</v>
      </c>
      <c r="E86" s="97">
        <f t="shared" ref="E86:E91" si="5">AD4</f>
        <v>-5.0595238095238138E-2</v>
      </c>
      <c r="F86" s="96">
        <f t="shared" ref="F86:F91" si="6">AF4</f>
        <v>0.88757396449704151</v>
      </c>
      <c r="G86" s="97">
        <f t="shared" ref="G86:G91" si="7">AF4</f>
        <v>0.88757396449704151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6</v>
      </c>
      <c r="W86" s="112">
        <v>3</v>
      </c>
      <c r="X86" s="112">
        <v>5</v>
      </c>
      <c r="Y86" s="112">
        <v>5</v>
      </c>
      <c r="Z86" s="112">
        <v>0</v>
      </c>
    </row>
    <row r="87" spans="1:30" ht="15" customHeight="1" x14ac:dyDescent="0.25">
      <c r="A87" s="98" t="s">
        <v>4</v>
      </c>
      <c r="B87" s="49"/>
      <c r="C87" s="57" t="str">
        <f t="shared" si="3"/>
        <v>158</v>
      </c>
      <c r="D87" s="96">
        <f t="shared" si="4"/>
        <v>-2.4691358024691357E-2</v>
      </c>
      <c r="E87" s="97">
        <f t="shared" si="5"/>
        <v>-2.4691358024691357E-2</v>
      </c>
      <c r="F87" s="96">
        <f t="shared" si="6"/>
        <v>1.051948051948052</v>
      </c>
      <c r="G87" s="97">
        <f t="shared" si="7"/>
        <v>1.051948051948052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0</v>
      </c>
      <c r="W87" s="112">
        <v>0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8" t="s">
        <v>5</v>
      </c>
      <c r="B88" s="49"/>
      <c r="C88" s="57" t="str">
        <f t="shared" si="3"/>
        <v>161</v>
      </c>
      <c r="D88" s="96">
        <f t="shared" si="4"/>
        <v>-7.4712643678160884E-2</v>
      </c>
      <c r="E88" s="97">
        <f t="shared" si="5"/>
        <v>-7.4712643678160884E-2</v>
      </c>
      <c r="F88" s="96">
        <f t="shared" si="6"/>
        <v>0.75</v>
      </c>
      <c r="G88" s="97">
        <f t="shared" si="7"/>
        <v>0.75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57" t="str">
        <f t="shared" si="3"/>
        <v>219</v>
      </c>
      <c r="D89" s="96">
        <f t="shared" si="4"/>
        <v>-4.3668122270742349E-2</v>
      </c>
      <c r="E89" s="97">
        <f t="shared" si="5"/>
        <v>-4.3668122270742349E-2</v>
      </c>
      <c r="F89" s="96">
        <f t="shared" si="6"/>
        <v>0.93805309734513265</v>
      </c>
      <c r="G89" s="97">
        <f t="shared" si="7"/>
        <v>0.93805309734513265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13</v>
      </c>
      <c r="W89" s="112">
        <v>21</v>
      </c>
      <c r="X89" s="112">
        <v>19</v>
      </c>
      <c r="Y89" s="112">
        <v>22</v>
      </c>
      <c r="Z89" s="112">
        <v>18</v>
      </c>
    </row>
    <row r="90" spans="1:30" ht="15" customHeight="1" x14ac:dyDescent="0.25">
      <c r="A90" s="49" t="s">
        <v>98</v>
      </c>
      <c r="B90" s="49"/>
      <c r="C90" s="57" t="str">
        <f t="shared" si="3"/>
        <v>$52,222</v>
      </c>
      <c r="D90" s="96">
        <f t="shared" si="4"/>
        <v>8.668171707874972E-2</v>
      </c>
      <c r="E90" s="97">
        <f t="shared" si="5"/>
        <v>8.668171707874972E-2</v>
      </c>
      <c r="F90" s="96">
        <f t="shared" si="6"/>
        <v>0.21970597777000811</v>
      </c>
      <c r="G90" s="97">
        <f t="shared" si="7"/>
        <v>0.21970597777000811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16</v>
      </c>
      <c r="W90" s="112">
        <v>42</v>
      </c>
      <c r="X90" s="112">
        <v>31</v>
      </c>
      <c r="Y90" s="112">
        <v>35</v>
      </c>
      <c r="Z90" s="112">
        <v>33</v>
      </c>
    </row>
    <row r="91" spans="1:30" ht="15" customHeight="1" x14ac:dyDescent="0.25">
      <c r="A91" s="49" t="s">
        <v>7</v>
      </c>
      <c r="B91" s="49"/>
      <c r="C91" s="57" t="str">
        <f t="shared" si="3"/>
        <v>$15.5 mil</v>
      </c>
      <c r="D91" s="96">
        <f t="shared" si="4"/>
        <v>0.16765880189954752</v>
      </c>
      <c r="E91" s="97">
        <f t="shared" si="5"/>
        <v>0.16765880189954752</v>
      </c>
      <c r="F91" s="96">
        <f t="shared" si="6"/>
        <v>1.7435397955306979</v>
      </c>
      <c r="G91" s="97">
        <f t="shared" si="7"/>
        <v>1.7435397955306979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59</v>
      </c>
      <c r="W91" s="112">
        <v>122</v>
      </c>
      <c r="X91" s="112">
        <v>80</v>
      </c>
      <c r="Y91" s="112">
        <v>115</v>
      </c>
      <c r="Z91" s="112">
        <v>109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7</v>
      </c>
      <c r="W93" s="112">
        <v>9</v>
      </c>
      <c r="X93" s="112">
        <v>6</v>
      </c>
      <c r="Y93" s="112">
        <v>15</v>
      </c>
      <c r="Z93" s="112">
        <v>18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4</v>
      </c>
      <c r="W94" s="112">
        <v>8</v>
      </c>
      <c r="X94" s="112">
        <v>3</v>
      </c>
      <c r="Y94" s="112">
        <v>13</v>
      </c>
      <c r="Z94" s="112">
        <v>11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0</v>
      </c>
      <c r="W95" s="112">
        <v>7</v>
      </c>
      <c r="X95" s="112">
        <v>0</v>
      </c>
      <c r="Y95" s="112">
        <v>5</v>
      </c>
      <c r="Z95" s="112">
        <v>4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6</v>
      </c>
      <c r="W96" s="112">
        <v>12</v>
      </c>
      <c r="X96" s="112">
        <v>9</v>
      </c>
      <c r="Y96" s="112">
        <v>14</v>
      </c>
      <c r="Z96" s="112">
        <v>9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7</v>
      </c>
      <c r="W97" s="112">
        <v>20</v>
      </c>
      <c r="X97" s="112">
        <v>12</v>
      </c>
      <c r="Y97" s="112">
        <v>21</v>
      </c>
      <c r="Z97" s="112">
        <v>26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6</v>
      </c>
      <c r="W98" s="112">
        <v>0</v>
      </c>
      <c r="X98" s="112">
        <v>0</v>
      </c>
      <c r="Y98" s="112">
        <v>5</v>
      </c>
      <c r="Z98" s="112">
        <v>5</v>
      </c>
    </row>
    <row r="99" spans="1:32" ht="15" customHeight="1" x14ac:dyDescent="0.25">
      <c r="S99" s="115" t="s">
        <v>199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4</v>
      </c>
    </row>
    <row r="100" spans="1:32" ht="15" customHeight="1" x14ac:dyDescent="0.25">
      <c r="S100" s="115" t="s">
        <v>58</v>
      </c>
      <c r="T100" s="115"/>
      <c r="U100" s="112"/>
      <c r="V100" s="112">
        <v>13</v>
      </c>
      <c r="W100" s="112">
        <v>16</v>
      </c>
      <c r="X100" s="112">
        <v>15</v>
      </c>
      <c r="Y100" s="112">
        <v>26</v>
      </c>
      <c r="Z100" s="112">
        <v>22</v>
      </c>
    </row>
    <row r="101" spans="1:32" x14ac:dyDescent="0.25">
      <c r="A101" s="18"/>
      <c r="S101" s="118" t="s">
        <v>53</v>
      </c>
      <c r="T101" s="118"/>
      <c r="U101" s="112"/>
      <c r="V101" s="112">
        <v>55</v>
      </c>
      <c r="W101" s="112">
        <v>113</v>
      </c>
      <c r="X101" s="112">
        <v>75</v>
      </c>
      <c r="Y101" s="112">
        <v>115</v>
      </c>
      <c r="Z101" s="112">
        <v>108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123</v>
      </c>
      <c r="W104" s="112">
        <v>194</v>
      </c>
      <c r="X104" s="112">
        <v>149</v>
      </c>
      <c r="Y104" s="112">
        <v>204</v>
      </c>
      <c r="Z104" s="112">
        <v>204</v>
      </c>
      <c r="AB104" s="109" t="str">
        <f>TEXT(Z104,"###,###")</f>
        <v>204</v>
      </c>
      <c r="AD104" s="130">
        <f>Z104/($Z$4)*100</f>
        <v>63.949843260188089</v>
      </c>
      <c r="AF104" s="109"/>
    </row>
    <row r="105" spans="1:32" x14ac:dyDescent="0.25">
      <c r="S105" s="115" t="s">
        <v>17</v>
      </c>
      <c r="T105" s="115"/>
      <c r="U105" s="112"/>
      <c r="V105" s="112">
        <v>63</v>
      </c>
      <c r="W105" s="112">
        <v>87</v>
      </c>
      <c r="X105" s="112">
        <v>77</v>
      </c>
      <c r="Y105" s="112">
        <v>89</v>
      </c>
      <c r="Z105" s="112">
        <v>93</v>
      </c>
      <c r="AB105" s="109" t="str">
        <f>TEXT(Z105,"###,###")</f>
        <v>93</v>
      </c>
      <c r="AD105" s="130">
        <f>Z105/($Z$4)*100</f>
        <v>29.153605015673982</v>
      </c>
      <c r="AF105" s="109"/>
    </row>
    <row r="106" spans="1:32" x14ac:dyDescent="0.25">
      <c r="S106" s="118" t="s">
        <v>53</v>
      </c>
      <c r="T106" s="118"/>
      <c r="U106" s="120"/>
      <c r="V106" s="120">
        <v>186</v>
      </c>
      <c r="W106" s="120">
        <v>281</v>
      </c>
      <c r="X106" s="120">
        <v>226</v>
      </c>
      <c r="Y106" s="120">
        <v>293</v>
      </c>
      <c r="Z106" s="120">
        <v>297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28</v>
      </c>
      <c r="W108" s="112">
        <v>52</v>
      </c>
      <c r="X108" s="112">
        <v>31</v>
      </c>
      <c r="Y108" s="112">
        <v>64</v>
      </c>
      <c r="Z108" s="112">
        <v>66</v>
      </c>
      <c r="AB108" s="109" t="str">
        <f>TEXT(Z108,"###,###")</f>
        <v>66</v>
      </c>
      <c r="AD108" s="130">
        <f>Z108/($Z$4)*100</f>
        <v>20.689655172413794</v>
      </c>
      <c r="AF108" s="109"/>
    </row>
    <row r="109" spans="1:32" x14ac:dyDescent="0.25">
      <c r="S109" s="115" t="s">
        <v>20</v>
      </c>
      <c r="T109" s="115"/>
      <c r="U109" s="112"/>
      <c r="V109" s="112">
        <v>20</v>
      </c>
      <c r="W109" s="112">
        <v>66</v>
      </c>
      <c r="X109" s="112">
        <v>43</v>
      </c>
      <c r="Y109" s="112">
        <v>57</v>
      </c>
      <c r="Z109" s="112">
        <v>35</v>
      </c>
      <c r="AB109" s="109" t="str">
        <f>TEXT(Z109,"###,###")</f>
        <v>35</v>
      </c>
      <c r="AD109" s="130">
        <f>Z109/($Z$4)*100</f>
        <v>10.9717868338558</v>
      </c>
      <c r="AF109" s="109"/>
    </row>
    <row r="110" spans="1:32" x14ac:dyDescent="0.25">
      <c r="S110" s="115" t="s">
        <v>21</v>
      </c>
      <c r="T110" s="115"/>
      <c r="U110" s="112"/>
      <c r="V110" s="112">
        <v>58</v>
      </c>
      <c r="W110" s="112">
        <v>100</v>
      </c>
      <c r="X110" s="112">
        <v>87</v>
      </c>
      <c r="Y110" s="112">
        <v>125</v>
      </c>
      <c r="Z110" s="112">
        <v>121</v>
      </c>
      <c r="AB110" s="109" t="str">
        <f>TEXT(Z110,"###,###")</f>
        <v>121</v>
      </c>
      <c r="AD110" s="130">
        <f>Z110/($Z$4)*100</f>
        <v>37.931034482758619</v>
      </c>
      <c r="AF110" s="109"/>
    </row>
    <row r="111" spans="1:32" x14ac:dyDescent="0.25">
      <c r="S111" s="115" t="s">
        <v>22</v>
      </c>
      <c r="T111" s="115"/>
      <c r="U111" s="112"/>
      <c r="V111" s="112">
        <v>41</v>
      </c>
      <c r="W111" s="112">
        <v>44</v>
      </c>
      <c r="X111" s="112">
        <v>36</v>
      </c>
      <c r="Y111" s="112">
        <v>51</v>
      </c>
      <c r="Z111" s="112">
        <v>55</v>
      </c>
      <c r="AB111" s="109" t="str">
        <f>TEXT(Z111,"###,###")</f>
        <v>55</v>
      </c>
      <c r="AD111" s="130">
        <f>Z111/($Z$4)*100</f>
        <v>17.241379310344829</v>
      </c>
      <c r="AF111" s="109"/>
    </row>
    <row r="112" spans="1:32" x14ac:dyDescent="0.25">
      <c r="S112" s="118" t="s">
        <v>53</v>
      </c>
      <c r="T112" s="118"/>
      <c r="U112" s="112"/>
      <c r="V112" s="112">
        <v>165</v>
      </c>
      <c r="W112" s="112">
        <v>320</v>
      </c>
      <c r="X112" s="112">
        <v>218</v>
      </c>
      <c r="Y112" s="112">
        <v>338</v>
      </c>
      <c r="Z112" s="112">
        <v>319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41.1</v>
      </c>
      <c r="W118" s="131">
        <v>41.35</v>
      </c>
      <c r="X118" s="131">
        <v>42.25</v>
      </c>
      <c r="Y118" s="131">
        <v>42.17</v>
      </c>
      <c r="Z118" s="131">
        <v>42.21</v>
      </c>
      <c r="AB118" s="109" t="str">
        <f>TEXT(Z118,"##.0")</f>
        <v>42.2</v>
      </c>
    </row>
    <row r="120" spans="19:32" x14ac:dyDescent="0.25">
      <c r="S120" s="101" t="s">
        <v>100</v>
      </c>
      <c r="T120" s="112"/>
      <c r="U120" s="112"/>
      <c r="V120" s="112">
        <v>87</v>
      </c>
      <c r="W120" s="112">
        <v>175</v>
      </c>
      <c r="X120" s="112">
        <v>129</v>
      </c>
      <c r="Y120" s="112">
        <v>181</v>
      </c>
      <c r="Z120" s="112">
        <v>163</v>
      </c>
      <c r="AB120" s="109" t="str">
        <f>TEXT(Z120,"###,###")</f>
        <v>163</v>
      </c>
    </row>
    <row r="121" spans="19:32" x14ac:dyDescent="0.25">
      <c r="S121" s="101" t="s">
        <v>101</v>
      </c>
      <c r="T121" s="112"/>
      <c r="U121" s="112"/>
      <c r="V121" s="112">
        <v>12</v>
      </c>
      <c r="W121" s="112">
        <v>26</v>
      </c>
      <c r="X121" s="112">
        <v>9</v>
      </c>
      <c r="Y121" s="112">
        <v>21</v>
      </c>
      <c r="Z121" s="112">
        <v>21</v>
      </c>
      <c r="AB121" s="109" t="str">
        <f>TEXT(Z121,"###,###")</f>
        <v>21</v>
      </c>
    </row>
    <row r="122" spans="19:32" x14ac:dyDescent="0.25">
      <c r="S122" s="101" t="s">
        <v>102</v>
      </c>
      <c r="T122" s="112"/>
      <c r="U122" s="112"/>
      <c r="V122" s="112">
        <v>8</v>
      </c>
      <c r="W122" s="112">
        <v>29</v>
      </c>
      <c r="X122" s="112">
        <v>18</v>
      </c>
      <c r="Y122" s="112">
        <v>30</v>
      </c>
      <c r="Z122" s="112">
        <v>36</v>
      </c>
      <c r="AB122" s="109" t="str">
        <f>TEXT(Z122,"###,###")</f>
        <v>36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95</v>
      </c>
      <c r="W124" s="112">
        <v>204</v>
      </c>
      <c r="X124" s="112">
        <v>147</v>
      </c>
      <c r="Y124" s="112">
        <v>211</v>
      </c>
      <c r="Z124" s="112">
        <v>199</v>
      </c>
      <c r="AB124" s="109" t="str">
        <f>TEXT(Z124,"###,###")</f>
        <v>199</v>
      </c>
      <c r="AD124" s="127">
        <f>Z124/$Z$7*100</f>
        <v>90.867579908675793</v>
      </c>
    </row>
    <row r="125" spans="19:32" x14ac:dyDescent="0.25">
      <c r="S125" s="101" t="s">
        <v>104</v>
      </c>
      <c r="T125" s="112"/>
      <c r="U125" s="112"/>
      <c r="V125" s="112">
        <v>20</v>
      </c>
      <c r="W125" s="112">
        <v>55</v>
      </c>
      <c r="X125" s="112">
        <v>27</v>
      </c>
      <c r="Y125" s="112">
        <v>51</v>
      </c>
      <c r="Z125" s="112">
        <v>57</v>
      </c>
      <c r="AB125" s="109" t="str">
        <f>TEXT(Z125,"###,###")</f>
        <v>57</v>
      </c>
      <c r="AD125" s="127">
        <f>Z125/$Z$7*100</f>
        <v>26.027397260273972</v>
      </c>
    </row>
    <row r="127" spans="19:32" x14ac:dyDescent="0.25">
      <c r="S127" s="101" t="s">
        <v>105</v>
      </c>
      <c r="T127" s="112"/>
      <c r="U127" s="112"/>
      <c r="V127" s="112">
        <v>57</v>
      </c>
      <c r="W127" s="112">
        <v>117</v>
      </c>
      <c r="X127" s="112">
        <v>85</v>
      </c>
      <c r="Y127" s="112">
        <v>118</v>
      </c>
      <c r="Z127" s="112">
        <v>114</v>
      </c>
      <c r="AB127" s="109" t="str">
        <f>TEXT(Z127,"###,###")</f>
        <v>114</v>
      </c>
      <c r="AD127" s="127">
        <f>Z127/$Z$7*100</f>
        <v>52.054794520547944</v>
      </c>
    </row>
    <row r="128" spans="19:32" x14ac:dyDescent="0.25">
      <c r="S128" s="101" t="s">
        <v>106</v>
      </c>
      <c r="T128" s="112"/>
      <c r="U128" s="112"/>
      <c r="V128" s="112">
        <v>55</v>
      </c>
      <c r="W128" s="112">
        <v>112</v>
      </c>
      <c r="X128" s="112">
        <v>76</v>
      </c>
      <c r="Y128" s="112">
        <v>111</v>
      </c>
      <c r="Z128" s="112">
        <v>113</v>
      </c>
      <c r="AB128" s="109" t="str">
        <f>TEXT(Z128,"###,###")</f>
        <v>113</v>
      </c>
      <c r="AD128" s="127">
        <f>Z128/$Z$7*100</f>
        <v>51.598173515981735</v>
      </c>
    </row>
    <row r="130" spans="19:20" x14ac:dyDescent="0.25">
      <c r="S130" s="101" t="s">
        <v>280</v>
      </c>
      <c r="T130" s="127">
        <v>74.429223744292244</v>
      </c>
    </row>
    <row r="131" spans="19:20" x14ac:dyDescent="0.25">
      <c r="S131" s="101" t="s">
        <v>281</v>
      </c>
      <c r="T131" s="127">
        <v>9.5890410958904102</v>
      </c>
    </row>
    <row r="132" spans="19:20" x14ac:dyDescent="0.25">
      <c r="S132" s="101" t="s">
        <v>282</v>
      </c>
      <c r="T132" s="127">
        <v>16.43835616438356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75E0DAE-DFA4-435F-9D6F-6E2C65F3DE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F3E2FF1-61E8-417A-B4FD-4459C2356B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ADA53B8-1B43-494C-AA7B-F78D587B52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BB6BAA9-DB64-4C51-A44B-A5DA37A375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5666B-91BE-47F5-A7AF-E0EC98DA34EA}">
  <sheetPr codeName="Sheet17">
    <tabColor theme="4" tint="-0.249977111117893"/>
  </sheetPr>
  <dimension ref="A1:N58"/>
  <sheetViews>
    <sheetView workbookViewId="0"/>
  </sheetViews>
  <sheetFormatPr defaultRowHeight="15" x14ac:dyDescent="0.25"/>
  <cols>
    <col min="1" max="1" width="43.140625" bestFit="1" customWidth="1"/>
    <col min="2" max="2" width="14.85546875" bestFit="1" customWidth="1"/>
    <col min="3" max="3" width="16.7109375" bestFit="1" customWidth="1"/>
    <col min="4" max="8" width="14.85546875" bestFit="1" customWidth="1"/>
    <col min="9" max="9" width="7.85546875" customWidth="1"/>
    <col min="10" max="10" width="11.5703125" bestFit="1" customWidth="1"/>
    <col min="11" max="11" width="5.28515625" customWidth="1"/>
    <col min="13" max="13" width="4.28515625" customWidth="1"/>
  </cols>
  <sheetData>
    <row r="1" spans="1:14" ht="18" thickBot="1" x14ac:dyDescent="0.35">
      <c r="A1" s="50" t="str">
        <f>C3</f>
        <v>Queensland</v>
      </c>
      <c r="B1" s="50"/>
      <c r="C1" s="50"/>
      <c r="D1" s="50"/>
      <c r="E1" s="50"/>
      <c r="F1" s="50"/>
      <c r="G1" s="51">
        <f>G3</f>
        <v>3</v>
      </c>
      <c r="H1" s="51"/>
      <c r="J1" s="149" t="s">
        <v>23</v>
      </c>
      <c r="K1" s="149"/>
      <c r="L1" s="149"/>
      <c r="M1" s="149"/>
      <c r="N1" s="149"/>
    </row>
    <row r="2" spans="1:14" ht="18.75" thickTop="1" thickBot="1" x14ac:dyDescent="0.35">
      <c r="A2" s="50"/>
      <c r="B2" s="52" t="s">
        <v>60</v>
      </c>
      <c r="C2" s="52" t="s">
        <v>59</v>
      </c>
      <c r="D2" s="52" t="s">
        <v>90</v>
      </c>
      <c r="E2" s="52" t="s">
        <v>194</v>
      </c>
      <c r="F2" s="52" t="s">
        <v>203</v>
      </c>
      <c r="G2" s="52" t="s">
        <v>279</v>
      </c>
      <c r="H2" s="52" t="s">
        <v>285</v>
      </c>
      <c r="J2" s="149" t="str">
        <f>$H$2</f>
        <v>2020-21</v>
      </c>
      <c r="K2" s="149"/>
      <c r="L2" s="149"/>
      <c r="M2" s="149"/>
      <c r="N2" s="149"/>
    </row>
    <row r="3" spans="1:14" ht="16.5" thickTop="1" thickBot="1" x14ac:dyDescent="0.3">
      <c r="C3" t="s">
        <v>275</v>
      </c>
      <c r="G3" s="4">
        <v>3</v>
      </c>
      <c r="H3" s="4"/>
      <c r="J3" s="21" t="s">
        <v>24</v>
      </c>
      <c r="L3" s="22" t="s">
        <v>25</v>
      </c>
      <c r="N3" s="22" t="s">
        <v>26</v>
      </c>
    </row>
    <row r="4" spans="1:14" x14ac:dyDescent="0.25">
      <c r="A4" s="25" t="s">
        <v>27</v>
      </c>
      <c r="B4" s="32"/>
      <c r="C4" s="32"/>
      <c r="D4" s="32">
        <v>3870470</v>
      </c>
      <c r="E4" s="32">
        <v>3961843</v>
      </c>
      <c r="F4" s="32">
        <v>4066014</v>
      </c>
      <c r="G4" s="32">
        <v>4043908</v>
      </c>
      <c r="H4" s="32">
        <v>4281855</v>
      </c>
      <c r="J4" s="26" t="str">
        <f>TEXT(H4,"#,###,###")</f>
        <v>4,281,855</v>
      </c>
      <c r="L4" s="27">
        <f>H4/G4-1</f>
        <v>5.8840853946232174E-2</v>
      </c>
      <c r="N4" s="27">
        <f>H4/D4-1</f>
        <v>0.10628812521476716</v>
      </c>
    </row>
    <row r="5" spans="1:14" x14ac:dyDescent="0.25">
      <c r="A5" s="28" t="s">
        <v>4</v>
      </c>
      <c r="B5" s="32"/>
      <c r="C5" s="32"/>
      <c r="D5" s="32">
        <v>2021648</v>
      </c>
      <c r="E5" s="32">
        <v>2068761</v>
      </c>
      <c r="F5" s="32">
        <v>2098599</v>
      </c>
      <c r="G5" s="32">
        <v>2078084</v>
      </c>
      <c r="H5" s="32">
        <v>2182168</v>
      </c>
      <c r="J5" s="26" t="str">
        <f>TEXT(H5,"#,###,###")</f>
        <v>2,182,168</v>
      </c>
      <c r="L5" s="27">
        <f t="shared" ref="L5:L9" si="0">H5/G5-1</f>
        <v>5.0086522007772638E-2</v>
      </c>
      <c r="N5" s="27">
        <f t="shared" ref="N5:N8" si="1">H5/D5-1</f>
        <v>7.9400568249269998E-2</v>
      </c>
    </row>
    <row r="6" spans="1:14" x14ac:dyDescent="0.25">
      <c r="A6" s="28" t="s">
        <v>5</v>
      </c>
      <c r="B6" s="32"/>
      <c r="C6" s="32"/>
      <c r="D6" s="32">
        <v>1848826</v>
      </c>
      <c r="E6" s="32">
        <v>1893038</v>
      </c>
      <c r="F6" s="32">
        <v>1967419</v>
      </c>
      <c r="G6" s="32">
        <v>1965826</v>
      </c>
      <c r="H6" s="32">
        <v>2095845</v>
      </c>
      <c r="J6" s="26" t="str">
        <f>TEXT(H6,"#,###,###")</f>
        <v>2,095,845</v>
      </c>
      <c r="L6" s="27">
        <f t="shared" si="0"/>
        <v>6.6139627820570146E-2</v>
      </c>
      <c r="N6" s="27">
        <f t="shared" si="1"/>
        <v>0.1336085710607704</v>
      </c>
    </row>
    <row r="7" spans="1:14" x14ac:dyDescent="0.25">
      <c r="A7" s="25" t="s">
        <v>6</v>
      </c>
      <c r="B7" s="32"/>
      <c r="C7" s="32"/>
      <c r="D7" s="32">
        <v>2710602</v>
      </c>
      <c r="E7" s="32">
        <v>2772233</v>
      </c>
      <c r="F7" s="32">
        <v>2837893</v>
      </c>
      <c r="G7" s="32">
        <v>2876116</v>
      </c>
      <c r="H7" s="32">
        <v>2921087</v>
      </c>
      <c r="J7" s="26" t="str">
        <f>TEXT(H7,"#,###,###")</f>
        <v>2,921,087</v>
      </c>
      <c r="L7" s="27">
        <f t="shared" si="0"/>
        <v>1.5636017462439034E-2</v>
      </c>
      <c r="N7" s="27">
        <f t="shared" si="1"/>
        <v>7.7652491955661596E-2</v>
      </c>
    </row>
    <row r="8" spans="1:14" x14ac:dyDescent="0.25">
      <c r="A8" s="25" t="s">
        <v>28</v>
      </c>
      <c r="B8" s="32"/>
      <c r="C8" s="32"/>
      <c r="D8" s="32">
        <v>42692</v>
      </c>
      <c r="E8" s="32">
        <v>44165</v>
      </c>
      <c r="F8" s="32">
        <v>45152</v>
      </c>
      <c r="G8" s="32">
        <v>45226.09</v>
      </c>
      <c r="H8" s="32">
        <v>46728.05</v>
      </c>
      <c r="J8" s="26" t="str">
        <f>TEXT(H8,"$###,###")</f>
        <v>$46,728</v>
      </c>
      <c r="L8" s="27">
        <f t="shared" si="0"/>
        <v>3.3210034296575319E-2</v>
      </c>
      <c r="N8" s="27">
        <f t="shared" si="1"/>
        <v>9.4538789468753048E-2</v>
      </c>
    </row>
    <row r="9" spans="1:14" x14ac:dyDescent="0.25">
      <c r="A9" s="25" t="s">
        <v>7</v>
      </c>
      <c r="B9" s="32"/>
      <c r="C9" s="32"/>
      <c r="D9" s="32">
        <v>152454526397</v>
      </c>
      <c r="E9" s="32">
        <v>160122899043</v>
      </c>
      <c r="F9" s="32">
        <v>167813527912</v>
      </c>
      <c r="G9" s="32">
        <v>174784580529</v>
      </c>
      <c r="H9" s="32">
        <v>186357626922</v>
      </c>
      <c r="J9" s="26" t="str">
        <f>TEXT(H9/1000000000,"$#,###.0")&amp;" bil"</f>
        <v>$186.4 bil</v>
      </c>
      <c r="L9" s="27">
        <f t="shared" si="0"/>
        <v>6.6213200031565833E-2</v>
      </c>
      <c r="N9" s="27">
        <f>H9/D9-1</f>
        <v>0.222381724742724</v>
      </c>
    </row>
    <row r="10" spans="1:14" x14ac:dyDescent="0.25">
      <c r="A10" s="25"/>
    </row>
    <row r="11" spans="1:14" x14ac:dyDescent="0.25">
      <c r="A11" s="25" t="s">
        <v>29</v>
      </c>
      <c r="B11" s="32"/>
      <c r="C11" s="32"/>
      <c r="D11" s="32">
        <v>3480107</v>
      </c>
      <c r="E11" s="32">
        <v>3564960</v>
      </c>
      <c r="F11" s="32">
        <v>3657712</v>
      </c>
      <c r="G11" s="32">
        <v>3627212</v>
      </c>
      <c r="H11" s="32">
        <v>3846292</v>
      </c>
    </row>
    <row r="12" spans="1:14" x14ac:dyDescent="0.25">
      <c r="A12" s="25" t="s">
        <v>30</v>
      </c>
      <c r="B12" s="32"/>
      <c r="C12" s="32"/>
      <c r="D12" s="32">
        <v>390364</v>
      </c>
      <c r="E12" s="32">
        <v>396883</v>
      </c>
      <c r="F12" s="32">
        <v>408299</v>
      </c>
      <c r="G12" s="32">
        <v>416700</v>
      </c>
      <c r="H12" s="32">
        <v>435563</v>
      </c>
    </row>
    <row r="13" spans="1:14" x14ac:dyDescent="0.25">
      <c r="A13" s="25"/>
      <c r="B13" s="25"/>
    </row>
    <row r="14" spans="1:14" ht="15.75" thickBot="1" x14ac:dyDescent="0.3">
      <c r="A14" s="34" t="s">
        <v>31</v>
      </c>
      <c r="B14" s="34"/>
      <c r="C14" s="21"/>
      <c r="D14" s="21"/>
      <c r="E14" s="21"/>
      <c r="F14" s="21"/>
      <c r="G14" s="21"/>
      <c r="H14" s="21"/>
      <c r="J14" s="34" t="s">
        <v>32</v>
      </c>
    </row>
    <row r="15" spans="1:14" x14ac:dyDescent="0.25">
      <c r="A15" s="38" t="s">
        <v>61</v>
      </c>
      <c r="B15" s="38"/>
      <c r="C15" s="39"/>
      <c r="D15" s="39"/>
      <c r="E15" s="39"/>
      <c r="F15" s="39"/>
      <c r="G15" s="32">
        <v>111368</v>
      </c>
      <c r="H15" s="32">
        <v>113159</v>
      </c>
      <c r="J15" s="53">
        <f t="shared" ref="J15:J34" si="2">IF(H15="np",0,H15/$H$34)</f>
        <v>2.6427564688668814E-2</v>
      </c>
    </row>
    <row r="16" spans="1:14" x14ac:dyDescent="0.25">
      <c r="A16" s="38" t="s">
        <v>62</v>
      </c>
      <c r="B16" s="38"/>
      <c r="C16" s="39"/>
      <c r="D16" s="39"/>
      <c r="E16" s="39"/>
      <c r="F16" s="39"/>
      <c r="G16" s="32">
        <v>60541</v>
      </c>
      <c r="H16" s="32">
        <v>62098</v>
      </c>
      <c r="J16" s="53">
        <f t="shared" si="2"/>
        <v>1.4502592918256223E-2</v>
      </c>
    </row>
    <row r="17" spans="1:10" x14ac:dyDescent="0.25">
      <c r="A17" s="38" t="s">
        <v>63</v>
      </c>
      <c r="B17" s="38"/>
      <c r="C17" s="39"/>
      <c r="D17" s="39"/>
      <c r="E17" s="39"/>
      <c r="F17" s="39"/>
      <c r="G17" s="32">
        <v>215767</v>
      </c>
      <c r="H17" s="32">
        <v>230477</v>
      </c>
      <c r="J17" s="53">
        <f t="shared" si="2"/>
        <v>5.3826437373521524E-2</v>
      </c>
    </row>
    <row r="18" spans="1:10" x14ac:dyDescent="0.25">
      <c r="A18" s="38" t="s">
        <v>64</v>
      </c>
      <c r="B18" s="38"/>
      <c r="C18" s="39"/>
      <c r="D18" s="39"/>
      <c r="E18" s="39"/>
      <c r="F18" s="39"/>
      <c r="G18" s="32">
        <v>31117</v>
      </c>
      <c r="H18" s="32">
        <v>32396</v>
      </c>
      <c r="J18" s="53">
        <f t="shared" si="2"/>
        <v>7.5658797413737733E-3</v>
      </c>
    </row>
    <row r="19" spans="1:10" x14ac:dyDescent="0.25">
      <c r="A19" s="38" t="s">
        <v>65</v>
      </c>
      <c r="B19" s="38"/>
      <c r="C19" s="39"/>
      <c r="D19" s="39"/>
      <c r="E19" s="39"/>
      <c r="F19" s="39"/>
      <c r="G19" s="32">
        <v>310880</v>
      </c>
      <c r="H19" s="32">
        <v>332044</v>
      </c>
      <c r="J19" s="53">
        <f t="shared" si="2"/>
        <v>7.754676419449047E-2</v>
      </c>
    </row>
    <row r="20" spans="1:10" x14ac:dyDescent="0.25">
      <c r="A20" s="38" t="s">
        <v>66</v>
      </c>
      <c r="B20" s="38"/>
      <c r="C20" s="39"/>
      <c r="D20" s="39"/>
      <c r="E20" s="39"/>
      <c r="F20" s="39"/>
      <c r="G20" s="32">
        <v>134343</v>
      </c>
      <c r="H20" s="32">
        <v>142430</v>
      </c>
      <c r="J20" s="53">
        <f t="shared" si="2"/>
        <v>3.3263620556978228E-2</v>
      </c>
    </row>
    <row r="21" spans="1:10" x14ac:dyDescent="0.25">
      <c r="A21" s="38" t="s">
        <v>67</v>
      </c>
      <c r="B21" s="38"/>
      <c r="C21" s="39"/>
      <c r="D21" s="39"/>
      <c r="E21" s="39"/>
      <c r="F21" s="39"/>
      <c r="G21" s="32">
        <v>356143</v>
      </c>
      <c r="H21" s="32">
        <v>384740</v>
      </c>
      <c r="J21" s="53">
        <f t="shared" si="2"/>
        <v>8.9853579815290338E-2</v>
      </c>
    </row>
    <row r="22" spans="1:10" x14ac:dyDescent="0.25">
      <c r="A22" s="38" t="s">
        <v>68</v>
      </c>
      <c r="B22" s="38"/>
      <c r="C22" s="39"/>
      <c r="D22" s="39"/>
      <c r="E22" s="39"/>
      <c r="F22" s="39"/>
      <c r="G22" s="32">
        <v>316785</v>
      </c>
      <c r="H22" s="32">
        <v>353452</v>
      </c>
      <c r="J22" s="53">
        <f t="shared" si="2"/>
        <v>8.254646642635026E-2</v>
      </c>
    </row>
    <row r="23" spans="1:10" x14ac:dyDescent="0.25">
      <c r="A23" s="38" t="s">
        <v>69</v>
      </c>
      <c r="B23" s="38"/>
      <c r="C23" s="39"/>
      <c r="D23" s="39"/>
      <c r="E23" s="39"/>
      <c r="F23" s="39"/>
      <c r="G23" s="32">
        <v>165139</v>
      </c>
      <c r="H23" s="32">
        <v>173229</v>
      </c>
      <c r="J23" s="53">
        <f t="shared" si="2"/>
        <v>4.0456531106261191E-2</v>
      </c>
    </row>
    <row r="24" spans="1:10" x14ac:dyDescent="0.25">
      <c r="A24" s="38" t="s">
        <v>70</v>
      </c>
      <c r="B24" s="38"/>
      <c r="C24" s="39"/>
      <c r="D24" s="39"/>
      <c r="E24" s="39"/>
      <c r="F24" s="39"/>
      <c r="G24" s="32">
        <v>36477</v>
      </c>
      <c r="H24" s="32">
        <v>43640</v>
      </c>
      <c r="J24" s="53">
        <f t="shared" si="2"/>
        <v>1.019184442256919E-2</v>
      </c>
    </row>
    <row r="25" spans="1:10" x14ac:dyDescent="0.25">
      <c r="A25" s="38" t="s">
        <v>71</v>
      </c>
      <c r="B25" s="38"/>
      <c r="C25" s="39"/>
      <c r="D25" s="39"/>
      <c r="E25" s="39"/>
      <c r="F25" s="39"/>
      <c r="G25" s="32">
        <v>135972</v>
      </c>
      <c r="H25" s="32">
        <v>143146</v>
      </c>
      <c r="J25" s="53">
        <f t="shared" si="2"/>
        <v>3.3430837802774734E-2</v>
      </c>
    </row>
    <row r="26" spans="1:10" x14ac:dyDescent="0.25">
      <c r="A26" s="38" t="s">
        <v>72</v>
      </c>
      <c r="B26" s="38"/>
      <c r="C26" s="39"/>
      <c r="D26" s="39"/>
      <c r="E26" s="39"/>
      <c r="F26" s="39"/>
      <c r="G26" s="32">
        <v>87914</v>
      </c>
      <c r="H26" s="32">
        <v>92656</v>
      </c>
      <c r="J26" s="53">
        <f t="shared" si="2"/>
        <v>2.1639219450448461E-2</v>
      </c>
    </row>
    <row r="27" spans="1:10" x14ac:dyDescent="0.25">
      <c r="A27" s="38" t="s">
        <v>73</v>
      </c>
      <c r="B27" s="38"/>
      <c r="C27" s="39"/>
      <c r="D27" s="39"/>
      <c r="E27" s="39"/>
      <c r="F27" s="39"/>
      <c r="G27" s="32">
        <v>279691</v>
      </c>
      <c r="H27" s="32">
        <v>302443</v>
      </c>
      <c r="J27" s="53">
        <f t="shared" si="2"/>
        <v>7.0633638925185468E-2</v>
      </c>
    </row>
    <row r="28" spans="1:10" x14ac:dyDescent="0.25">
      <c r="A28" s="38" t="s">
        <v>74</v>
      </c>
      <c r="B28" s="38"/>
      <c r="C28" s="39"/>
      <c r="D28" s="39"/>
      <c r="E28" s="39"/>
      <c r="F28" s="39"/>
      <c r="G28" s="32">
        <v>385835</v>
      </c>
      <c r="H28" s="32">
        <v>405082</v>
      </c>
      <c r="J28" s="53">
        <f t="shared" si="2"/>
        <v>9.4604324527570408E-2</v>
      </c>
    </row>
    <row r="29" spans="1:10" x14ac:dyDescent="0.25">
      <c r="A29" s="38" t="s">
        <v>75</v>
      </c>
      <c r="B29" s="38"/>
      <c r="C29" s="39"/>
      <c r="D29" s="39"/>
      <c r="E29" s="39"/>
      <c r="F29" s="39"/>
      <c r="G29" s="32">
        <v>205914</v>
      </c>
      <c r="H29" s="32">
        <v>205544</v>
      </c>
      <c r="J29" s="53">
        <f t="shared" si="2"/>
        <v>4.8003493812845133E-2</v>
      </c>
    </row>
    <row r="30" spans="1:10" x14ac:dyDescent="0.25">
      <c r="A30" s="38" t="s">
        <v>76</v>
      </c>
      <c r="B30" s="38"/>
      <c r="C30" s="39"/>
      <c r="D30" s="39"/>
      <c r="E30" s="39"/>
      <c r="F30" s="39"/>
      <c r="G30" s="32">
        <v>312819</v>
      </c>
      <c r="H30" s="32">
        <v>317620</v>
      </c>
      <c r="J30" s="53">
        <f t="shared" si="2"/>
        <v>7.4178130740064768E-2</v>
      </c>
    </row>
    <row r="31" spans="1:10" x14ac:dyDescent="0.25">
      <c r="A31" s="38" t="s">
        <v>77</v>
      </c>
      <c r="B31" s="38"/>
      <c r="C31" s="39"/>
      <c r="D31" s="39"/>
      <c r="E31" s="39"/>
      <c r="F31" s="39"/>
      <c r="G31" s="32">
        <v>494881</v>
      </c>
      <c r="H31" s="32">
        <v>555027</v>
      </c>
      <c r="J31" s="53">
        <f t="shared" si="2"/>
        <v>0.12962302553449381</v>
      </c>
    </row>
    <row r="32" spans="1:10" x14ac:dyDescent="0.25">
      <c r="A32" s="38" t="str">
        <f>"Distribution of jobs per industry "&amp;"("&amp;Z2&amp;") *"</f>
        <v>Distribution of jobs per industry () *</v>
      </c>
      <c r="B32" s="38"/>
      <c r="C32" s="39"/>
      <c r="D32" s="39"/>
      <c r="E32" s="39"/>
      <c r="F32" s="39"/>
      <c r="G32" s="32">
        <v>76610</v>
      </c>
      <c r="H32" s="32">
        <v>79493</v>
      </c>
      <c r="J32" s="53">
        <f t="shared" si="2"/>
        <v>1.8565084525281682E-2</v>
      </c>
    </row>
    <row r="33" spans="1:14" x14ac:dyDescent="0.25">
      <c r="A33" s="38" t="s">
        <v>79</v>
      </c>
      <c r="B33" s="38"/>
      <c r="C33" s="39"/>
      <c r="D33" s="39"/>
      <c r="E33" s="39"/>
      <c r="F33" s="39"/>
      <c r="G33" s="32">
        <v>168412</v>
      </c>
      <c r="H33" s="32">
        <v>180385</v>
      </c>
      <c r="J33" s="53">
        <f t="shared" si="2"/>
        <v>4.212776938966873E-2</v>
      </c>
    </row>
    <row r="34" spans="1:14" ht="15.75" thickBot="1" x14ac:dyDescent="0.3">
      <c r="A34" s="40" t="s">
        <v>80</v>
      </c>
      <c r="B34" s="40"/>
      <c r="C34" s="41"/>
      <c r="D34" s="41"/>
      <c r="E34" s="41"/>
      <c r="F34" s="41"/>
      <c r="G34" s="42">
        <v>4043909</v>
      </c>
      <c r="H34" s="42">
        <v>4281855</v>
      </c>
      <c r="J34" s="43">
        <f t="shared" si="2"/>
        <v>1</v>
      </c>
    </row>
    <row r="35" spans="1:14" ht="15.75" thickTop="1" x14ac:dyDescent="0.25">
      <c r="G35" s="44"/>
      <c r="H35" s="44"/>
    </row>
    <row r="36" spans="1:14" x14ac:dyDescent="0.25">
      <c r="J36" s="89"/>
      <c r="L36" s="90"/>
      <c r="N36" s="90"/>
    </row>
    <row r="37" spans="1:14" x14ac:dyDescent="0.25">
      <c r="A37" s="25" t="s">
        <v>9</v>
      </c>
      <c r="B37" s="32"/>
      <c r="C37" s="32"/>
      <c r="D37" s="32"/>
      <c r="E37" s="32"/>
      <c r="F37" s="32"/>
      <c r="G37" s="32"/>
      <c r="H37" s="32"/>
      <c r="J37" s="26"/>
      <c r="L37" s="91"/>
      <c r="N37" s="91"/>
    </row>
    <row r="38" spans="1:14" x14ac:dyDescent="0.25">
      <c r="A38" s="25" t="s">
        <v>10</v>
      </c>
      <c r="B38" s="32"/>
      <c r="C38" s="32"/>
      <c r="D38" s="32"/>
      <c r="E38" s="32"/>
      <c r="F38" s="32"/>
      <c r="G38" s="32"/>
      <c r="H38" s="32"/>
      <c r="J38" s="26"/>
      <c r="L38" s="91"/>
      <c r="N38" s="91"/>
    </row>
    <row r="39" spans="1:14" x14ac:dyDescent="0.25">
      <c r="A39" s="25" t="s">
        <v>11</v>
      </c>
      <c r="B39" s="25"/>
      <c r="G39" s="32"/>
      <c r="H39" s="32"/>
      <c r="J39" s="26"/>
      <c r="L39" s="92"/>
      <c r="N39" s="26"/>
    </row>
    <row r="40" spans="1:14" x14ac:dyDescent="0.25">
      <c r="A40" s="25" t="s">
        <v>33</v>
      </c>
      <c r="B40" s="32"/>
      <c r="C40" s="32"/>
      <c r="D40" s="32"/>
      <c r="E40" s="32"/>
      <c r="F40" s="32"/>
      <c r="G40" s="32"/>
      <c r="H40" s="32"/>
      <c r="J40" s="26"/>
    </row>
    <row r="42" spans="1:14" x14ac:dyDescent="0.25">
      <c r="A42" s="38"/>
      <c r="B42" s="38"/>
      <c r="G42" s="44"/>
      <c r="H42" s="44"/>
    </row>
    <row r="43" spans="1:14" ht="15.75" thickBot="1" x14ac:dyDescent="0.3">
      <c r="A43" s="45" t="s">
        <v>13</v>
      </c>
      <c r="B43" s="45"/>
      <c r="J43" s="88"/>
      <c r="K43" s="89"/>
      <c r="L43" s="89"/>
      <c r="M43" s="89"/>
      <c r="N43" s="89"/>
    </row>
    <row r="44" spans="1:14" x14ac:dyDescent="0.25">
      <c r="A44" s="38" t="s">
        <v>14</v>
      </c>
      <c r="B44" s="38"/>
      <c r="C44" s="32"/>
      <c r="D44" s="32"/>
      <c r="E44" s="32"/>
      <c r="F44" s="32"/>
      <c r="G44" s="32"/>
      <c r="H44" s="32"/>
      <c r="J44" s="26"/>
      <c r="L44" s="92"/>
      <c r="N44" s="26"/>
    </row>
    <row r="45" spans="1:14" x14ac:dyDescent="0.25">
      <c r="A45" s="54" t="s">
        <v>15</v>
      </c>
      <c r="B45" s="54"/>
      <c r="C45" s="32"/>
      <c r="D45" s="32"/>
      <c r="E45" s="32"/>
      <c r="F45" s="32"/>
      <c r="G45" s="32"/>
      <c r="H45" s="32"/>
      <c r="J45" s="26"/>
      <c r="L45" s="92"/>
      <c r="N45" s="26"/>
    </row>
    <row r="46" spans="1:14" x14ac:dyDescent="0.25">
      <c r="A46" s="54" t="s">
        <v>16</v>
      </c>
      <c r="B46" s="54"/>
      <c r="C46" s="32"/>
      <c r="D46" s="32"/>
      <c r="E46" s="32"/>
      <c r="F46" s="32"/>
      <c r="G46" s="32"/>
      <c r="H46" s="32"/>
      <c r="J46" s="26"/>
      <c r="L46" s="92"/>
      <c r="N46" s="26"/>
    </row>
    <row r="47" spans="1:14" x14ac:dyDescent="0.25">
      <c r="A47" s="38" t="s">
        <v>17</v>
      </c>
      <c r="B47" s="38"/>
      <c r="C47" s="32"/>
      <c r="D47" s="32"/>
      <c r="E47" s="32"/>
      <c r="F47" s="32"/>
      <c r="G47" s="32"/>
      <c r="H47" s="32"/>
      <c r="J47" s="26"/>
      <c r="L47" s="92"/>
      <c r="N47" s="26"/>
    </row>
    <row r="48" spans="1:14" ht="15.75" thickBot="1" x14ac:dyDescent="0.3">
      <c r="A48" s="45" t="s">
        <v>18</v>
      </c>
      <c r="B48" s="45"/>
      <c r="C48" s="32"/>
      <c r="D48" s="32"/>
      <c r="E48" s="32"/>
      <c r="F48" s="32"/>
      <c r="G48" s="32"/>
      <c r="H48" s="32"/>
    </row>
    <row r="49" spans="1:14" x14ac:dyDescent="0.25">
      <c r="A49" s="38" t="s">
        <v>19</v>
      </c>
      <c r="B49" s="38"/>
      <c r="C49" s="32"/>
      <c r="D49" s="32"/>
      <c r="E49" s="32"/>
      <c r="F49" s="32"/>
      <c r="G49" s="32"/>
      <c r="H49" s="32"/>
      <c r="J49" s="26"/>
      <c r="L49" s="92"/>
      <c r="N49" s="26"/>
    </row>
    <row r="50" spans="1:14" x14ac:dyDescent="0.25">
      <c r="A50" s="38" t="s">
        <v>20</v>
      </c>
      <c r="B50" s="38"/>
      <c r="C50" s="32"/>
      <c r="D50" s="32"/>
      <c r="E50" s="32"/>
      <c r="F50" s="32"/>
      <c r="G50" s="32"/>
      <c r="H50" s="32"/>
      <c r="J50" s="26"/>
      <c r="L50" s="92"/>
      <c r="N50" s="26"/>
    </row>
    <row r="51" spans="1:14" x14ac:dyDescent="0.25">
      <c r="A51" s="38" t="s">
        <v>21</v>
      </c>
      <c r="B51" s="38"/>
      <c r="C51" s="32"/>
      <c r="D51" s="32"/>
      <c r="E51" s="32"/>
      <c r="F51" s="32"/>
      <c r="G51" s="32"/>
      <c r="H51" s="32"/>
      <c r="J51" s="26"/>
      <c r="L51" s="92"/>
      <c r="N51" s="26"/>
    </row>
    <row r="52" spans="1:14" x14ac:dyDescent="0.25">
      <c r="A52" s="38" t="s">
        <v>22</v>
      </c>
      <c r="B52" s="38"/>
      <c r="C52" s="32"/>
      <c r="D52" s="32"/>
      <c r="E52" s="32"/>
      <c r="F52" s="32"/>
      <c r="G52" s="32"/>
      <c r="H52" s="32"/>
      <c r="J52" s="26"/>
      <c r="L52" s="92"/>
      <c r="N52" s="26"/>
    </row>
    <row r="54" spans="1:14" x14ac:dyDescent="0.25">
      <c r="J54" s="89"/>
      <c r="L54" s="90"/>
      <c r="N54" s="90"/>
    </row>
    <row r="55" spans="1:14" x14ac:dyDescent="0.25">
      <c r="A55" s="38" t="s">
        <v>88</v>
      </c>
      <c r="B55" s="32"/>
      <c r="C55" s="32"/>
      <c r="D55" s="32"/>
      <c r="E55" s="32"/>
      <c r="F55" s="32"/>
      <c r="G55" s="32"/>
      <c r="H55" s="32"/>
      <c r="J55" s="26"/>
      <c r="L55" s="27"/>
      <c r="N55" s="27"/>
    </row>
    <row r="56" spans="1:14" x14ac:dyDescent="0.25">
      <c r="A56" s="38" t="s">
        <v>89</v>
      </c>
      <c r="B56" s="32"/>
      <c r="C56" s="32"/>
      <c r="D56" s="32"/>
      <c r="E56" s="32"/>
      <c r="F56" s="32"/>
      <c r="G56" s="32"/>
      <c r="H56" s="32"/>
      <c r="J56" s="26"/>
      <c r="L56" s="27"/>
      <c r="N56" s="27"/>
    </row>
    <row r="57" spans="1:14" ht="15.75" thickBot="1" x14ac:dyDescent="0.3">
      <c r="A57" s="40" t="s">
        <v>53</v>
      </c>
      <c r="B57" s="42"/>
      <c r="C57" s="42"/>
      <c r="D57" s="42"/>
      <c r="E57" s="42"/>
      <c r="F57" s="42"/>
      <c r="G57" s="42"/>
      <c r="H57" s="42"/>
    </row>
    <row r="58" spans="1:14" ht="15.75" thickTop="1" x14ac:dyDescent="0.25"/>
  </sheetData>
  <mergeCells count="2">
    <mergeCell ref="J1:N1"/>
    <mergeCell ref="J2:N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BAD00-9615-4942-A0B6-2971CC0664A1}">
  <sheetPr codeName="Sheet7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2851562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114</v>
      </c>
      <c r="T1" s="99"/>
      <c r="U1" s="99"/>
      <c r="V1" s="99"/>
      <c r="W1" s="99"/>
      <c r="X1" s="99"/>
      <c r="Y1" s="100" t="s">
        <v>211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Queensland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203</v>
      </c>
      <c r="Y2" s="103" t="s">
        <v>279</v>
      </c>
      <c r="Z2" s="103" t="s">
        <v>285</v>
      </c>
      <c r="AB2" s="144" t="str">
        <f>$Z$2</f>
        <v>2020-21</v>
      </c>
      <c r="AC2" s="144"/>
      <c r="AD2" s="144"/>
      <c r="AE2" s="144"/>
      <c r="AF2" s="144"/>
    </row>
    <row r="3" spans="1:32" ht="15" customHeight="1" x14ac:dyDescent="0.25">
      <c r="A3" s="60" t="s">
        <v>290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114</v>
      </c>
      <c r="Y3" s="105" t="s">
        <v>211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9.8 Brisbane, Queensland,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1002970</v>
      </c>
      <c r="W4" s="108">
        <v>1038784</v>
      </c>
      <c r="X4" s="108">
        <v>1066429</v>
      </c>
      <c r="Y4" s="108">
        <v>1059588</v>
      </c>
      <c r="Z4" s="108">
        <v>1102945</v>
      </c>
      <c r="AB4" s="109" t="str">
        <f>TEXT(Z4,"###,###")</f>
        <v>1,102,945</v>
      </c>
      <c r="AD4" s="110">
        <f>Z4/Y4-1</f>
        <v>4.0918734451503846E-2</v>
      </c>
      <c r="AF4" s="110">
        <f>Z4/V4-1</f>
        <v>9.9678953508081092E-2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512423</v>
      </c>
      <c r="W5" s="108">
        <v>530480</v>
      </c>
      <c r="X5" s="108">
        <v>539796</v>
      </c>
      <c r="Y5" s="108">
        <v>535284</v>
      </c>
      <c r="Z5" s="108">
        <v>554505</v>
      </c>
      <c r="AB5" s="109" t="str">
        <f>TEXT(Z5,"###,###")</f>
        <v>554,505</v>
      </c>
      <c r="AD5" s="110">
        <f t="shared" ref="AD5:AD9" si="0">Z5/Y5-1</f>
        <v>3.590804133880332E-2</v>
      </c>
      <c r="AF5" s="110">
        <f t="shared" ref="AF5:AF9" si="1">Z5/V5-1</f>
        <v>8.2123558076042658E-2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490549</v>
      </c>
      <c r="W6" s="108">
        <v>508280</v>
      </c>
      <c r="X6" s="108">
        <v>526629</v>
      </c>
      <c r="Y6" s="108">
        <v>524301</v>
      </c>
      <c r="Z6" s="108">
        <v>547825</v>
      </c>
      <c r="AB6" s="109" t="str">
        <f>TEXT(Z6,"###,###")</f>
        <v>547,825</v>
      </c>
      <c r="AD6" s="110">
        <f t="shared" si="0"/>
        <v>4.4867356728291563E-2</v>
      </c>
      <c r="AF6" s="110">
        <f t="shared" si="1"/>
        <v>0.11675897820605075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702648</v>
      </c>
      <c r="W7" s="108">
        <v>727143</v>
      </c>
      <c r="X7" s="108">
        <v>741968</v>
      </c>
      <c r="Y7" s="108">
        <v>753716</v>
      </c>
      <c r="Z7" s="108">
        <v>753542</v>
      </c>
      <c r="AB7" s="109" t="str">
        <f>TEXT(Z7,"###,###")</f>
        <v>753,542</v>
      </c>
      <c r="AD7" s="110">
        <f t="shared" si="0"/>
        <v>-2.3085618455753742E-4</v>
      </c>
      <c r="AF7" s="110">
        <f t="shared" si="1"/>
        <v>7.2431715453541434E-2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1,102,945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753,542</v>
      </c>
      <c r="P8" s="67"/>
      <c r="S8" s="107" t="s">
        <v>84</v>
      </c>
      <c r="T8" s="108"/>
      <c r="U8" s="108"/>
      <c r="V8" s="108">
        <v>45816</v>
      </c>
      <c r="W8" s="108">
        <v>47177</v>
      </c>
      <c r="X8" s="108">
        <v>48521.83</v>
      </c>
      <c r="Y8" s="108">
        <v>48699.54</v>
      </c>
      <c r="Z8" s="108">
        <v>50496.7</v>
      </c>
      <c r="AB8" s="109" t="str">
        <f>TEXT(Z8,"$###,###")</f>
        <v>$50,497</v>
      </c>
      <c r="AD8" s="110">
        <f t="shared" si="0"/>
        <v>3.6903017975118413E-2</v>
      </c>
      <c r="AF8" s="110">
        <f t="shared" si="1"/>
        <v>0.10216299982538835</v>
      </c>
    </row>
    <row r="9" spans="1:32" x14ac:dyDescent="0.25">
      <c r="A9" s="30" t="s">
        <v>14</v>
      </c>
      <c r="B9" s="71"/>
      <c r="C9" s="72"/>
      <c r="D9" s="73">
        <f>AD104</f>
        <v>74.172238869571913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50.643096204325701</v>
      </c>
      <c r="P9" s="74" t="s">
        <v>85</v>
      </c>
      <c r="S9" s="107" t="s">
        <v>7</v>
      </c>
      <c r="T9" s="108"/>
      <c r="U9" s="108"/>
      <c r="V9" s="108">
        <v>45939441033</v>
      </c>
      <c r="W9" s="108">
        <v>48810814930</v>
      </c>
      <c r="X9" s="108">
        <v>51235853627</v>
      </c>
      <c r="Y9" s="108">
        <v>53588345822</v>
      </c>
      <c r="Z9" s="108">
        <v>56653153526</v>
      </c>
      <c r="AB9" s="109" t="str">
        <f>TEXT(Z9/1000000,"$#,###.0")&amp;" mil"</f>
        <v>$56,653.2 mil</v>
      </c>
      <c r="AD9" s="110">
        <f t="shared" si="0"/>
        <v>5.7191683321969222E-2</v>
      </c>
      <c r="AF9" s="110">
        <f t="shared" si="1"/>
        <v>0.23321381915169459</v>
      </c>
    </row>
    <row r="10" spans="1:32" x14ac:dyDescent="0.25">
      <c r="A10" s="30" t="s">
        <v>17</v>
      </c>
      <c r="B10" s="71"/>
      <c r="C10" s="72"/>
      <c r="D10" s="73">
        <f>AD105</f>
        <v>19.126339028691365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49.28431328313485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86.217224786408721</v>
      </c>
      <c r="P11" s="74" t="s">
        <v>85</v>
      </c>
      <c r="S11" s="107" t="s">
        <v>29</v>
      </c>
      <c r="T11" s="112"/>
      <c r="U11" s="112"/>
      <c r="V11" s="112">
        <v>914537</v>
      </c>
      <c r="W11" s="112">
        <v>946484</v>
      </c>
      <c r="X11" s="112">
        <v>969621</v>
      </c>
      <c r="Y11" s="112">
        <v>959250</v>
      </c>
      <c r="Z11" s="112">
        <v>999088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5.6466660119807521</v>
      </c>
      <c r="P12" s="74" t="s">
        <v>85</v>
      </c>
      <c r="S12" s="107" t="s">
        <v>30</v>
      </c>
      <c r="T12" s="112"/>
      <c r="U12" s="112"/>
      <c r="V12" s="112">
        <v>88431</v>
      </c>
      <c r="W12" s="112">
        <v>92300</v>
      </c>
      <c r="X12" s="112">
        <v>96809</v>
      </c>
      <c r="Y12" s="112">
        <v>100340</v>
      </c>
      <c r="Z12" s="112">
        <v>103857</v>
      </c>
    </row>
    <row r="13" spans="1:32" ht="15" customHeight="1" x14ac:dyDescent="0.25">
      <c r="A13" s="30" t="s">
        <v>19</v>
      </c>
      <c r="B13" s="72"/>
      <c r="C13" s="72"/>
      <c r="D13" s="73">
        <f>AD108</f>
        <v>13.547185036425208</v>
      </c>
      <c r="E13" s="74" t="s">
        <v>85</v>
      </c>
      <c r="F13" s="24"/>
      <c r="G13" s="145" t="s">
        <v>283</v>
      </c>
      <c r="H13" s="146"/>
      <c r="I13" s="146"/>
      <c r="J13" s="146"/>
      <c r="K13" s="146"/>
      <c r="L13" s="146"/>
      <c r="M13" s="81"/>
      <c r="N13" s="72"/>
      <c r="O13" s="73">
        <f>T132</f>
        <v>8.1362419082148048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14.042857984758985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39.5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20.790519926197589</v>
      </c>
      <c r="E15" s="74" t="s">
        <v>85</v>
      </c>
      <c r="F15" s="24"/>
      <c r="G15" s="33" t="s">
        <v>277</v>
      </c>
      <c r="H15" s="72"/>
      <c r="I15" s="72"/>
      <c r="J15" s="72"/>
      <c r="K15" s="82"/>
      <c r="L15" s="72"/>
      <c r="M15" s="72"/>
      <c r="N15" s="72"/>
      <c r="O15" s="73">
        <f>AB38</f>
        <v>17.673217463542422</v>
      </c>
      <c r="P15" s="74" t="s">
        <v>85</v>
      </c>
      <c r="S15" s="115" t="s">
        <v>61</v>
      </c>
      <c r="T15" s="115"/>
      <c r="U15" s="116"/>
      <c r="V15" s="116">
        <v>8331</v>
      </c>
      <c r="W15" s="116">
        <v>8011</v>
      </c>
      <c r="X15" s="116">
        <v>7725</v>
      </c>
      <c r="Y15" s="112">
        <v>7647</v>
      </c>
      <c r="Z15" s="112">
        <v>7209</v>
      </c>
      <c r="AB15" s="117">
        <f t="shared" ref="AB15:AB34" si="2">IF(Z15="np",0,Z15/$Z$34)</f>
        <v>6.5361373413905495E-3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45.312776249042336</v>
      </c>
      <c r="E16" s="85" t="s">
        <v>85</v>
      </c>
      <c r="F16" s="24"/>
      <c r="G16" s="86" t="s">
        <v>278</v>
      </c>
      <c r="H16" s="35"/>
      <c r="I16" s="35"/>
      <c r="J16" s="35"/>
      <c r="K16" s="36"/>
      <c r="L16" s="35"/>
      <c r="M16" s="35"/>
      <c r="N16" s="35"/>
      <c r="O16" s="84">
        <f>AB37</f>
        <v>82.326782536457571</v>
      </c>
      <c r="P16" s="37" t="s">
        <v>85</v>
      </c>
      <c r="S16" s="115" t="s">
        <v>62</v>
      </c>
      <c r="T16" s="115"/>
      <c r="U16" s="116"/>
      <c r="V16" s="116">
        <v>8230</v>
      </c>
      <c r="W16" s="116">
        <v>8365</v>
      </c>
      <c r="X16" s="116">
        <v>9453</v>
      </c>
      <c r="Y16" s="112">
        <v>9057</v>
      </c>
      <c r="Z16" s="112">
        <v>9829</v>
      </c>
      <c r="AB16" s="117">
        <f t="shared" si="2"/>
        <v>8.9115957731346531E-3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44115</v>
      </c>
      <c r="W17" s="116">
        <v>46742</v>
      </c>
      <c r="X17" s="116">
        <v>48129</v>
      </c>
      <c r="Y17" s="112">
        <v>46369</v>
      </c>
      <c r="Z17" s="112">
        <v>48546</v>
      </c>
      <c r="AB17" s="117">
        <f t="shared" si="2"/>
        <v>4.4014887415056964E-2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287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6799</v>
      </c>
      <c r="W18" s="116">
        <v>6909</v>
      </c>
      <c r="X18" s="116">
        <v>7261</v>
      </c>
      <c r="Y18" s="112">
        <v>6972</v>
      </c>
      <c r="Z18" s="112">
        <v>7248</v>
      </c>
      <c r="AB18" s="117">
        <f t="shared" si="2"/>
        <v>6.5714972188096413E-3</v>
      </c>
    </row>
    <row r="19" spans="1:28" x14ac:dyDescent="0.25">
      <c r="A19" s="63" t="str">
        <f>$S$1&amp;" ("&amp;$V$2&amp;" to "&amp;$Z$2&amp;")"</f>
        <v>Brisbane (2016-17 to 2020-21)</v>
      </c>
      <c r="B19" s="63"/>
      <c r="C19" s="63"/>
      <c r="D19" s="63"/>
      <c r="E19" s="63"/>
      <c r="F19" s="63"/>
      <c r="G19" s="63" t="str">
        <f>$S$1&amp;" ("&amp;$V$2&amp;" to "&amp;$Z$2&amp;")"</f>
        <v>Brisbane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54687</v>
      </c>
      <c r="W19" s="116">
        <v>59087</v>
      </c>
      <c r="X19" s="116">
        <v>59282</v>
      </c>
      <c r="Y19" s="112">
        <v>56497</v>
      </c>
      <c r="Z19" s="112">
        <v>59453</v>
      </c>
      <c r="AB19" s="117">
        <f t="shared" si="2"/>
        <v>5.3903866466596249E-2</v>
      </c>
    </row>
    <row r="20" spans="1:28" x14ac:dyDescent="0.25">
      <c r="S20" s="115" t="s">
        <v>66</v>
      </c>
      <c r="T20" s="115"/>
      <c r="U20" s="116"/>
      <c r="V20" s="116">
        <v>34774</v>
      </c>
      <c r="W20" s="116">
        <v>35941</v>
      </c>
      <c r="X20" s="116">
        <v>36887</v>
      </c>
      <c r="Y20" s="112">
        <v>36000</v>
      </c>
      <c r="Z20" s="112">
        <v>37047</v>
      </c>
      <c r="AB20" s="117">
        <f t="shared" si="2"/>
        <v>3.3589163557566332E-2</v>
      </c>
    </row>
    <row r="21" spans="1:28" x14ac:dyDescent="0.25">
      <c r="S21" s="115" t="s">
        <v>67</v>
      </c>
      <c r="T21" s="115"/>
      <c r="U21" s="116"/>
      <c r="V21" s="116">
        <v>77707</v>
      </c>
      <c r="W21" s="116">
        <v>81347</v>
      </c>
      <c r="X21" s="116">
        <v>83187</v>
      </c>
      <c r="Y21" s="112">
        <v>82637</v>
      </c>
      <c r="Z21" s="112">
        <v>88598</v>
      </c>
      <c r="AB21" s="117">
        <f t="shared" si="2"/>
        <v>8.0328574860940485E-2</v>
      </c>
    </row>
    <row r="22" spans="1:28" x14ac:dyDescent="0.25">
      <c r="S22" s="115" t="s">
        <v>68</v>
      </c>
      <c r="T22" s="115"/>
      <c r="U22" s="116"/>
      <c r="V22" s="116">
        <v>82467</v>
      </c>
      <c r="W22" s="116">
        <v>86537</v>
      </c>
      <c r="X22" s="116">
        <v>88514</v>
      </c>
      <c r="Y22" s="112">
        <v>88457</v>
      </c>
      <c r="Z22" s="112">
        <v>94332</v>
      </c>
      <c r="AB22" s="117">
        <f t="shared" si="2"/>
        <v>8.5527383505070512E-2</v>
      </c>
    </row>
    <row r="23" spans="1:28" x14ac:dyDescent="0.25">
      <c r="S23" s="115" t="s">
        <v>69</v>
      </c>
      <c r="T23" s="115"/>
      <c r="U23" s="116"/>
      <c r="V23" s="116">
        <v>32863</v>
      </c>
      <c r="W23" s="116">
        <v>36832</v>
      </c>
      <c r="X23" s="116">
        <v>37756</v>
      </c>
      <c r="Y23" s="112">
        <v>41040</v>
      </c>
      <c r="Z23" s="112">
        <v>42049</v>
      </c>
      <c r="AB23" s="117">
        <f t="shared" si="2"/>
        <v>3.8124294502445727E-2</v>
      </c>
    </row>
    <row r="24" spans="1:28" x14ac:dyDescent="0.25">
      <c r="S24" s="115" t="s">
        <v>70</v>
      </c>
      <c r="T24" s="115"/>
      <c r="U24" s="116"/>
      <c r="V24" s="116">
        <v>13865</v>
      </c>
      <c r="W24" s="116">
        <v>15431</v>
      </c>
      <c r="X24" s="116">
        <v>15489</v>
      </c>
      <c r="Y24" s="112">
        <v>14249</v>
      </c>
      <c r="Z24" s="112">
        <v>16230</v>
      </c>
      <c r="AB24" s="117">
        <f t="shared" si="2"/>
        <v>1.4715148987483511E-2</v>
      </c>
    </row>
    <row r="25" spans="1:28" x14ac:dyDescent="0.25">
      <c r="S25" s="115" t="s">
        <v>71</v>
      </c>
      <c r="T25" s="115"/>
      <c r="U25" s="116"/>
      <c r="V25" s="116">
        <v>38860</v>
      </c>
      <c r="W25" s="116">
        <v>39902</v>
      </c>
      <c r="X25" s="116">
        <v>42063</v>
      </c>
      <c r="Y25" s="112">
        <v>42904</v>
      </c>
      <c r="Z25" s="112">
        <v>45154</v>
      </c>
      <c r="AB25" s="117">
        <f t="shared" si="2"/>
        <v>4.0939484743119557E-2</v>
      </c>
    </row>
    <row r="26" spans="1:28" x14ac:dyDescent="0.25">
      <c r="S26" s="115" t="s">
        <v>72</v>
      </c>
      <c r="T26" s="115"/>
      <c r="U26" s="116"/>
      <c r="V26" s="116">
        <v>20880</v>
      </c>
      <c r="W26" s="116">
        <v>22506</v>
      </c>
      <c r="X26" s="116">
        <v>22985</v>
      </c>
      <c r="Y26" s="112">
        <v>22497</v>
      </c>
      <c r="Z26" s="112">
        <v>23212</v>
      </c>
      <c r="AB26" s="117">
        <f t="shared" si="2"/>
        <v>2.1045473709024477E-2</v>
      </c>
    </row>
    <row r="27" spans="1:28" x14ac:dyDescent="0.25">
      <c r="S27" s="115" t="s">
        <v>73</v>
      </c>
      <c r="T27" s="115"/>
      <c r="U27" s="116"/>
      <c r="V27" s="116">
        <v>99564</v>
      </c>
      <c r="W27" s="116">
        <v>110493</v>
      </c>
      <c r="X27" s="116">
        <v>115254</v>
      </c>
      <c r="Y27" s="112">
        <v>113615</v>
      </c>
      <c r="Z27" s="112">
        <v>120123</v>
      </c>
      <c r="AB27" s="117">
        <f t="shared" si="2"/>
        <v>0.10891114244137287</v>
      </c>
    </row>
    <row r="28" spans="1:28" x14ac:dyDescent="0.25">
      <c r="S28" s="115" t="s">
        <v>74</v>
      </c>
      <c r="T28" s="115"/>
      <c r="U28" s="116"/>
      <c r="V28" s="116">
        <v>93194</v>
      </c>
      <c r="W28" s="116">
        <v>104899</v>
      </c>
      <c r="X28" s="116">
        <v>107492</v>
      </c>
      <c r="Y28" s="112">
        <v>108069</v>
      </c>
      <c r="Z28" s="112">
        <v>111300</v>
      </c>
      <c r="AB28" s="117">
        <f t="shared" si="2"/>
        <v>0.10091165017294607</v>
      </c>
    </row>
    <row r="29" spans="1:28" x14ac:dyDescent="0.25">
      <c r="S29" s="115" t="s">
        <v>75</v>
      </c>
      <c r="T29" s="115"/>
      <c r="U29" s="116"/>
      <c r="V29" s="116">
        <v>53610</v>
      </c>
      <c r="W29" s="116">
        <v>55265</v>
      </c>
      <c r="X29" s="116">
        <v>60867</v>
      </c>
      <c r="Y29" s="112">
        <v>56929</v>
      </c>
      <c r="Z29" s="112">
        <v>56267</v>
      </c>
      <c r="AB29" s="117">
        <f t="shared" si="2"/>
        <v>5.1015236480513537E-2</v>
      </c>
    </row>
    <row r="30" spans="1:28" x14ac:dyDescent="0.25">
      <c r="S30" s="115" t="s">
        <v>76</v>
      </c>
      <c r="T30" s="115"/>
      <c r="U30" s="116"/>
      <c r="V30" s="116">
        <v>92916</v>
      </c>
      <c r="W30" s="116">
        <v>95765</v>
      </c>
      <c r="X30" s="116">
        <v>96844</v>
      </c>
      <c r="Y30" s="112">
        <v>99014</v>
      </c>
      <c r="Z30" s="112">
        <v>98985</v>
      </c>
      <c r="AB30" s="117">
        <f t="shared" si="2"/>
        <v>8.9746088880225214E-2</v>
      </c>
    </row>
    <row r="31" spans="1:28" x14ac:dyDescent="0.25">
      <c r="S31" s="115" t="s">
        <v>77</v>
      </c>
      <c r="T31" s="115"/>
      <c r="U31" s="116"/>
      <c r="V31" s="116">
        <v>113075</v>
      </c>
      <c r="W31" s="116">
        <v>122966</v>
      </c>
      <c r="X31" s="116">
        <v>130919</v>
      </c>
      <c r="Y31" s="112">
        <v>133418</v>
      </c>
      <c r="Z31" s="112">
        <v>147182</v>
      </c>
      <c r="AB31" s="117">
        <f t="shared" si="2"/>
        <v>0.1334445507255575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19458</v>
      </c>
      <c r="W32" s="116">
        <v>22514</v>
      </c>
      <c r="X32" s="116">
        <v>24085</v>
      </c>
      <c r="Y32" s="112">
        <v>24085</v>
      </c>
      <c r="Z32" s="112">
        <v>24627</v>
      </c>
      <c r="AB32" s="117">
        <f t="shared" si="2"/>
        <v>2.2328402594871004E-2</v>
      </c>
    </row>
    <row r="33" spans="19:32" x14ac:dyDescent="0.25">
      <c r="S33" s="115" t="s">
        <v>79</v>
      </c>
      <c r="T33" s="115"/>
      <c r="U33" s="116"/>
      <c r="V33" s="116">
        <v>34146</v>
      </c>
      <c r="W33" s="116">
        <v>36713</v>
      </c>
      <c r="X33" s="116">
        <v>38905</v>
      </c>
      <c r="Y33" s="112">
        <v>39010</v>
      </c>
      <c r="Z33" s="112">
        <v>41599</v>
      </c>
      <c r="AB33" s="117">
        <f t="shared" si="2"/>
        <v>3.7716295916840822E-2</v>
      </c>
    </row>
    <row r="34" spans="19:32" x14ac:dyDescent="0.25">
      <c r="S34" s="118" t="s">
        <v>53</v>
      </c>
      <c r="T34" s="118"/>
      <c r="U34" s="119"/>
      <c r="V34" s="119">
        <v>1002966</v>
      </c>
      <c r="W34" s="119">
        <v>1038786</v>
      </c>
      <c r="X34" s="119">
        <v>1066426</v>
      </c>
      <c r="Y34" s="120">
        <v>1059585</v>
      </c>
      <c r="Z34" s="120">
        <v>1102945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590442</v>
      </c>
      <c r="W37" s="112">
        <v>612991</v>
      </c>
      <c r="X37" s="112">
        <v>616441</v>
      </c>
      <c r="Y37" s="112">
        <v>627753</v>
      </c>
      <c r="Z37" s="112">
        <v>620371</v>
      </c>
      <c r="AB37" s="132">
        <f>Z37/Z40*100</f>
        <v>82.326782536457571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112203</v>
      </c>
      <c r="W38" s="112">
        <v>114158</v>
      </c>
      <c r="X38" s="112">
        <v>125525</v>
      </c>
      <c r="Y38" s="112">
        <v>125963</v>
      </c>
      <c r="Z38" s="112">
        <v>133176</v>
      </c>
      <c r="AB38" s="132">
        <f>Z38/Z40*100</f>
        <v>17.673217463542422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702645</v>
      </c>
      <c r="W40" s="112">
        <v>727149</v>
      </c>
      <c r="X40" s="112">
        <v>741966</v>
      </c>
      <c r="Y40" s="112">
        <v>753716</v>
      </c>
      <c r="Z40" s="112">
        <v>753547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369</v>
      </c>
      <c r="W44" s="112">
        <v>461</v>
      </c>
      <c r="X44" s="112">
        <v>500</v>
      </c>
      <c r="Y44" s="112">
        <v>397</v>
      </c>
      <c r="Z44" s="112">
        <v>591</v>
      </c>
    </row>
    <row r="45" spans="19:32" x14ac:dyDescent="0.25">
      <c r="S45" s="115" t="s">
        <v>37</v>
      </c>
      <c r="T45" s="115"/>
      <c r="U45" s="112"/>
      <c r="V45" s="112">
        <v>7257</v>
      </c>
      <c r="W45" s="112">
        <v>7864</v>
      </c>
      <c r="X45" s="112">
        <v>8174</v>
      </c>
      <c r="Y45" s="112">
        <v>7698</v>
      </c>
      <c r="Z45" s="112">
        <v>9415</v>
      </c>
    </row>
    <row r="46" spans="19:32" x14ac:dyDescent="0.25">
      <c r="S46" s="115" t="s">
        <v>38</v>
      </c>
      <c r="T46" s="115"/>
      <c r="U46" s="112"/>
      <c r="V46" s="112">
        <v>28671</v>
      </c>
      <c r="W46" s="112">
        <v>29772</v>
      </c>
      <c r="X46" s="112">
        <v>29243</v>
      </c>
      <c r="Y46" s="112">
        <v>28123</v>
      </c>
      <c r="Z46" s="112">
        <v>31582</v>
      </c>
    </row>
    <row r="47" spans="19:32" x14ac:dyDescent="0.25">
      <c r="S47" s="115" t="s">
        <v>39</v>
      </c>
      <c r="T47" s="115"/>
      <c r="U47" s="112"/>
      <c r="V47" s="112">
        <v>57062</v>
      </c>
      <c r="W47" s="112">
        <v>58483</v>
      </c>
      <c r="X47" s="112">
        <v>58217</v>
      </c>
      <c r="Y47" s="112">
        <v>55651</v>
      </c>
      <c r="Z47" s="112">
        <v>57342</v>
      </c>
    </row>
    <row r="48" spans="19:32" x14ac:dyDescent="0.25">
      <c r="S48" s="115" t="s">
        <v>40</v>
      </c>
      <c r="T48" s="115"/>
      <c r="U48" s="112"/>
      <c r="V48" s="112">
        <v>79576</v>
      </c>
      <c r="W48" s="112">
        <v>82975</v>
      </c>
      <c r="X48" s="112">
        <v>83638</v>
      </c>
      <c r="Y48" s="112">
        <v>80379</v>
      </c>
      <c r="Z48" s="112">
        <v>81263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71417</v>
      </c>
      <c r="W49" s="112">
        <v>73456</v>
      </c>
      <c r="X49" s="112">
        <v>74432</v>
      </c>
      <c r="Y49" s="112">
        <v>73919</v>
      </c>
      <c r="Z49" s="112">
        <v>75337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Brisbane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58110</v>
      </c>
      <c r="W50" s="112">
        <v>61406</v>
      </c>
      <c r="X50" s="112">
        <v>64171</v>
      </c>
      <c r="Y50" s="112">
        <v>64890</v>
      </c>
      <c r="Z50" s="112">
        <v>67207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50566</v>
      </c>
      <c r="W51" s="112">
        <v>51602</v>
      </c>
      <c r="X51" s="112">
        <v>52222</v>
      </c>
      <c r="Y51" s="112">
        <v>52723</v>
      </c>
      <c r="Z51" s="112">
        <v>55225</v>
      </c>
    </row>
    <row r="52" spans="1:26" ht="15" customHeight="1" x14ac:dyDescent="0.25">
      <c r="S52" s="115" t="s">
        <v>44</v>
      </c>
      <c r="T52" s="115"/>
      <c r="U52" s="112"/>
      <c r="V52" s="112">
        <v>46715</v>
      </c>
      <c r="W52" s="112">
        <v>48429</v>
      </c>
      <c r="X52" s="112">
        <v>49809</v>
      </c>
      <c r="Y52" s="112">
        <v>49678</v>
      </c>
      <c r="Z52" s="112">
        <v>50232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38877</v>
      </c>
      <c r="W53" s="112">
        <v>39618</v>
      </c>
      <c r="X53" s="112">
        <v>40311</v>
      </c>
      <c r="Y53" s="112">
        <v>41174</v>
      </c>
      <c r="Z53" s="112">
        <v>43566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31863</v>
      </c>
      <c r="W54" s="112">
        <v>33391</v>
      </c>
      <c r="X54" s="112">
        <v>34540</v>
      </c>
      <c r="Y54" s="112">
        <v>34625</v>
      </c>
      <c r="Z54" s="112">
        <v>35347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22129</v>
      </c>
      <c r="W55" s="112">
        <v>22350</v>
      </c>
      <c r="X55" s="112">
        <v>23213</v>
      </c>
      <c r="Y55" s="112">
        <v>24053</v>
      </c>
      <c r="Z55" s="112">
        <v>24876</v>
      </c>
    </row>
    <row r="56" spans="1:26" ht="15" customHeight="1" x14ac:dyDescent="0.25">
      <c r="S56" s="115" t="s">
        <v>48</v>
      </c>
      <c r="T56" s="115"/>
      <c r="U56" s="112"/>
      <c r="V56" s="112">
        <v>11645</v>
      </c>
      <c r="W56" s="112">
        <v>12125</v>
      </c>
      <c r="X56" s="112">
        <v>12424</v>
      </c>
      <c r="Y56" s="112">
        <v>12588</v>
      </c>
      <c r="Z56" s="112">
        <v>12997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4874</v>
      </c>
      <c r="W57" s="112">
        <v>5184</v>
      </c>
      <c r="X57" s="112">
        <v>5479</v>
      </c>
      <c r="Y57" s="112">
        <v>5769</v>
      </c>
      <c r="Z57" s="112">
        <v>5893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1914</v>
      </c>
      <c r="W58" s="112">
        <v>1896</v>
      </c>
      <c r="X58" s="112">
        <v>1946</v>
      </c>
      <c r="Y58" s="112">
        <v>2112</v>
      </c>
      <c r="Z58" s="112">
        <v>2200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855</v>
      </c>
      <c r="W59" s="112">
        <v>915</v>
      </c>
      <c r="X59" s="112">
        <v>962</v>
      </c>
      <c r="Y59" s="112">
        <v>953</v>
      </c>
      <c r="Z59" s="112">
        <v>871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496</v>
      </c>
      <c r="W60" s="112">
        <v>539</v>
      </c>
      <c r="X60" s="112">
        <v>513</v>
      </c>
      <c r="Y60" s="112">
        <v>547</v>
      </c>
      <c r="Z60" s="112">
        <v>561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512425</v>
      </c>
      <c r="W61" s="112">
        <v>530483</v>
      </c>
      <c r="X61" s="112">
        <v>539797</v>
      </c>
      <c r="Y61" s="112">
        <v>535287</v>
      </c>
      <c r="Z61" s="112">
        <v>554505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525</v>
      </c>
      <c r="W63" s="112">
        <v>626</v>
      </c>
      <c r="X63" s="112">
        <v>681</v>
      </c>
      <c r="Y63" s="112">
        <v>609</v>
      </c>
      <c r="Z63" s="112">
        <v>886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9997</v>
      </c>
      <c r="W64" s="112">
        <v>10489</v>
      </c>
      <c r="X64" s="112">
        <v>10354</v>
      </c>
      <c r="Y64" s="112">
        <v>9598</v>
      </c>
      <c r="Z64" s="112">
        <v>11555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Brisbane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32040</v>
      </c>
      <c r="W65" s="112">
        <v>32216</v>
      </c>
      <c r="X65" s="112">
        <v>32933</v>
      </c>
      <c r="Y65" s="112">
        <v>31655</v>
      </c>
      <c r="Z65" s="112">
        <v>33808</v>
      </c>
    </row>
    <row r="66" spans="1:26" x14ac:dyDescent="0.25">
      <c r="S66" s="115" t="s">
        <v>39</v>
      </c>
      <c r="T66" s="115"/>
      <c r="U66" s="112"/>
      <c r="V66" s="112">
        <v>58440</v>
      </c>
      <c r="W66" s="112">
        <v>60219</v>
      </c>
      <c r="X66" s="112">
        <v>61860</v>
      </c>
      <c r="Y66" s="112">
        <v>59848</v>
      </c>
      <c r="Z66" s="112">
        <v>61991</v>
      </c>
    </row>
    <row r="67" spans="1:26" x14ac:dyDescent="0.25">
      <c r="S67" s="115" t="s">
        <v>40</v>
      </c>
      <c r="T67" s="115"/>
      <c r="U67" s="112"/>
      <c r="V67" s="112">
        <v>75494</v>
      </c>
      <c r="W67" s="112">
        <v>79178</v>
      </c>
      <c r="X67" s="112">
        <v>81363</v>
      </c>
      <c r="Y67" s="112">
        <v>79802</v>
      </c>
      <c r="Z67" s="112">
        <v>80771</v>
      </c>
    </row>
    <row r="68" spans="1:26" x14ac:dyDescent="0.25">
      <c r="S68" s="115" t="s">
        <v>41</v>
      </c>
      <c r="T68" s="115"/>
      <c r="U68" s="112"/>
      <c r="V68" s="112">
        <v>63670</v>
      </c>
      <c r="W68" s="112">
        <v>66447</v>
      </c>
      <c r="X68" s="112">
        <v>68908</v>
      </c>
      <c r="Y68" s="112">
        <v>69434</v>
      </c>
      <c r="Z68" s="112">
        <v>72080</v>
      </c>
    </row>
    <row r="69" spans="1:26" x14ac:dyDescent="0.25">
      <c r="S69" s="115" t="s">
        <v>42</v>
      </c>
      <c r="T69" s="115"/>
      <c r="U69" s="112"/>
      <c r="V69" s="112">
        <v>50511</v>
      </c>
      <c r="W69" s="112">
        <v>54224</v>
      </c>
      <c r="X69" s="112">
        <v>57652</v>
      </c>
      <c r="Y69" s="112">
        <v>58600</v>
      </c>
      <c r="Z69" s="112">
        <v>62764</v>
      </c>
    </row>
    <row r="70" spans="1:26" x14ac:dyDescent="0.25">
      <c r="S70" s="115" t="s">
        <v>43</v>
      </c>
      <c r="T70" s="115"/>
      <c r="U70" s="112"/>
      <c r="V70" s="112">
        <v>46953</v>
      </c>
      <c r="W70" s="112">
        <v>47557</v>
      </c>
      <c r="X70" s="112">
        <v>49015</v>
      </c>
      <c r="Y70" s="112">
        <v>49384</v>
      </c>
      <c r="Z70" s="112">
        <v>52512</v>
      </c>
    </row>
    <row r="71" spans="1:26" x14ac:dyDescent="0.25">
      <c r="S71" s="115" t="s">
        <v>44</v>
      </c>
      <c r="T71" s="115"/>
      <c r="U71" s="112"/>
      <c r="V71" s="112">
        <v>46211</v>
      </c>
      <c r="W71" s="112">
        <v>47679</v>
      </c>
      <c r="X71" s="112">
        <v>49611</v>
      </c>
      <c r="Y71" s="112">
        <v>48846</v>
      </c>
      <c r="Z71" s="112">
        <v>49701</v>
      </c>
    </row>
    <row r="72" spans="1:26" x14ac:dyDescent="0.25">
      <c r="S72" s="115" t="s">
        <v>45</v>
      </c>
      <c r="T72" s="115"/>
      <c r="U72" s="112"/>
      <c r="V72" s="112">
        <v>38424</v>
      </c>
      <c r="W72" s="112">
        <v>39173</v>
      </c>
      <c r="X72" s="112">
        <v>40717</v>
      </c>
      <c r="Y72" s="112">
        <v>41523</v>
      </c>
      <c r="Z72" s="112">
        <v>44460</v>
      </c>
    </row>
    <row r="73" spans="1:26" x14ac:dyDescent="0.25">
      <c r="S73" s="115" t="s">
        <v>46</v>
      </c>
      <c r="T73" s="115"/>
      <c r="U73" s="112"/>
      <c r="V73" s="112">
        <v>31637</v>
      </c>
      <c r="W73" s="112">
        <v>32705</v>
      </c>
      <c r="X73" s="112">
        <v>34016</v>
      </c>
      <c r="Y73" s="112">
        <v>34385</v>
      </c>
      <c r="Z73" s="112">
        <v>35067</v>
      </c>
    </row>
    <row r="74" spans="1:26" x14ac:dyDescent="0.25">
      <c r="S74" s="115" t="s">
        <v>47</v>
      </c>
      <c r="T74" s="115"/>
      <c r="U74" s="112"/>
      <c r="V74" s="112">
        <v>20385</v>
      </c>
      <c r="W74" s="112">
        <v>20787</v>
      </c>
      <c r="X74" s="112">
        <v>21972</v>
      </c>
      <c r="Y74" s="112">
        <v>22401</v>
      </c>
      <c r="Z74" s="112">
        <v>23621</v>
      </c>
    </row>
    <row r="75" spans="1:26" x14ac:dyDescent="0.25">
      <c r="S75" s="115" t="s">
        <v>48</v>
      </c>
      <c r="T75" s="115"/>
      <c r="U75" s="112"/>
      <c r="V75" s="112">
        <v>9553</v>
      </c>
      <c r="W75" s="112">
        <v>9924</v>
      </c>
      <c r="X75" s="112">
        <v>10344</v>
      </c>
      <c r="Y75" s="112">
        <v>10772</v>
      </c>
      <c r="Z75" s="112">
        <v>11132</v>
      </c>
    </row>
    <row r="76" spans="1:26" x14ac:dyDescent="0.25">
      <c r="S76" s="115" t="s">
        <v>49</v>
      </c>
      <c r="T76" s="115"/>
      <c r="U76" s="112"/>
      <c r="V76" s="112">
        <v>3553</v>
      </c>
      <c r="W76" s="112">
        <v>3888</v>
      </c>
      <c r="X76" s="112">
        <v>4130</v>
      </c>
      <c r="Y76" s="112">
        <v>4322</v>
      </c>
      <c r="Z76" s="112">
        <v>4379</v>
      </c>
    </row>
    <row r="77" spans="1:26" x14ac:dyDescent="0.25">
      <c r="S77" s="115" t="s">
        <v>50</v>
      </c>
      <c r="T77" s="115"/>
      <c r="U77" s="112"/>
      <c r="V77" s="112">
        <v>1582</v>
      </c>
      <c r="W77" s="112">
        <v>1520</v>
      </c>
      <c r="X77" s="112">
        <v>1526</v>
      </c>
      <c r="Y77" s="112">
        <v>1580</v>
      </c>
      <c r="Z77" s="112">
        <v>1620</v>
      </c>
    </row>
    <row r="78" spans="1:26" x14ac:dyDescent="0.25">
      <c r="S78" s="115" t="s">
        <v>51</v>
      </c>
      <c r="T78" s="115"/>
      <c r="U78" s="112"/>
      <c r="V78" s="112">
        <v>760</v>
      </c>
      <c r="W78" s="112">
        <v>823</v>
      </c>
      <c r="X78" s="112">
        <v>808</v>
      </c>
      <c r="Y78" s="112">
        <v>804</v>
      </c>
      <c r="Z78" s="112">
        <v>758</v>
      </c>
    </row>
    <row r="79" spans="1:26" x14ac:dyDescent="0.25">
      <c r="S79" s="115" t="s">
        <v>52</v>
      </c>
      <c r="T79" s="115"/>
      <c r="U79" s="112"/>
      <c r="V79" s="112">
        <v>816</v>
      </c>
      <c r="W79" s="112">
        <v>834</v>
      </c>
      <c r="X79" s="112">
        <v>735</v>
      </c>
      <c r="Y79" s="112">
        <v>740</v>
      </c>
      <c r="Z79" s="112">
        <v>720</v>
      </c>
    </row>
    <row r="80" spans="1:26" x14ac:dyDescent="0.25">
      <c r="S80" s="118" t="s">
        <v>53</v>
      </c>
      <c r="T80" s="118"/>
      <c r="U80" s="112"/>
      <c r="V80" s="112">
        <v>490544</v>
      </c>
      <c r="W80" s="112">
        <v>508282</v>
      </c>
      <c r="X80" s="112">
        <v>526633</v>
      </c>
      <c r="Y80" s="112">
        <v>524298</v>
      </c>
      <c r="Z80" s="112">
        <v>547825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7" t="str">
        <f>S1</f>
        <v>Brisbane</v>
      </c>
      <c r="D83" s="147"/>
      <c r="E83" s="147"/>
      <c r="F83" s="147"/>
      <c r="G83" s="147"/>
      <c r="H83" s="47"/>
      <c r="I83" s="47"/>
      <c r="J83" s="148" t="str">
        <f>'State data for spotlight'!A1</f>
        <v>Queensland</v>
      </c>
      <c r="K83" s="148"/>
      <c r="L83" s="148"/>
      <c r="M83" s="148"/>
      <c r="N83" s="148"/>
      <c r="O83" s="148"/>
      <c r="S83" s="115" t="s">
        <v>56</v>
      </c>
      <c r="T83" s="115"/>
      <c r="U83" s="112"/>
      <c r="V83" s="112">
        <v>47774</v>
      </c>
      <c r="W83" s="112">
        <v>49774</v>
      </c>
      <c r="X83" s="112">
        <v>50659</v>
      </c>
      <c r="Y83" s="112">
        <v>52760</v>
      </c>
      <c r="Z83" s="112">
        <v>52607</v>
      </c>
      <c r="AD83" s="117"/>
    </row>
    <row r="84" spans="1:30" ht="15" customHeight="1" x14ac:dyDescent="0.25">
      <c r="A84" s="46"/>
      <c r="B84" s="46"/>
      <c r="C84" s="48"/>
      <c r="D84" s="143" t="s">
        <v>0</v>
      </c>
      <c r="E84" s="143"/>
      <c r="F84" s="143" t="s">
        <v>200</v>
      </c>
      <c r="G84" s="143"/>
      <c r="H84" s="48"/>
      <c r="I84" s="48"/>
      <c r="J84" s="48"/>
      <c r="K84" s="48"/>
      <c r="L84" s="143" t="s">
        <v>0</v>
      </c>
      <c r="M84" s="143"/>
      <c r="N84" s="143" t="s">
        <v>200</v>
      </c>
      <c r="O84" s="143"/>
      <c r="S84" s="115" t="s">
        <v>57</v>
      </c>
      <c r="T84" s="115"/>
      <c r="U84" s="112"/>
      <c r="V84" s="112">
        <v>80375</v>
      </c>
      <c r="W84" s="112">
        <v>84311</v>
      </c>
      <c r="X84" s="112">
        <v>88057</v>
      </c>
      <c r="Y84" s="112">
        <v>91179</v>
      </c>
      <c r="Z84" s="112">
        <v>92017</v>
      </c>
    </row>
    <row r="85" spans="1:30" ht="15" customHeight="1" x14ac:dyDescent="0.25">
      <c r="A85" s="46"/>
      <c r="B85" s="46"/>
      <c r="C85" s="58" t="s">
        <v>1</v>
      </c>
      <c r="D85" s="143" t="s">
        <v>2</v>
      </c>
      <c r="E85" s="143"/>
      <c r="F85" s="143" t="str">
        <f>"since "&amp;$V$2</f>
        <v>since 2016-17</v>
      </c>
      <c r="G85" s="143"/>
      <c r="H85" s="48"/>
      <c r="I85" s="48"/>
      <c r="J85" s="48"/>
      <c r="K85" s="58" t="s">
        <v>1</v>
      </c>
      <c r="L85" s="143" t="s">
        <v>2</v>
      </c>
      <c r="M85" s="143"/>
      <c r="N85" s="143" t="str">
        <f>"since "&amp;$V$2</f>
        <v>since 2016-17</v>
      </c>
      <c r="O85" s="143"/>
      <c r="S85" s="115" t="s">
        <v>195</v>
      </c>
      <c r="T85" s="115"/>
      <c r="U85" s="112"/>
      <c r="V85" s="112">
        <v>47748</v>
      </c>
      <c r="W85" s="112">
        <v>49631</v>
      </c>
      <c r="X85" s="112">
        <v>50729</v>
      </c>
      <c r="Y85" s="112">
        <v>49995</v>
      </c>
      <c r="Z85" s="112">
        <v>50022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1,102,945</v>
      </c>
      <c r="D86" s="96">
        <f t="shared" ref="D86:D91" si="4">AD4</f>
        <v>4.0918734451503846E-2</v>
      </c>
      <c r="E86" s="97">
        <f t="shared" ref="E86:E91" si="5">AD4</f>
        <v>4.0918734451503846E-2</v>
      </c>
      <c r="F86" s="96">
        <f t="shared" ref="F86:F91" si="6">AF4</f>
        <v>9.9678953508081092E-2</v>
      </c>
      <c r="G86" s="97">
        <f t="shared" ref="G86:G91" si="7">AF4</f>
        <v>9.9678953508081092E-2</v>
      </c>
      <c r="H86" s="57"/>
      <c r="I86" s="57"/>
      <c r="J86" s="142" t="str">
        <f>'State data for spotlight'!J4</f>
        <v>4,281,855</v>
      </c>
      <c r="K86" s="142"/>
      <c r="L86" s="96">
        <f>'State data for spotlight'!L4</f>
        <v>5.8840853946232174E-2</v>
      </c>
      <c r="M86" s="97">
        <f>'State data for spotlight'!L4</f>
        <v>5.8840853946232174E-2</v>
      </c>
      <c r="N86" s="96">
        <f>'State data for spotlight'!N4</f>
        <v>0.10628812521476716</v>
      </c>
      <c r="O86" s="97">
        <f>'State data for spotlight'!N4</f>
        <v>0.10628812521476716</v>
      </c>
      <c r="S86" s="115" t="s">
        <v>196</v>
      </c>
      <c r="T86" s="115"/>
      <c r="U86" s="112"/>
      <c r="V86" s="112">
        <v>21485</v>
      </c>
      <c r="W86" s="112">
        <v>22715</v>
      </c>
      <c r="X86" s="112">
        <v>23519</v>
      </c>
      <c r="Y86" s="112">
        <v>23861</v>
      </c>
      <c r="Z86" s="112">
        <v>24374</v>
      </c>
    </row>
    <row r="87" spans="1:30" ht="15" customHeight="1" x14ac:dyDescent="0.25">
      <c r="A87" s="98" t="s">
        <v>4</v>
      </c>
      <c r="B87" s="49"/>
      <c r="C87" s="57" t="str">
        <f t="shared" si="3"/>
        <v>554,505</v>
      </c>
      <c r="D87" s="96">
        <f t="shared" si="4"/>
        <v>3.590804133880332E-2</v>
      </c>
      <c r="E87" s="97">
        <f t="shared" si="5"/>
        <v>3.590804133880332E-2</v>
      </c>
      <c r="F87" s="96">
        <f t="shared" si="6"/>
        <v>8.2123558076042658E-2</v>
      </c>
      <c r="G87" s="97">
        <f t="shared" si="7"/>
        <v>8.2123558076042658E-2</v>
      </c>
      <c r="H87" s="57"/>
      <c r="I87" s="57"/>
      <c r="J87" s="142" t="str">
        <f>'State data for spotlight'!J5</f>
        <v>2,182,168</v>
      </c>
      <c r="K87" s="142"/>
      <c r="L87" s="96">
        <f>'State data for spotlight'!L5</f>
        <v>5.0086522007772638E-2</v>
      </c>
      <c r="M87" s="97">
        <f>'State data for spotlight'!L5</f>
        <v>5.0086522007772638E-2</v>
      </c>
      <c r="N87" s="96">
        <f>'State data for spotlight'!N5</f>
        <v>7.9400568249269998E-2</v>
      </c>
      <c r="O87" s="97">
        <f>'State data for spotlight'!N5</f>
        <v>7.9400568249269998E-2</v>
      </c>
      <c r="S87" s="115" t="s">
        <v>197</v>
      </c>
      <c r="T87" s="115"/>
      <c r="U87" s="112"/>
      <c r="V87" s="112">
        <v>23980</v>
      </c>
      <c r="W87" s="112">
        <v>24891</v>
      </c>
      <c r="X87" s="112">
        <v>25433</v>
      </c>
      <c r="Y87" s="112">
        <v>25569</v>
      </c>
      <c r="Z87" s="112">
        <v>25486</v>
      </c>
    </row>
    <row r="88" spans="1:30" ht="15" customHeight="1" x14ac:dyDescent="0.25">
      <c r="A88" s="98" t="s">
        <v>5</v>
      </c>
      <c r="B88" s="49"/>
      <c r="C88" s="57" t="str">
        <f t="shared" si="3"/>
        <v>547,825</v>
      </c>
      <c r="D88" s="96">
        <f t="shared" si="4"/>
        <v>4.4867356728291563E-2</v>
      </c>
      <c r="E88" s="97">
        <f t="shared" si="5"/>
        <v>4.4867356728291563E-2</v>
      </c>
      <c r="F88" s="96">
        <f t="shared" si="6"/>
        <v>0.11675897820605075</v>
      </c>
      <c r="G88" s="97">
        <f t="shared" si="7"/>
        <v>0.11675897820605075</v>
      </c>
      <c r="H88" s="57"/>
      <c r="I88" s="57"/>
      <c r="J88" s="142" t="str">
        <f>'State data for spotlight'!J6</f>
        <v>2,095,845</v>
      </c>
      <c r="K88" s="142"/>
      <c r="L88" s="96">
        <f>'State data for spotlight'!L6</f>
        <v>6.6139627820570146E-2</v>
      </c>
      <c r="M88" s="97">
        <f>'State data for spotlight'!L6</f>
        <v>6.6139627820570146E-2</v>
      </c>
      <c r="N88" s="96">
        <f>'State data for spotlight'!N6</f>
        <v>0.1336085710607704</v>
      </c>
      <c r="O88" s="97">
        <f>'State data for spotlight'!N6</f>
        <v>0.1336085710607704</v>
      </c>
      <c r="S88" s="115" t="s">
        <v>198</v>
      </c>
      <c r="T88" s="115"/>
      <c r="U88" s="112"/>
      <c r="V88" s="112">
        <v>20271</v>
      </c>
      <c r="W88" s="112">
        <v>21235</v>
      </c>
      <c r="X88" s="112">
        <v>21668</v>
      </c>
      <c r="Y88" s="112">
        <v>22055</v>
      </c>
      <c r="Z88" s="112">
        <v>22219</v>
      </c>
    </row>
    <row r="89" spans="1:30" ht="15" customHeight="1" x14ac:dyDescent="0.25">
      <c r="A89" s="49" t="s">
        <v>6</v>
      </c>
      <c r="B89" s="49"/>
      <c r="C89" s="57" t="str">
        <f t="shared" si="3"/>
        <v>753,542</v>
      </c>
      <c r="D89" s="96">
        <f t="shared" si="4"/>
        <v>-2.3085618455753742E-4</v>
      </c>
      <c r="E89" s="97">
        <f t="shared" si="5"/>
        <v>-2.3085618455753742E-4</v>
      </c>
      <c r="F89" s="96">
        <f t="shared" si="6"/>
        <v>7.2431715453541434E-2</v>
      </c>
      <c r="G89" s="97">
        <f t="shared" si="7"/>
        <v>7.2431715453541434E-2</v>
      </c>
      <c r="H89" s="57"/>
      <c r="I89" s="57"/>
      <c r="J89" s="142" t="str">
        <f>'State data for spotlight'!J7</f>
        <v>2,921,087</v>
      </c>
      <c r="K89" s="142"/>
      <c r="L89" s="96">
        <f>'State data for spotlight'!L7</f>
        <v>1.5636017462439034E-2</v>
      </c>
      <c r="M89" s="97">
        <f>'State data for spotlight'!L7</f>
        <v>1.5636017462439034E-2</v>
      </c>
      <c r="N89" s="96">
        <f>'State data for spotlight'!N7</f>
        <v>7.7652491955661596E-2</v>
      </c>
      <c r="O89" s="97">
        <f>'State data for spotlight'!N7</f>
        <v>7.7652491955661596E-2</v>
      </c>
      <c r="S89" s="115" t="s">
        <v>199</v>
      </c>
      <c r="T89" s="115"/>
      <c r="U89" s="112"/>
      <c r="V89" s="112">
        <v>19065</v>
      </c>
      <c r="W89" s="112">
        <v>20357</v>
      </c>
      <c r="X89" s="112">
        <v>21173</v>
      </c>
      <c r="Y89" s="112">
        <v>20968</v>
      </c>
      <c r="Z89" s="112">
        <v>21043</v>
      </c>
    </row>
    <row r="90" spans="1:30" ht="15" customHeight="1" x14ac:dyDescent="0.25">
      <c r="A90" s="49" t="s">
        <v>98</v>
      </c>
      <c r="B90" s="49"/>
      <c r="C90" s="57" t="str">
        <f t="shared" si="3"/>
        <v>$50,497</v>
      </c>
      <c r="D90" s="96">
        <f t="shared" si="4"/>
        <v>3.6903017975118413E-2</v>
      </c>
      <c r="E90" s="97">
        <f t="shared" si="5"/>
        <v>3.6903017975118413E-2</v>
      </c>
      <c r="F90" s="96">
        <f t="shared" si="6"/>
        <v>0.10216299982538835</v>
      </c>
      <c r="G90" s="97">
        <f t="shared" si="7"/>
        <v>0.10216299982538835</v>
      </c>
      <c r="H90" s="57"/>
      <c r="I90" s="57"/>
      <c r="J90" s="57"/>
      <c r="K90" s="57" t="str">
        <f>'State data for spotlight'!J8</f>
        <v>$46,728</v>
      </c>
      <c r="L90" s="96">
        <f>'State data for spotlight'!L8</f>
        <v>3.3210034296575319E-2</v>
      </c>
      <c r="M90" s="97">
        <f>'State data for spotlight'!L8</f>
        <v>3.3210034296575319E-2</v>
      </c>
      <c r="N90" s="96">
        <f>'State data for spotlight'!N8</f>
        <v>9.4538789468753048E-2</v>
      </c>
      <c r="O90" s="97">
        <f>'State data for spotlight'!N8</f>
        <v>9.4538789468753048E-2</v>
      </c>
      <c r="S90" s="115" t="s">
        <v>58</v>
      </c>
      <c r="T90" s="115"/>
      <c r="U90" s="112"/>
      <c r="V90" s="112">
        <v>31881</v>
      </c>
      <c r="W90" s="112">
        <v>33356</v>
      </c>
      <c r="X90" s="112">
        <v>33820</v>
      </c>
      <c r="Y90" s="112">
        <v>33154</v>
      </c>
      <c r="Z90" s="112">
        <v>32423</v>
      </c>
    </row>
    <row r="91" spans="1:30" ht="15" customHeight="1" x14ac:dyDescent="0.25">
      <c r="A91" s="49" t="s">
        <v>7</v>
      </c>
      <c r="B91" s="49"/>
      <c r="C91" s="57" t="str">
        <f t="shared" si="3"/>
        <v>$56,653.2 mil</v>
      </c>
      <c r="D91" s="96">
        <f t="shared" si="4"/>
        <v>5.7191683321969222E-2</v>
      </c>
      <c r="E91" s="97">
        <f t="shared" si="5"/>
        <v>5.7191683321969222E-2</v>
      </c>
      <c r="F91" s="96">
        <f t="shared" si="6"/>
        <v>0.23321381915169459</v>
      </c>
      <c r="G91" s="97">
        <f t="shared" si="7"/>
        <v>0.23321381915169459</v>
      </c>
      <c r="H91" s="57"/>
      <c r="I91" s="57"/>
      <c r="J91" s="57"/>
      <c r="K91" s="57" t="str">
        <f>'State data for spotlight'!J9</f>
        <v>$186.4 bil</v>
      </c>
      <c r="L91" s="96">
        <f>'State data for spotlight'!L9</f>
        <v>6.6213200031565833E-2</v>
      </c>
      <c r="M91" s="97">
        <f>'State data for spotlight'!L9</f>
        <v>6.6213200031565833E-2</v>
      </c>
      <c r="N91" s="96">
        <f>'State data for spotlight'!N9</f>
        <v>0.222381724742724</v>
      </c>
      <c r="O91" s="97">
        <f>'State data for spotlight'!N9</f>
        <v>0.222381724742724</v>
      </c>
      <c r="S91" s="118" t="s">
        <v>53</v>
      </c>
      <c r="T91" s="118"/>
      <c r="U91" s="112"/>
      <c r="V91" s="112">
        <v>360381</v>
      </c>
      <c r="W91" s="112">
        <v>372294</v>
      </c>
      <c r="X91" s="112">
        <v>378047</v>
      </c>
      <c r="Y91" s="112">
        <v>383301</v>
      </c>
      <c r="Z91" s="112">
        <v>381617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7" t="s">
        <v>201</v>
      </c>
      <c r="S93" s="115" t="s">
        <v>56</v>
      </c>
      <c r="T93" s="115"/>
      <c r="U93" s="112"/>
      <c r="V93" s="112">
        <v>32241</v>
      </c>
      <c r="W93" s="112">
        <v>34131</v>
      </c>
      <c r="X93" s="112">
        <v>35333</v>
      </c>
      <c r="Y93" s="112">
        <v>36631</v>
      </c>
      <c r="Z93" s="112">
        <v>37075</v>
      </c>
    </row>
    <row r="94" spans="1:30" ht="15" customHeight="1" x14ac:dyDescent="0.25">
      <c r="A94" s="138" t="s">
        <v>202</v>
      </c>
      <c r="S94" s="115" t="s">
        <v>57</v>
      </c>
      <c r="T94" s="115"/>
      <c r="U94" s="112"/>
      <c r="V94" s="112">
        <v>90805</v>
      </c>
      <c r="W94" s="112">
        <v>94985</v>
      </c>
      <c r="X94" s="112">
        <v>99659</v>
      </c>
      <c r="Y94" s="112">
        <v>103714</v>
      </c>
      <c r="Z94" s="112">
        <v>105523</v>
      </c>
    </row>
    <row r="95" spans="1:30" ht="15" customHeight="1" x14ac:dyDescent="0.25">
      <c r="A95" s="139" t="s">
        <v>284</v>
      </c>
      <c r="S95" s="115" t="s">
        <v>195</v>
      </c>
      <c r="T95" s="115"/>
      <c r="U95" s="112"/>
      <c r="V95" s="112">
        <v>9418</v>
      </c>
      <c r="W95" s="112">
        <v>10006</v>
      </c>
      <c r="X95" s="112">
        <v>10597</v>
      </c>
      <c r="Y95" s="112">
        <v>10901</v>
      </c>
      <c r="Z95" s="112">
        <v>11432</v>
      </c>
    </row>
    <row r="96" spans="1:30" ht="15" customHeight="1" x14ac:dyDescent="0.25">
      <c r="A96" s="137" t="s">
        <v>276</v>
      </c>
      <c r="S96" s="115" t="s">
        <v>196</v>
      </c>
      <c r="T96" s="115"/>
      <c r="U96" s="112"/>
      <c r="V96" s="112">
        <v>40262</v>
      </c>
      <c r="W96" s="112">
        <v>43589</v>
      </c>
      <c r="X96" s="112">
        <v>45926</v>
      </c>
      <c r="Y96" s="112">
        <v>47010</v>
      </c>
      <c r="Z96" s="112">
        <v>48541</v>
      </c>
    </row>
    <row r="97" spans="1:32" ht="15" customHeight="1" x14ac:dyDescent="0.25">
      <c r="A97" s="139" t="s">
        <v>288</v>
      </c>
      <c r="S97" s="115" t="s">
        <v>197</v>
      </c>
      <c r="T97" s="115"/>
      <c r="U97" s="112"/>
      <c r="V97" s="112">
        <v>65866</v>
      </c>
      <c r="W97" s="112">
        <v>67256</v>
      </c>
      <c r="X97" s="112">
        <v>68683</v>
      </c>
      <c r="Y97" s="112">
        <v>68158</v>
      </c>
      <c r="Z97" s="112">
        <v>67217</v>
      </c>
    </row>
    <row r="98" spans="1:32" ht="15" customHeight="1" x14ac:dyDescent="0.25">
      <c r="A98" s="139" t="s">
        <v>289</v>
      </c>
      <c r="S98" s="115" t="s">
        <v>198</v>
      </c>
      <c r="T98" s="115"/>
      <c r="U98" s="112"/>
      <c r="V98" s="112">
        <v>28675</v>
      </c>
      <c r="W98" s="112">
        <v>30064</v>
      </c>
      <c r="X98" s="112">
        <v>30065</v>
      </c>
      <c r="Y98" s="112">
        <v>30350</v>
      </c>
      <c r="Z98" s="112">
        <v>30404</v>
      </c>
    </row>
    <row r="99" spans="1:32" ht="15" customHeight="1" x14ac:dyDescent="0.25">
      <c r="S99" s="115" t="s">
        <v>199</v>
      </c>
      <c r="T99" s="115"/>
      <c r="U99" s="112"/>
      <c r="V99" s="112">
        <v>2472</v>
      </c>
      <c r="W99" s="112">
        <v>2737</v>
      </c>
      <c r="X99" s="112">
        <v>2829</v>
      </c>
      <c r="Y99" s="112">
        <v>2891</v>
      </c>
      <c r="Z99" s="112">
        <v>3035</v>
      </c>
    </row>
    <row r="100" spans="1:32" ht="15" customHeight="1" x14ac:dyDescent="0.25">
      <c r="S100" s="115" t="s">
        <v>58</v>
      </c>
      <c r="T100" s="115"/>
      <c r="U100" s="112"/>
      <c r="V100" s="112">
        <v>16517</v>
      </c>
      <c r="W100" s="112">
        <v>17808</v>
      </c>
      <c r="X100" s="112">
        <v>18677</v>
      </c>
      <c r="Y100" s="112">
        <v>18720</v>
      </c>
      <c r="Z100" s="112">
        <v>18212</v>
      </c>
    </row>
    <row r="101" spans="1:32" x14ac:dyDescent="0.25">
      <c r="A101" s="18"/>
      <c r="S101" s="118" t="s">
        <v>53</v>
      </c>
      <c r="T101" s="118"/>
      <c r="U101" s="112"/>
      <c r="V101" s="112">
        <v>342267</v>
      </c>
      <c r="W101" s="112">
        <v>354832</v>
      </c>
      <c r="X101" s="112">
        <v>363922</v>
      </c>
      <c r="Y101" s="112">
        <v>370414</v>
      </c>
      <c r="Z101" s="112">
        <v>371381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203</v>
      </c>
      <c r="Y103" s="106" t="s">
        <v>279</v>
      </c>
      <c r="Z103" s="106" t="s">
        <v>285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738009</v>
      </c>
      <c r="W104" s="112">
        <v>760850</v>
      </c>
      <c r="X104" s="112">
        <v>781172</v>
      </c>
      <c r="Y104" s="112">
        <v>818079</v>
      </c>
      <c r="Z104" s="112">
        <v>818079</v>
      </c>
      <c r="AB104" s="109" t="str">
        <f>TEXT(Z104,"###,###")</f>
        <v>818,079</v>
      </c>
      <c r="AD104" s="130">
        <f>Z104/($Z$4)*100</f>
        <v>74.172238869571913</v>
      </c>
      <c r="AF104" s="109"/>
    </row>
    <row r="105" spans="1:32" x14ac:dyDescent="0.25">
      <c r="S105" s="115" t="s">
        <v>17</v>
      </c>
      <c r="T105" s="115"/>
      <c r="U105" s="112"/>
      <c r="V105" s="112">
        <v>202054</v>
      </c>
      <c r="W105" s="112">
        <v>205987</v>
      </c>
      <c r="X105" s="112">
        <v>214369</v>
      </c>
      <c r="Y105" s="112">
        <v>211179</v>
      </c>
      <c r="Z105" s="112">
        <v>210953</v>
      </c>
      <c r="AB105" s="109" t="str">
        <f>TEXT(Z105,"###,###")</f>
        <v>210,953</v>
      </c>
      <c r="AD105" s="130">
        <f>Z105/($Z$4)*100</f>
        <v>19.126339028691365</v>
      </c>
      <c r="AF105" s="109"/>
    </row>
    <row r="106" spans="1:32" x14ac:dyDescent="0.25">
      <c r="S106" s="118" t="s">
        <v>53</v>
      </c>
      <c r="T106" s="118"/>
      <c r="U106" s="120"/>
      <c r="V106" s="120">
        <v>940063</v>
      </c>
      <c r="W106" s="120">
        <v>966837</v>
      </c>
      <c r="X106" s="120">
        <v>995541</v>
      </c>
      <c r="Y106" s="120">
        <v>1029258</v>
      </c>
      <c r="Z106" s="120">
        <v>1029032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131007</v>
      </c>
      <c r="W108" s="112">
        <v>162918</v>
      </c>
      <c r="X108" s="112">
        <v>145045</v>
      </c>
      <c r="Y108" s="112">
        <v>148117</v>
      </c>
      <c r="Z108" s="112">
        <v>149418</v>
      </c>
      <c r="AB108" s="109" t="str">
        <f>TEXT(Z108,"###,###")</f>
        <v>149,418</v>
      </c>
      <c r="AD108" s="130">
        <f>Z108/($Z$4)*100</f>
        <v>13.547185036425208</v>
      </c>
      <c r="AF108" s="109"/>
    </row>
    <row r="109" spans="1:32" x14ac:dyDescent="0.25">
      <c r="S109" s="115" t="s">
        <v>20</v>
      </c>
      <c r="T109" s="115"/>
      <c r="U109" s="112"/>
      <c r="V109" s="112">
        <v>134465</v>
      </c>
      <c r="W109" s="112">
        <v>135022</v>
      </c>
      <c r="X109" s="112">
        <v>136206</v>
      </c>
      <c r="Y109" s="112">
        <v>136455</v>
      </c>
      <c r="Z109" s="112">
        <v>154885</v>
      </c>
      <c r="AB109" s="109" t="str">
        <f>TEXT(Z109,"###,###")</f>
        <v>154,885</v>
      </c>
      <c r="AD109" s="130">
        <f>Z109/($Z$4)*100</f>
        <v>14.042857984758985</v>
      </c>
      <c r="AF109" s="109"/>
    </row>
    <row r="110" spans="1:32" x14ac:dyDescent="0.25">
      <c r="S110" s="115" t="s">
        <v>21</v>
      </c>
      <c r="T110" s="115"/>
      <c r="U110" s="112"/>
      <c r="V110" s="112">
        <v>214871</v>
      </c>
      <c r="W110" s="112">
        <v>210523</v>
      </c>
      <c r="X110" s="112">
        <v>222313</v>
      </c>
      <c r="Y110" s="112">
        <v>215210</v>
      </c>
      <c r="Z110" s="112">
        <v>229308</v>
      </c>
      <c r="AB110" s="109" t="str">
        <f>TEXT(Z110,"###,###")</f>
        <v>229,308</v>
      </c>
      <c r="AD110" s="130">
        <f>Z110/($Z$4)*100</f>
        <v>20.790519926197589</v>
      </c>
      <c r="AF110" s="109"/>
    </row>
    <row r="111" spans="1:32" x14ac:dyDescent="0.25">
      <c r="S111" s="115" t="s">
        <v>22</v>
      </c>
      <c r="T111" s="115"/>
      <c r="U111" s="112"/>
      <c r="V111" s="112">
        <v>452883</v>
      </c>
      <c r="W111" s="112">
        <v>458635</v>
      </c>
      <c r="X111" s="112">
        <v>492181</v>
      </c>
      <c r="Y111" s="112">
        <v>485456</v>
      </c>
      <c r="Z111" s="112">
        <v>499775</v>
      </c>
      <c r="AB111" s="109" t="str">
        <f>TEXT(Z111,"###,###")</f>
        <v>499,775</v>
      </c>
      <c r="AD111" s="130">
        <f>Z111/($Z$4)*100</f>
        <v>45.312776249042336</v>
      </c>
      <c r="AF111" s="109"/>
    </row>
    <row r="112" spans="1:32" x14ac:dyDescent="0.25">
      <c r="S112" s="118" t="s">
        <v>53</v>
      </c>
      <c r="T112" s="118"/>
      <c r="U112" s="112"/>
      <c r="V112" s="112">
        <v>1002965</v>
      </c>
      <c r="W112" s="112">
        <v>1038782</v>
      </c>
      <c r="X112" s="112">
        <v>1066428</v>
      </c>
      <c r="Y112" s="112">
        <v>1059588</v>
      </c>
      <c r="Z112" s="112">
        <v>1102945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38.97</v>
      </c>
      <c r="W118" s="131">
        <v>38.979999999999997</v>
      </c>
      <c r="X118" s="131">
        <v>39.03</v>
      </c>
      <c r="Y118" s="131">
        <v>39.24</v>
      </c>
      <c r="Z118" s="131">
        <v>39.46</v>
      </c>
      <c r="AB118" s="109" t="str">
        <f>TEXT(Z118,"##.0")</f>
        <v>39.5</v>
      </c>
    </row>
    <row r="120" spans="19:32" x14ac:dyDescent="0.25">
      <c r="S120" s="101" t="s">
        <v>100</v>
      </c>
      <c r="T120" s="112"/>
      <c r="U120" s="112"/>
      <c r="V120" s="112">
        <v>614217</v>
      </c>
      <c r="W120" s="112">
        <v>634836</v>
      </c>
      <c r="X120" s="112">
        <v>645161</v>
      </c>
      <c r="Y120" s="112">
        <v>653381</v>
      </c>
      <c r="Z120" s="112">
        <v>649683</v>
      </c>
      <c r="AB120" s="109" t="str">
        <f>TEXT(Z120,"###,###")</f>
        <v>649,683</v>
      </c>
    </row>
    <row r="121" spans="19:32" x14ac:dyDescent="0.25">
      <c r="S121" s="101" t="s">
        <v>101</v>
      </c>
      <c r="T121" s="112"/>
      <c r="U121" s="112"/>
      <c r="V121" s="112">
        <v>39165</v>
      </c>
      <c r="W121" s="112">
        <v>40524</v>
      </c>
      <c r="X121" s="112">
        <v>41883</v>
      </c>
      <c r="Y121" s="112">
        <v>43234</v>
      </c>
      <c r="Z121" s="112">
        <v>42550</v>
      </c>
      <c r="AB121" s="109" t="str">
        <f>TEXT(Z121,"###,###")</f>
        <v>42,550</v>
      </c>
    </row>
    <row r="122" spans="19:32" x14ac:dyDescent="0.25">
      <c r="S122" s="101" t="s">
        <v>102</v>
      </c>
      <c r="T122" s="112"/>
      <c r="U122" s="112"/>
      <c r="V122" s="112">
        <v>49259</v>
      </c>
      <c r="W122" s="112">
        <v>51779</v>
      </c>
      <c r="X122" s="112">
        <v>54928</v>
      </c>
      <c r="Y122" s="112">
        <v>57101</v>
      </c>
      <c r="Z122" s="112">
        <v>61310</v>
      </c>
      <c r="AB122" s="109" t="str">
        <f>TEXT(Z122,"###,###")</f>
        <v>61,310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663476</v>
      </c>
      <c r="W124" s="112">
        <v>686615</v>
      </c>
      <c r="X124" s="112">
        <v>700089</v>
      </c>
      <c r="Y124" s="112">
        <v>710482</v>
      </c>
      <c r="Z124" s="112">
        <v>710993</v>
      </c>
      <c r="AB124" s="109" t="str">
        <f>TEXT(Z124,"###,###")</f>
        <v>710,993</v>
      </c>
      <c r="AD124" s="127">
        <f>Z124/$Z$7*100</f>
        <v>94.353466694623521</v>
      </c>
    </row>
    <row r="125" spans="19:32" x14ac:dyDescent="0.25">
      <c r="S125" s="101" t="s">
        <v>104</v>
      </c>
      <c r="T125" s="112"/>
      <c r="U125" s="112"/>
      <c r="V125" s="112">
        <v>88424</v>
      </c>
      <c r="W125" s="112">
        <v>92303</v>
      </c>
      <c r="X125" s="112">
        <v>96811</v>
      </c>
      <c r="Y125" s="112">
        <v>100335</v>
      </c>
      <c r="Z125" s="112">
        <v>103860</v>
      </c>
      <c r="AB125" s="109" t="str">
        <f>TEXT(Z125,"###,###")</f>
        <v>103,860</v>
      </c>
      <c r="AD125" s="127">
        <f>Z125/$Z$7*100</f>
        <v>13.782907920195555</v>
      </c>
    </row>
    <row r="127" spans="19:32" x14ac:dyDescent="0.25">
      <c r="S127" s="101" t="s">
        <v>105</v>
      </c>
      <c r="T127" s="112"/>
      <c r="U127" s="112"/>
      <c r="V127" s="112">
        <v>360378</v>
      </c>
      <c r="W127" s="112">
        <v>372290</v>
      </c>
      <c r="X127" s="112">
        <v>378050</v>
      </c>
      <c r="Y127" s="112">
        <v>383302</v>
      </c>
      <c r="Z127" s="112">
        <v>381617</v>
      </c>
      <c r="AB127" s="109" t="str">
        <f>TEXT(Z127,"###,###")</f>
        <v>381,617</v>
      </c>
      <c r="AD127" s="127">
        <f>Z127/$Z$7*100</f>
        <v>50.643096204325701</v>
      </c>
    </row>
    <row r="128" spans="19:32" x14ac:dyDescent="0.25">
      <c r="S128" s="101" t="s">
        <v>106</v>
      </c>
      <c r="T128" s="112"/>
      <c r="U128" s="112"/>
      <c r="V128" s="112">
        <v>342266</v>
      </c>
      <c r="W128" s="112">
        <v>354836</v>
      </c>
      <c r="X128" s="112">
        <v>363921</v>
      </c>
      <c r="Y128" s="112">
        <v>370414</v>
      </c>
      <c r="Z128" s="112">
        <v>371378</v>
      </c>
      <c r="AB128" s="109" t="str">
        <f>TEXT(Z128,"###,###")</f>
        <v>371,378</v>
      </c>
      <c r="AD128" s="127">
        <f>Z128/$Z$7*100</f>
        <v>49.28431328313485</v>
      </c>
    </row>
    <row r="130" spans="19:20" x14ac:dyDescent="0.25">
      <c r="S130" s="101" t="s">
        <v>280</v>
      </c>
      <c r="T130" s="127">
        <v>86.217224786408721</v>
      </c>
    </row>
    <row r="131" spans="19:20" x14ac:dyDescent="0.25">
      <c r="S131" s="101" t="s">
        <v>281</v>
      </c>
      <c r="T131" s="127">
        <v>5.6466660119807521</v>
      </c>
    </row>
    <row r="132" spans="19:20" x14ac:dyDescent="0.25">
      <c r="S132" s="101" t="s">
        <v>282</v>
      </c>
      <c r="T132" s="127">
        <v>8.1362419082148048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A0CCC0D-072A-4D22-83E3-D46D9E6910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6256BEC-1027-4630-B38D-F2FEA911CF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167872C-EB58-466B-9801-7D33CA6C93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8F8B4E0-7A2A-44D6-A1A2-F9A43F8701F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78</vt:i4>
      </vt:variant>
    </vt:vector>
  </HeadingPairs>
  <TitlesOfParts>
    <vt:vector size="158" baseType="lpstr">
      <vt:lpstr>Contents</vt:lpstr>
      <vt:lpstr>Table 9.1</vt:lpstr>
      <vt:lpstr>Table 9.2</vt:lpstr>
      <vt:lpstr>Table 9.3</vt:lpstr>
      <vt:lpstr>Table 9.4</vt:lpstr>
      <vt:lpstr>Table 9.5</vt:lpstr>
      <vt:lpstr>Table 9.6</vt:lpstr>
      <vt:lpstr>Table 9.7</vt:lpstr>
      <vt:lpstr>Table 9.8</vt:lpstr>
      <vt:lpstr>Table 9.9</vt:lpstr>
      <vt:lpstr>Table 9.10</vt:lpstr>
      <vt:lpstr>Table 9.11</vt:lpstr>
      <vt:lpstr>Table 9.12</vt:lpstr>
      <vt:lpstr>Table 9.13</vt:lpstr>
      <vt:lpstr>Table 9.14</vt:lpstr>
      <vt:lpstr>Table 9.15</vt:lpstr>
      <vt:lpstr>Table 9.16</vt:lpstr>
      <vt:lpstr>Table 9.17</vt:lpstr>
      <vt:lpstr>Table 9.18</vt:lpstr>
      <vt:lpstr>Table 9.19</vt:lpstr>
      <vt:lpstr>Table 9.20</vt:lpstr>
      <vt:lpstr>Table 9.21</vt:lpstr>
      <vt:lpstr>Table 9.22</vt:lpstr>
      <vt:lpstr>Table 9.23</vt:lpstr>
      <vt:lpstr>Table 9.24</vt:lpstr>
      <vt:lpstr>Table 9.25</vt:lpstr>
      <vt:lpstr>Table 9.26</vt:lpstr>
      <vt:lpstr>Table 9.27</vt:lpstr>
      <vt:lpstr>Table 9.28</vt:lpstr>
      <vt:lpstr>Table 9.29</vt:lpstr>
      <vt:lpstr>Table 9.30</vt:lpstr>
      <vt:lpstr>Table 9.31</vt:lpstr>
      <vt:lpstr>Table 9.32</vt:lpstr>
      <vt:lpstr>Table 9.33</vt:lpstr>
      <vt:lpstr>Table 9.34</vt:lpstr>
      <vt:lpstr>Table 9.35</vt:lpstr>
      <vt:lpstr>Table 9.36</vt:lpstr>
      <vt:lpstr>Table 9.37</vt:lpstr>
      <vt:lpstr>Table 9.38</vt:lpstr>
      <vt:lpstr>Table 9.39</vt:lpstr>
      <vt:lpstr>Table 9.40</vt:lpstr>
      <vt:lpstr>Table 9.41</vt:lpstr>
      <vt:lpstr>Table 9.42</vt:lpstr>
      <vt:lpstr>Table 9.43</vt:lpstr>
      <vt:lpstr>Table 9.44</vt:lpstr>
      <vt:lpstr>Table 9.45</vt:lpstr>
      <vt:lpstr>Table 9.46</vt:lpstr>
      <vt:lpstr>Table 9.47</vt:lpstr>
      <vt:lpstr>Table 9.48</vt:lpstr>
      <vt:lpstr>Table 9.49</vt:lpstr>
      <vt:lpstr>Table 9.50</vt:lpstr>
      <vt:lpstr>Table 9.51</vt:lpstr>
      <vt:lpstr>Table 9.52</vt:lpstr>
      <vt:lpstr>Table 9.53</vt:lpstr>
      <vt:lpstr>Table 9.54</vt:lpstr>
      <vt:lpstr>Table 9.55</vt:lpstr>
      <vt:lpstr>Table 9.56</vt:lpstr>
      <vt:lpstr>Table 9.57</vt:lpstr>
      <vt:lpstr>Table 9.58</vt:lpstr>
      <vt:lpstr>Table 9.59</vt:lpstr>
      <vt:lpstr>Table 9.60</vt:lpstr>
      <vt:lpstr>Table 9.61</vt:lpstr>
      <vt:lpstr>Table 9.62</vt:lpstr>
      <vt:lpstr>Table 9.63</vt:lpstr>
      <vt:lpstr>Table 9.64</vt:lpstr>
      <vt:lpstr>Table 9.65</vt:lpstr>
      <vt:lpstr>Table 9.66</vt:lpstr>
      <vt:lpstr>Table 9.67</vt:lpstr>
      <vt:lpstr>Table 9.68</vt:lpstr>
      <vt:lpstr>Table 9.69</vt:lpstr>
      <vt:lpstr>Table 9.70</vt:lpstr>
      <vt:lpstr>Table 9.71</vt:lpstr>
      <vt:lpstr>Table 9.72</vt:lpstr>
      <vt:lpstr>Table 9.73</vt:lpstr>
      <vt:lpstr>Table 9.74</vt:lpstr>
      <vt:lpstr>Table 9.75</vt:lpstr>
      <vt:lpstr>Table 9.76</vt:lpstr>
      <vt:lpstr>Table 9.77</vt:lpstr>
      <vt:lpstr>Table 9.78</vt:lpstr>
      <vt:lpstr>State data for spotlight</vt:lpstr>
      <vt:lpstr>'Table 9.1'!Print_Area</vt:lpstr>
      <vt:lpstr>'Table 9.10'!Print_Area</vt:lpstr>
      <vt:lpstr>'Table 9.11'!Print_Area</vt:lpstr>
      <vt:lpstr>'Table 9.12'!Print_Area</vt:lpstr>
      <vt:lpstr>'Table 9.13'!Print_Area</vt:lpstr>
      <vt:lpstr>'Table 9.14'!Print_Area</vt:lpstr>
      <vt:lpstr>'Table 9.15'!Print_Area</vt:lpstr>
      <vt:lpstr>'Table 9.16'!Print_Area</vt:lpstr>
      <vt:lpstr>'Table 9.17'!Print_Area</vt:lpstr>
      <vt:lpstr>'Table 9.18'!Print_Area</vt:lpstr>
      <vt:lpstr>'Table 9.19'!Print_Area</vt:lpstr>
      <vt:lpstr>'Table 9.2'!Print_Area</vt:lpstr>
      <vt:lpstr>'Table 9.20'!Print_Area</vt:lpstr>
      <vt:lpstr>'Table 9.21'!Print_Area</vt:lpstr>
      <vt:lpstr>'Table 9.22'!Print_Area</vt:lpstr>
      <vt:lpstr>'Table 9.23'!Print_Area</vt:lpstr>
      <vt:lpstr>'Table 9.24'!Print_Area</vt:lpstr>
      <vt:lpstr>'Table 9.25'!Print_Area</vt:lpstr>
      <vt:lpstr>'Table 9.26'!Print_Area</vt:lpstr>
      <vt:lpstr>'Table 9.27'!Print_Area</vt:lpstr>
      <vt:lpstr>'Table 9.28'!Print_Area</vt:lpstr>
      <vt:lpstr>'Table 9.29'!Print_Area</vt:lpstr>
      <vt:lpstr>'Table 9.3'!Print_Area</vt:lpstr>
      <vt:lpstr>'Table 9.30'!Print_Area</vt:lpstr>
      <vt:lpstr>'Table 9.31'!Print_Area</vt:lpstr>
      <vt:lpstr>'Table 9.32'!Print_Area</vt:lpstr>
      <vt:lpstr>'Table 9.33'!Print_Area</vt:lpstr>
      <vt:lpstr>'Table 9.34'!Print_Area</vt:lpstr>
      <vt:lpstr>'Table 9.35'!Print_Area</vt:lpstr>
      <vt:lpstr>'Table 9.36'!Print_Area</vt:lpstr>
      <vt:lpstr>'Table 9.37'!Print_Area</vt:lpstr>
      <vt:lpstr>'Table 9.38'!Print_Area</vt:lpstr>
      <vt:lpstr>'Table 9.39'!Print_Area</vt:lpstr>
      <vt:lpstr>'Table 9.4'!Print_Area</vt:lpstr>
      <vt:lpstr>'Table 9.40'!Print_Area</vt:lpstr>
      <vt:lpstr>'Table 9.41'!Print_Area</vt:lpstr>
      <vt:lpstr>'Table 9.42'!Print_Area</vt:lpstr>
      <vt:lpstr>'Table 9.43'!Print_Area</vt:lpstr>
      <vt:lpstr>'Table 9.44'!Print_Area</vt:lpstr>
      <vt:lpstr>'Table 9.45'!Print_Area</vt:lpstr>
      <vt:lpstr>'Table 9.46'!Print_Area</vt:lpstr>
      <vt:lpstr>'Table 9.47'!Print_Area</vt:lpstr>
      <vt:lpstr>'Table 9.48'!Print_Area</vt:lpstr>
      <vt:lpstr>'Table 9.49'!Print_Area</vt:lpstr>
      <vt:lpstr>'Table 9.5'!Print_Area</vt:lpstr>
      <vt:lpstr>'Table 9.50'!Print_Area</vt:lpstr>
      <vt:lpstr>'Table 9.51'!Print_Area</vt:lpstr>
      <vt:lpstr>'Table 9.52'!Print_Area</vt:lpstr>
      <vt:lpstr>'Table 9.53'!Print_Area</vt:lpstr>
      <vt:lpstr>'Table 9.54'!Print_Area</vt:lpstr>
      <vt:lpstr>'Table 9.55'!Print_Area</vt:lpstr>
      <vt:lpstr>'Table 9.56'!Print_Area</vt:lpstr>
      <vt:lpstr>'Table 9.57'!Print_Area</vt:lpstr>
      <vt:lpstr>'Table 9.58'!Print_Area</vt:lpstr>
      <vt:lpstr>'Table 9.59'!Print_Area</vt:lpstr>
      <vt:lpstr>'Table 9.6'!Print_Area</vt:lpstr>
      <vt:lpstr>'Table 9.60'!Print_Area</vt:lpstr>
      <vt:lpstr>'Table 9.61'!Print_Area</vt:lpstr>
      <vt:lpstr>'Table 9.62'!Print_Area</vt:lpstr>
      <vt:lpstr>'Table 9.63'!Print_Area</vt:lpstr>
      <vt:lpstr>'Table 9.64'!Print_Area</vt:lpstr>
      <vt:lpstr>'Table 9.65'!Print_Area</vt:lpstr>
      <vt:lpstr>'Table 9.66'!Print_Area</vt:lpstr>
      <vt:lpstr>'Table 9.67'!Print_Area</vt:lpstr>
      <vt:lpstr>'Table 9.68'!Print_Area</vt:lpstr>
      <vt:lpstr>'Table 9.69'!Print_Area</vt:lpstr>
      <vt:lpstr>'Table 9.7'!Print_Area</vt:lpstr>
      <vt:lpstr>'Table 9.70'!Print_Area</vt:lpstr>
      <vt:lpstr>'Table 9.71'!Print_Area</vt:lpstr>
      <vt:lpstr>'Table 9.72'!Print_Area</vt:lpstr>
      <vt:lpstr>'Table 9.73'!Print_Area</vt:lpstr>
      <vt:lpstr>'Table 9.74'!Print_Area</vt:lpstr>
      <vt:lpstr>'Table 9.75'!Print_Area</vt:lpstr>
      <vt:lpstr>'Table 9.76'!Print_Area</vt:lpstr>
      <vt:lpstr>'Table 9.77'!Print_Area</vt:lpstr>
      <vt:lpstr>'Table 9.78'!Print_Area</vt:lpstr>
      <vt:lpstr>'Table 9.8'!Print_Area</vt:lpstr>
      <vt:lpstr>'Table 9.9'!Print_Area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Wade1</dc:creator>
  <cp:lastModifiedBy>Mark Murray</cp:lastModifiedBy>
  <cp:lastPrinted>2021-10-22T04:41:51Z</cp:lastPrinted>
  <dcterms:created xsi:type="dcterms:W3CDTF">2019-07-02T01:38:47Z</dcterms:created>
  <dcterms:modified xsi:type="dcterms:W3CDTF">2024-03-05T04:47:47Z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2021-05-19T23:35:57Z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dd829078-7429-43a0-921f-a67a55718a78</vt:lpwstr>
  </property>
  <property fmtid="{D5CDD505-2E9C-101B-9397-08002B2CF9AE}" pid="8" name="MSIP_Label_c8e5a7ee-c283-40b0-98eb-fa437df4c031_ContentBits">
    <vt:lpwstr>0</vt:lpwstr>
  </property>
</Properties>
</file>